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clark\Documents\GitHub\GreenLakeWQGraphs\inputs\"/>
    </mc:Choice>
  </mc:AlternateContent>
  <xr:revisionPtr revIDLastSave="0" documentId="13_ncr:1_{2F084E23-8FD7-4971-A258-7434C2830D2D}" xr6:coauthVersionLast="47" xr6:coauthVersionMax="47" xr10:uidLastSave="{00000000-0000-0000-0000-000000000000}"/>
  <bookViews>
    <workbookView xWindow="-28920" yWindow="-120" windowWidth="29040" windowHeight="15840" firstSheet="2" activeTab="2" xr2:uid="{00000000-000D-0000-FFFF-FFFF00000000}"/>
  </bookViews>
  <sheets>
    <sheet name="Scum Microcystin Data for Box" sheetId="8" r:id="rId1"/>
    <sheet name="Scum Microcystin Data for Box2" sheetId="12" r:id="rId2"/>
    <sheet name="Shore Scum" sheetId="10" r:id="rId3"/>
    <sheet name="Scum Microcystin Database" sheetId="7" r:id="rId4"/>
    <sheet name="Table 5 MicAna Stats" sheetId="13" r:id="rId5"/>
    <sheet name="Chart 7 Shore Scum by Date" sheetId="9" r:id="rId6"/>
    <sheet name="Chart 8 Swimming Beach Microcys" sheetId="11" r:id="rId7"/>
    <sheet name="Ecology Phyto 10-21-14" sheetId="3" r:id="rId8"/>
    <sheet name="Phyto Group" sheetId="4" r:id="rId9"/>
    <sheet name="Beach Microcystin Database" sheetId="2" r:id="rId10"/>
    <sheet name="Ecology GL MC 10-29-14" sheetId="6" r:id="rId11"/>
    <sheet name="Ecology GL MC 10-21-14" sheetId="5" r:id="rId12"/>
    <sheet name="Ecology Toxin 10-21-14" sheetId="1" r:id="rId13"/>
  </sheets>
  <externalReferences>
    <externalReference r:id="rId14"/>
  </externalReferences>
  <definedNames>
    <definedName name="_xlnm._FilterDatabase" localSheetId="7" hidden="1">'Ecology Phyto 10-21-14'!$AA$203:$AI$293</definedName>
    <definedName name="_xlnm.Print_Area" localSheetId="4">'Table 5 MicAna Stats'!$A$1:$G$13</definedName>
  </definedNames>
  <calcPr calcId="191029"/>
  <pivotCaches>
    <pivotCache cacheId="19" r:id="rId1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13" l="1"/>
  <c r="J10" i="13"/>
  <c r="O82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3" i="7"/>
  <c r="O84" i="7"/>
  <c r="O85" i="7"/>
  <c r="O86" i="7"/>
  <c r="O87" i="7"/>
  <c r="O88" i="7"/>
  <c r="O89" i="7"/>
  <c r="O90" i="7"/>
  <c r="O91" i="7"/>
  <c r="B42" i="10" l="1"/>
  <c r="B91" i="10"/>
  <c r="B90" i="10"/>
  <c r="B89" i="10"/>
  <c r="B88" i="10"/>
  <c r="B87" i="10"/>
  <c r="B86" i="10"/>
  <c r="B41" i="10"/>
  <c r="B85" i="10"/>
  <c r="B84" i="10"/>
  <c r="B83" i="10"/>
  <c r="B82" i="10"/>
  <c r="B81" i="10"/>
  <c r="B80" i="10"/>
  <c r="B79" i="10"/>
  <c r="B78" i="10"/>
  <c r="B40" i="10"/>
  <c r="B39" i="10"/>
  <c r="B77" i="10"/>
  <c r="B38" i="10"/>
  <c r="B37" i="10"/>
  <c r="B76" i="10"/>
  <c r="B75" i="10"/>
  <c r="B36" i="10"/>
  <c r="B74" i="10"/>
  <c r="B35" i="10"/>
  <c r="B73" i="10"/>
  <c r="B34" i="10"/>
  <c r="B72" i="10"/>
  <c r="B33" i="10"/>
  <c r="B71" i="10"/>
  <c r="B70" i="10"/>
  <c r="B69" i="10"/>
  <c r="B68" i="10"/>
  <c r="B67" i="10"/>
  <c r="B66" i="10"/>
  <c r="B32" i="10"/>
  <c r="B65" i="10"/>
  <c r="B31" i="10"/>
  <c r="B30" i="10"/>
  <c r="B29" i="10"/>
  <c r="B28" i="10"/>
  <c r="B27" i="10"/>
  <c r="B64" i="10"/>
  <c r="B63" i="10"/>
  <c r="B62" i="10"/>
  <c r="B26" i="10"/>
  <c r="B25" i="10"/>
  <c r="B24" i="10"/>
  <c r="B61" i="10"/>
  <c r="B23" i="10"/>
  <c r="B60" i="10"/>
  <c r="B59" i="10"/>
  <c r="B22" i="10"/>
  <c r="B58" i="10"/>
  <c r="B57" i="10"/>
  <c r="B56" i="10"/>
  <c r="B55" i="10"/>
  <c r="B21" i="10"/>
  <c r="B54" i="10"/>
  <c r="B53" i="10"/>
  <c r="B20" i="10"/>
  <c r="B19" i="10"/>
  <c r="B18" i="10"/>
  <c r="B17" i="10"/>
  <c r="B16" i="10"/>
  <c r="B15" i="10"/>
  <c r="B52" i="10"/>
  <c r="B14" i="10"/>
  <c r="B51" i="10"/>
  <c r="B13" i="10"/>
  <c r="B12" i="10"/>
  <c r="B11" i="10"/>
  <c r="B10" i="10"/>
  <c r="B9" i="10"/>
  <c r="B50" i="10"/>
  <c r="B49" i="10"/>
  <c r="B48" i="10"/>
  <c r="B8" i="10"/>
  <c r="B7" i="10"/>
  <c r="B47" i="10"/>
  <c r="B46" i="10"/>
  <c r="B6" i="10"/>
  <c r="B5" i="10"/>
  <c r="B45" i="10"/>
  <c r="B4" i="10"/>
  <c r="B44" i="10"/>
  <c r="B3" i="10"/>
  <c r="B43" i="10"/>
  <c r="K43" i="8" l="1"/>
  <c r="L43" i="8"/>
  <c r="M43" i="8"/>
  <c r="N43" i="8"/>
  <c r="O43" i="8"/>
  <c r="P43" i="8"/>
  <c r="Q43" i="8"/>
  <c r="R43" i="8"/>
  <c r="S43" i="8"/>
  <c r="U43" i="8"/>
  <c r="W43" i="8"/>
  <c r="X43" i="8"/>
  <c r="AA43" i="8"/>
  <c r="AB43" i="8"/>
  <c r="AC43" i="8"/>
  <c r="AD43" i="8"/>
  <c r="J43" i="8"/>
  <c r="K42" i="8"/>
  <c r="L42" i="8"/>
  <c r="M42" i="8"/>
  <c r="N42" i="8"/>
  <c r="O42" i="8"/>
  <c r="P42" i="8"/>
  <c r="Q42" i="8"/>
  <c r="R42" i="8"/>
  <c r="S42" i="8"/>
  <c r="U42" i="8"/>
  <c r="W42" i="8"/>
  <c r="X42" i="8"/>
  <c r="AA42" i="8"/>
  <c r="AB42" i="8"/>
  <c r="AC42" i="8"/>
  <c r="AD42" i="8"/>
  <c r="J42" i="8"/>
  <c r="B267" i="12" l="1"/>
  <c r="B266" i="12"/>
  <c r="B265" i="12"/>
  <c r="B264" i="12"/>
  <c r="B263" i="12"/>
  <c r="B262" i="12"/>
  <c r="B261" i="12"/>
  <c r="B260" i="12"/>
  <c r="B259" i="12"/>
  <c r="B258" i="12"/>
  <c r="B257" i="12"/>
  <c r="B256" i="12"/>
  <c r="B255" i="12"/>
  <c r="B254" i="12"/>
  <c r="B253" i="12"/>
  <c r="B252" i="12"/>
  <c r="B251" i="12"/>
  <c r="B250" i="12"/>
  <c r="B249" i="12"/>
  <c r="B248" i="12"/>
  <c r="B247" i="12"/>
  <c r="B246" i="12"/>
  <c r="B245" i="12"/>
  <c r="B244" i="12"/>
  <c r="B243" i="12"/>
  <c r="B242" i="12"/>
  <c r="B241" i="12"/>
  <c r="B240" i="12"/>
  <c r="B239" i="12"/>
  <c r="B238" i="12"/>
  <c r="B237" i="12"/>
  <c r="B236" i="12"/>
  <c r="B235" i="12"/>
  <c r="B234" i="12"/>
  <c r="B233" i="12"/>
  <c r="B232" i="12"/>
  <c r="B231" i="12"/>
  <c r="B230" i="12"/>
  <c r="B229" i="12"/>
  <c r="B228" i="12"/>
  <c r="B227" i="12"/>
  <c r="B226" i="12"/>
  <c r="B225" i="12"/>
  <c r="B224" i="12"/>
  <c r="B223" i="12"/>
  <c r="B222" i="12"/>
  <c r="B221" i="12"/>
  <c r="B220" i="12"/>
  <c r="B219" i="12"/>
  <c r="B218" i="12"/>
  <c r="B217" i="12"/>
  <c r="B216" i="12"/>
  <c r="B215" i="12"/>
  <c r="B214" i="12"/>
  <c r="B213" i="12"/>
  <c r="B212" i="12"/>
  <c r="B211" i="12"/>
  <c r="B210" i="12"/>
  <c r="B209" i="12"/>
  <c r="B208" i="12"/>
  <c r="B207" i="12"/>
  <c r="B206" i="12"/>
  <c r="B205" i="12"/>
  <c r="B204" i="12"/>
  <c r="B203" i="12"/>
  <c r="B202" i="12"/>
  <c r="B201" i="12"/>
  <c r="B200" i="12"/>
  <c r="B199" i="12"/>
  <c r="B198" i="12"/>
  <c r="B197" i="12"/>
  <c r="B196" i="12"/>
  <c r="B195" i="12"/>
  <c r="B194" i="12"/>
  <c r="B193" i="12"/>
  <c r="B192" i="12"/>
  <c r="B191" i="12"/>
  <c r="B190" i="12"/>
  <c r="B189" i="12"/>
  <c r="B188" i="12"/>
  <c r="B187" i="12"/>
  <c r="B186" i="12"/>
  <c r="B185" i="12"/>
  <c r="B184" i="12"/>
  <c r="B183" i="12"/>
  <c r="B182" i="12"/>
  <c r="B181" i="12"/>
  <c r="B180" i="12"/>
  <c r="B179" i="12"/>
  <c r="B178" i="12"/>
  <c r="B177" i="12"/>
  <c r="B176" i="12"/>
  <c r="B175" i="12"/>
  <c r="B174" i="12"/>
  <c r="B173" i="12"/>
  <c r="B172" i="12"/>
  <c r="B171" i="12"/>
  <c r="B170" i="12"/>
  <c r="B169" i="12"/>
  <c r="B168" i="12"/>
  <c r="B167" i="12"/>
  <c r="B166" i="12"/>
  <c r="B165" i="12"/>
  <c r="B164" i="12"/>
  <c r="B163" i="12"/>
  <c r="B162" i="12"/>
  <c r="B161" i="12"/>
  <c r="B160" i="12"/>
  <c r="B159" i="12"/>
  <c r="B158" i="12"/>
  <c r="B157" i="12"/>
  <c r="B156" i="12"/>
  <c r="B155" i="12"/>
  <c r="B154" i="12"/>
  <c r="B153" i="12"/>
  <c r="B152" i="12"/>
  <c r="B151" i="12"/>
  <c r="B150" i="12"/>
  <c r="B149" i="12"/>
  <c r="B148" i="12"/>
  <c r="B147" i="12"/>
  <c r="B146" i="12"/>
  <c r="B145" i="12"/>
  <c r="B144" i="12"/>
  <c r="B143" i="12"/>
  <c r="B142" i="12"/>
  <c r="B141" i="12"/>
  <c r="B140" i="12"/>
  <c r="B139" i="12"/>
  <c r="B138" i="12"/>
  <c r="B137" i="12"/>
  <c r="B136" i="12"/>
  <c r="B135" i="12"/>
  <c r="B134" i="12"/>
  <c r="B133" i="12"/>
  <c r="B132" i="12"/>
  <c r="B131" i="12"/>
  <c r="B130" i="12"/>
  <c r="B129" i="12"/>
  <c r="B128" i="12"/>
  <c r="B127" i="12"/>
  <c r="B126" i="12"/>
  <c r="B125" i="12"/>
  <c r="B124" i="12"/>
  <c r="B123" i="12"/>
  <c r="B122" i="12"/>
  <c r="B121" i="12"/>
  <c r="B120" i="12"/>
  <c r="B119" i="12"/>
  <c r="B118" i="12"/>
  <c r="B117" i="12"/>
  <c r="B116" i="12"/>
  <c r="B115" i="12"/>
  <c r="B114" i="12"/>
  <c r="B113" i="12"/>
  <c r="B112" i="12"/>
  <c r="B111" i="12"/>
  <c r="B110" i="12"/>
  <c r="B109" i="12"/>
  <c r="B108" i="12"/>
  <c r="B107" i="12"/>
  <c r="B106" i="12"/>
  <c r="B105" i="12"/>
  <c r="B104" i="12"/>
  <c r="B103" i="12"/>
  <c r="B102" i="12"/>
  <c r="B101" i="12"/>
  <c r="B100" i="12"/>
  <c r="B99" i="12"/>
  <c r="B98" i="12"/>
  <c r="B97" i="12"/>
  <c r="B96" i="12"/>
  <c r="B95" i="12"/>
  <c r="B94" i="12"/>
  <c r="B93" i="12"/>
  <c r="B92" i="12"/>
  <c r="B91" i="12"/>
  <c r="B90" i="12"/>
  <c r="B89" i="12"/>
  <c r="B88" i="12"/>
  <c r="B87" i="12"/>
  <c r="B86" i="12"/>
  <c r="B85" i="12"/>
  <c r="B84" i="12"/>
  <c r="B83" i="12"/>
  <c r="B82" i="12"/>
  <c r="B81" i="12"/>
  <c r="B80" i="12"/>
  <c r="B79" i="12"/>
  <c r="B78" i="12"/>
  <c r="B77" i="12"/>
  <c r="B76" i="12"/>
  <c r="B75" i="12"/>
  <c r="B74" i="12"/>
  <c r="B73" i="12"/>
  <c r="B72" i="12"/>
  <c r="B71" i="12"/>
  <c r="B70" i="12"/>
  <c r="B69" i="12"/>
  <c r="B68" i="12"/>
  <c r="B67" i="12"/>
  <c r="B66" i="12"/>
  <c r="B65" i="12"/>
  <c r="B64" i="12"/>
  <c r="B63" i="12"/>
  <c r="B62" i="12"/>
  <c r="B61" i="12"/>
  <c r="B60" i="12"/>
  <c r="B59" i="12"/>
  <c r="B58" i="12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B40" i="8" l="1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I69" i="7" l="1"/>
  <c r="J69" i="7"/>
  <c r="K69" i="7"/>
  <c r="M69" i="7"/>
  <c r="N69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AE69" i="7"/>
  <c r="AF69" i="7"/>
  <c r="I70" i="7"/>
  <c r="J70" i="7"/>
  <c r="K70" i="7"/>
  <c r="M70" i="7"/>
  <c r="N70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AE70" i="7"/>
  <c r="AF70" i="7"/>
  <c r="I71" i="7"/>
  <c r="J71" i="7"/>
  <c r="K71" i="7"/>
  <c r="M71" i="7"/>
  <c r="N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I72" i="7"/>
  <c r="J72" i="7"/>
  <c r="K72" i="7"/>
  <c r="M72" i="7"/>
  <c r="N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F72" i="7"/>
  <c r="I73" i="7"/>
  <c r="J73" i="7"/>
  <c r="K73" i="7"/>
  <c r="M73" i="7"/>
  <c r="N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I74" i="7"/>
  <c r="J74" i="7"/>
  <c r="K74" i="7"/>
  <c r="M74" i="7"/>
  <c r="N74" i="7"/>
  <c r="R74" i="7"/>
  <c r="S74" i="7"/>
  <c r="T74" i="7"/>
  <c r="U74" i="7"/>
  <c r="V74" i="7"/>
  <c r="W74" i="7"/>
  <c r="X74" i="7"/>
  <c r="Y74" i="7"/>
  <c r="Z74" i="7"/>
  <c r="AA74" i="7"/>
  <c r="AB74" i="7"/>
  <c r="AC74" i="7"/>
  <c r="AD74" i="7"/>
  <c r="AE74" i="7"/>
  <c r="AF74" i="7"/>
  <c r="I75" i="7"/>
  <c r="J75" i="7"/>
  <c r="K75" i="7"/>
  <c r="M75" i="7"/>
  <c r="N75" i="7"/>
  <c r="R75" i="7"/>
  <c r="S75" i="7"/>
  <c r="T75" i="7"/>
  <c r="U75" i="7"/>
  <c r="V75" i="7"/>
  <c r="W75" i="7"/>
  <c r="X75" i="7"/>
  <c r="Y75" i="7"/>
  <c r="Z75" i="7"/>
  <c r="AA75" i="7"/>
  <c r="AB75" i="7"/>
  <c r="AC75" i="7"/>
  <c r="AD75" i="7"/>
  <c r="AE75" i="7"/>
  <c r="AF75" i="7"/>
  <c r="I76" i="7"/>
  <c r="J76" i="7"/>
  <c r="K76" i="7"/>
  <c r="M76" i="7"/>
  <c r="N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I77" i="7"/>
  <c r="J77" i="7"/>
  <c r="K77" i="7"/>
  <c r="M77" i="7"/>
  <c r="N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I78" i="7"/>
  <c r="J78" i="7"/>
  <c r="K78" i="7"/>
  <c r="M78" i="7"/>
  <c r="N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I79" i="7"/>
  <c r="J79" i="7"/>
  <c r="K79" i="7"/>
  <c r="M79" i="7"/>
  <c r="N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I80" i="7"/>
  <c r="J80" i="7"/>
  <c r="K80" i="7"/>
  <c r="M80" i="7"/>
  <c r="N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I81" i="7"/>
  <c r="J81" i="7"/>
  <c r="K81" i="7"/>
  <c r="M81" i="7"/>
  <c r="N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I82" i="7"/>
  <c r="J82" i="7"/>
  <c r="K82" i="7"/>
  <c r="M82" i="7"/>
  <c r="N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I83" i="7"/>
  <c r="J83" i="7"/>
  <c r="K83" i="7"/>
  <c r="M83" i="7"/>
  <c r="N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AF83" i="7"/>
  <c r="I84" i="7"/>
  <c r="J84" i="7"/>
  <c r="K84" i="7"/>
  <c r="M84" i="7"/>
  <c r="N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I85" i="7"/>
  <c r="J85" i="7"/>
  <c r="K85" i="7"/>
  <c r="M85" i="7"/>
  <c r="N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I86" i="7"/>
  <c r="J86" i="7"/>
  <c r="K86" i="7"/>
  <c r="M86" i="7"/>
  <c r="N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I87" i="7"/>
  <c r="J87" i="7"/>
  <c r="K87" i="7"/>
  <c r="M87" i="7"/>
  <c r="N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I88" i="7"/>
  <c r="J88" i="7"/>
  <c r="K88" i="7"/>
  <c r="M88" i="7"/>
  <c r="N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I89" i="7"/>
  <c r="J89" i="7"/>
  <c r="K89" i="7"/>
  <c r="M89" i="7"/>
  <c r="N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I90" i="7"/>
  <c r="J90" i="7"/>
  <c r="K90" i="7"/>
  <c r="M90" i="7"/>
  <c r="N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I91" i="7"/>
  <c r="J91" i="7"/>
  <c r="K91" i="7"/>
  <c r="M91" i="7"/>
  <c r="N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C553" i="3" l="1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AI105" i="3" l="1"/>
  <c r="AI106" i="3"/>
  <c r="AI107" i="3"/>
  <c r="AI108" i="3"/>
  <c r="AI109" i="3"/>
  <c r="AI110" i="3"/>
  <c r="AI111" i="3"/>
  <c r="AI112" i="3"/>
  <c r="AI113" i="3"/>
  <c r="AI114" i="3"/>
  <c r="AI115" i="3"/>
  <c r="AI116" i="3"/>
  <c r="AI117" i="3"/>
  <c r="AI118" i="3"/>
  <c r="AI119" i="3"/>
  <c r="AI120" i="3"/>
  <c r="AI121" i="3"/>
  <c r="AI122" i="3"/>
  <c r="AI123" i="3"/>
  <c r="AI124" i="3"/>
  <c r="AI125" i="3"/>
  <c r="AI126" i="3"/>
  <c r="AI127" i="3"/>
  <c r="AI128" i="3"/>
  <c r="AI129" i="3"/>
  <c r="AI130" i="3"/>
  <c r="AI131" i="3"/>
  <c r="AI132" i="3"/>
  <c r="AI133" i="3"/>
  <c r="AI134" i="3"/>
  <c r="AI135" i="3"/>
  <c r="AI136" i="3"/>
  <c r="AI137" i="3"/>
  <c r="AI138" i="3"/>
  <c r="AI139" i="3"/>
  <c r="AI140" i="3"/>
  <c r="AI141" i="3"/>
  <c r="AI142" i="3"/>
  <c r="AI143" i="3"/>
  <c r="AI144" i="3"/>
  <c r="AI145" i="3"/>
  <c r="AI146" i="3"/>
  <c r="AI147" i="3"/>
  <c r="AI148" i="3"/>
  <c r="AI149" i="3"/>
  <c r="AI150" i="3"/>
  <c r="AI151" i="3"/>
  <c r="AI152" i="3"/>
  <c r="AI153" i="3"/>
  <c r="AI154" i="3"/>
  <c r="AI155" i="3"/>
  <c r="AI156" i="3"/>
  <c r="AI157" i="3"/>
  <c r="AI158" i="3"/>
  <c r="AI159" i="3"/>
  <c r="AI160" i="3"/>
  <c r="AI161" i="3"/>
  <c r="AI162" i="3"/>
  <c r="AI163" i="3"/>
  <c r="AI164" i="3"/>
  <c r="AI165" i="3"/>
  <c r="AI166" i="3"/>
  <c r="AI167" i="3"/>
  <c r="AI168" i="3"/>
  <c r="AI169" i="3"/>
  <c r="AI170" i="3"/>
  <c r="AI171" i="3"/>
  <c r="AI172" i="3"/>
  <c r="AI173" i="3"/>
  <c r="AI174" i="3"/>
  <c r="AI175" i="3"/>
  <c r="AI176" i="3"/>
  <c r="AI177" i="3"/>
  <c r="AI178" i="3"/>
  <c r="AI179" i="3"/>
  <c r="AI180" i="3"/>
  <c r="AI181" i="3"/>
  <c r="AI182" i="3"/>
  <c r="AI183" i="3"/>
  <c r="AI184" i="3"/>
  <c r="AI185" i="3"/>
  <c r="AI186" i="3"/>
  <c r="AI187" i="3"/>
  <c r="AI188" i="3"/>
  <c r="AI189" i="3"/>
  <c r="AI190" i="3"/>
  <c r="AI191" i="3"/>
  <c r="AI192" i="3"/>
  <c r="AI193" i="3"/>
  <c r="AI104" i="3"/>
  <c r="C459" i="3"/>
  <c r="B4" i="7" l="1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3" i="7"/>
  <c r="C2" i="3"/>
  <c r="I2" i="3"/>
  <c r="J4" i="3"/>
  <c r="J6" i="3"/>
  <c r="J7" i="3"/>
  <c r="J8" i="3"/>
  <c r="J10" i="3"/>
  <c r="J13" i="3"/>
  <c r="J15" i="3"/>
  <c r="J22" i="3"/>
  <c r="J24" i="3"/>
  <c r="J30" i="3"/>
  <c r="J35" i="3"/>
  <c r="J41" i="3"/>
  <c r="J42" i="3"/>
  <c r="J45" i="3"/>
  <c r="J46" i="3"/>
  <c r="J50" i="3"/>
  <c r="J55" i="3"/>
  <c r="J57" i="3"/>
  <c r="J61" i="3"/>
  <c r="J64" i="3"/>
  <c r="J68" i="3"/>
  <c r="J72" i="3"/>
  <c r="J74" i="3"/>
  <c r="J87" i="3"/>
  <c r="J89" i="3"/>
  <c r="J92" i="3"/>
  <c r="J96" i="3"/>
  <c r="J102" i="3"/>
  <c r="J103" i="3"/>
  <c r="J112" i="3"/>
  <c r="J113" i="3"/>
  <c r="J118" i="3"/>
  <c r="J119" i="3"/>
  <c r="J135" i="3"/>
  <c r="J137" i="3"/>
  <c r="J145" i="3"/>
  <c r="J148" i="3"/>
  <c r="J157" i="3"/>
  <c r="J160" i="3"/>
  <c r="J162" i="3"/>
  <c r="J169" i="3"/>
  <c r="J182" i="3"/>
  <c r="J183" i="3"/>
  <c r="J188" i="3"/>
  <c r="J191" i="3"/>
  <c r="J200" i="3"/>
  <c r="J207" i="3"/>
  <c r="J215" i="3"/>
  <c r="J225" i="3"/>
  <c r="J235" i="3"/>
  <c r="J242" i="3"/>
  <c r="J249" i="3"/>
  <c r="J250" i="3"/>
  <c r="J252" i="3"/>
  <c r="J253" i="3"/>
  <c r="J264" i="3"/>
  <c r="J265" i="3"/>
  <c r="J283" i="3"/>
  <c r="J284" i="3"/>
  <c r="J314" i="3"/>
  <c r="J318" i="3"/>
  <c r="J331" i="3"/>
  <c r="J335" i="3"/>
  <c r="J340" i="3"/>
  <c r="J344" i="3"/>
  <c r="J350" i="3"/>
  <c r="J353" i="3"/>
  <c r="J363" i="3"/>
  <c r="J369" i="3"/>
  <c r="J374" i="3"/>
  <c r="J377" i="3"/>
  <c r="J382" i="3"/>
  <c r="J383" i="3"/>
  <c r="J394" i="3"/>
  <c r="J399" i="3"/>
  <c r="J408" i="3"/>
  <c r="J412" i="3"/>
  <c r="J423" i="3"/>
  <c r="J440" i="3"/>
  <c r="J447" i="3"/>
  <c r="J454" i="3"/>
  <c r="J2" i="3"/>
  <c r="I3" i="3"/>
  <c r="I5" i="3"/>
  <c r="I6" i="3"/>
  <c r="I9" i="3"/>
  <c r="I10" i="3"/>
  <c r="I11" i="3"/>
  <c r="I12" i="3"/>
  <c r="I13" i="3"/>
  <c r="I14" i="3"/>
  <c r="I16" i="3"/>
  <c r="I17" i="3"/>
  <c r="I18" i="3"/>
  <c r="I19" i="3"/>
  <c r="I20" i="3"/>
  <c r="I21" i="3"/>
  <c r="I22" i="3"/>
  <c r="I23" i="3"/>
  <c r="I25" i="3"/>
  <c r="I26" i="3"/>
  <c r="I27" i="3"/>
  <c r="I28" i="3"/>
  <c r="I29" i="3"/>
  <c r="I31" i="3"/>
  <c r="I32" i="3"/>
  <c r="I33" i="3"/>
  <c r="I34" i="3"/>
  <c r="I35" i="3"/>
  <c r="I36" i="3"/>
  <c r="I37" i="3"/>
  <c r="I38" i="3"/>
  <c r="I39" i="3"/>
  <c r="I40" i="3"/>
  <c r="I41" i="3"/>
  <c r="I43" i="3"/>
  <c r="I44" i="3"/>
  <c r="I45" i="3"/>
  <c r="I47" i="3"/>
  <c r="I48" i="3"/>
  <c r="I49" i="3"/>
  <c r="I50" i="3"/>
  <c r="I51" i="3"/>
  <c r="I52" i="3"/>
  <c r="I53" i="3"/>
  <c r="I54" i="3"/>
  <c r="I56" i="3"/>
  <c r="I57" i="3"/>
  <c r="I58" i="3"/>
  <c r="I59" i="3"/>
  <c r="I60" i="3"/>
  <c r="I62" i="3"/>
  <c r="I63" i="3"/>
  <c r="I64" i="3"/>
  <c r="I65" i="3"/>
  <c r="I66" i="3"/>
  <c r="I67" i="3"/>
  <c r="I69" i="3"/>
  <c r="I70" i="3"/>
  <c r="I71" i="3"/>
  <c r="I72" i="3"/>
  <c r="I73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90" i="3"/>
  <c r="I91" i="3"/>
  <c r="I92" i="3"/>
  <c r="I93" i="3"/>
  <c r="I94" i="3"/>
  <c r="I95" i="3"/>
  <c r="I97" i="3"/>
  <c r="I98" i="3"/>
  <c r="I99" i="3"/>
  <c r="I100" i="3"/>
  <c r="I101" i="3"/>
  <c r="I103" i="3"/>
  <c r="I104" i="3"/>
  <c r="I105" i="3"/>
  <c r="I106" i="3"/>
  <c r="I107" i="3"/>
  <c r="I108" i="3"/>
  <c r="I109" i="3"/>
  <c r="I110" i="3"/>
  <c r="I111" i="3"/>
  <c r="I112" i="3"/>
  <c r="I114" i="3"/>
  <c r="I115" i="3"/>
  <c r="I116" i="3"/>
  <c r="I117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8" i="3"/>
  <c r="I139" i="3"/>
  <c r="I140" i="3"/>
  <c r="I141" i="3"/>
  <c r="I142" i="3"/>
  <c r="I143" i="3"/>
  <c r="I144" i="3"/>
  <c r="I145" i="3"/>
  <c r="I146" i="3"/>
  <c r="I147" i="3"/>
  <c r="I149" i="3"/>
  <c r="I150" i="3"/>
  <c r="I151" i="3"/>
  <c r="I152" i="3"/>
  <c r="I153" i="3"/>
  <c r="I154" i="3"/>
  <c r="I155" i="3"/>
  <c r="I156" i="3"/>
  <c r="I157" i="3"/>
  <c r="I158" i="3"/>
  <c r="I159" i="3"/>
  <c r="I161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3" i="3"/>
  <c r="I184" i="3"/>
  <c r="I185" i="3"/>
  <c r="I186" i="3"/>
  <c r="I187" i="3"/>
  <c r="I189" i="3"/>
  <c r="I190" i="3"/>
  <c r="I191" i="3"/>
  <c r="I192" i="3"/>
  <c r="I193" i="3"/>
  <c r="I194" i="3"/>
  <c r="I195" i="3"/>
  <c r="I196" i="3"/>
  <c r="I197" i="3"/>
  <c r="I198" i="3"/>
  <c r="I199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6" i="3"/>
  <c r="I227" i="3"/>
  <c r="I228" i="3"/>
  <c r="I229" i="3"/>
  <c r="I230" i="3"/>
  <c r="I231" i="3"/>
  <c r="I232" i="3"/>
  <c r="I233" i="3"/>
  <c r="I234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50" i="3"/>
  <c r="I251" i="3"/>
  <c r="I252" i="3"/>
  <c r="I254" i="3"/>
  <c r="I255" i="3"/>
  <c r="I256" i="3"/>
  <c r="I257" i="3"/>
  <c r="I258" i="3"/>
  <c r="I259" i="3"/>
  <c r="I260" i="3"/>
  <c r="I261" i="3"/>
  <c r="I262" i="3"/>
  <c r="I263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2" i="3"/>
  <c r="I333" i="3"/>
  <c r="I334" i="3"/>
  <c r="I335" i="3"/>
  <c r="I336" i="3"/>
  <c r="I337" i="3"/>
  <c r="I338" i="3"/>
  <c r="I339" i="3"/>
  <c r="I341" i="3"/>
  <c r="I342" i="3"/>
  <c r="I343" i="3"/>
  <c r="I345" i="3"/>
  <c r="I346" i="3"/>
  <c r="I347" i="3"/>
  <c r="I348" i="3"/>
  <c r="I349" i="3"/>
  <c r="I350" i="3"/>
  <c r="I351" i="3"/>
  <c r="I352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70" i="3"/>
  <c r="I371" i="3"/>
  <c r="I372" i="3"/>
  <c r="I373" i="3"/>
  <c r="I374" i="3"/>
  <c r="I375" i="3"/>
  <c r="I376" i="3"/>
  <c r="I378" i="3"/>
  <c r="I379" i="3"/>
  <c r="I380" i="3"/>
  <c r="I381" i="3"/>
  <c r="I382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400" i="3"/>
  <c r="I401" i="3"/>
  <c r="I402" i="3"/>
  <c r="I403" i="3"/>
  <c r="I404" i="3"/>
  <c r="I405" i="3"/>
  <c r="I406" i="3"/>
  <c r="I407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5" i="3"/>
  <c r="I456" i="3"/>
  <c r="I457" i="3"/>
  <c r="I458" i="3"/>
  <c r="H3" i="3"/>
  <c r="H4" i="3"/>
  <c r="H5" i="3"/>
  <c r="H7" i="3"/>
  <c r="H8" i="3"/>
  <c r="H9" i="3"/>
  <c r="H11" i="3"/>
  <c r="H12" i="3"/>
  <c r="H14" i="3"/>
  <c r="H15" i="3"/>
  <c r="H16" i="3"/>
  <c r="H17" i="3"/>
  <c r="H18" i="3"/>
  <c r="H19" i="3"/>
  <c r="H20" i="3"/>
  <c r="H21" i="3"/>
  <c r="H23" i="3"/>
  <c r="H24" i="3"/>
  <c r="H25" i="3"/>
  <c r="H26" i="3"/>
  <c r="H27" i="3"/>
  <c r="H28" i="3"/>
  <c r="H29" i="3"/>
  <c r="H30" i="3"/>
  <c r="H31" i="3"/>
  <c r="H32" i="3"/>
  <c r="H33" i="3"/>
  <c r="H34" i="3"/>
  <c r="H36" i="3"/>
  <c r="H37" i="3"/>
  <c r="H38" i="3"/>
  <c r="H39" i="3"/>
  <c r="H40" i="3"/>
  <c r="H42" i="3"/>
  <c r="H43" i="3"/>
  <c r="H44" i="3"/>
  <c r="H46" i="3"/>
  <c r="H47" i="3"/>
  <c r="H48" i="3"/>
  <c r="H49" i="3"/>
  <c r="H51" i="3"/>
  <c r="H52" i="3"/>
  <c r="H53" i="3"/>
  <c r="H54" i="3"/>
  <c r="H55" i="3"/>
  <c r="H56" i="3"/>
  <c r="H58" i="3"/>
  <c r="H59" i="3"/>
  <c r="H60" i="3"/>
  <c r="H61" i="3"/>
  <c r="H62" i="3"/>
  <c r="H63" i="3"/>
  <c r="H65" i="3"/>
  <c r="H66" i="3"/>
  <c r="H67" i="3"/>
  <c r="H68" i="3"/>
  <c r="H69" i="3"/>
  <c r="H70" i="3"/>
  <c r="H71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8" i="3"/>
  <c r="H89" i="3"/>
  <c r="H90" i="3"/>
  <c r="H91" i="3"/>
  <c r="H93" i="3"/>
  <c r="H94" i="3"/>
  <c r="H95" i="3"/>
  <c r="H96" i="3"/>
  <c r="H97" i="3"/>
  <c r="H98" i="3"/>
  <c r="H99" i="3"/>
  <c r="H100" i="3"/>
  <c r="H101" i="3"/>
  <c r="H102" i="3"/>
  <c r="H104" i="3"/>
  <c r="H105" i="3"/>
  <c r="H106" i="3"/>
  <c r="H107" i="3"/>
  <c r="H108" i="3"/>
  <c r="H109" i="3"/>
  <c r="H110" i="3"/>
  <c r="H111" i="3"/>
  <c r="H113" i="3"/>
  <c r="H114" i="3"/>
  <c r="H115" i="3"/>
  <c r="H116" i="3"/>
  <c r="H117" i="3"/>
  <c r="H118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6" i="3"/>
  <c r="H137" i="3"/>
  <c r="H138" i="3"/>
  <c r="H139" i="3"/>
  <c r="H140" i="3"/>
  <c r="H141" i="3"/>
  <c r="H142" i="3"/>
  <c r="H143" i="3"/>
  <c r="H144" i="3"/>
  <c r="H146" i="3"/>
  <c r="H147" i="3"/>
  <c r="H148" i="3"/>
  <c r="H149" i="3"/>
  <c r="H150" i="3"/>
  <c r="H151" i="3"/>
  <c r="H152" i="3"/>
  <c r="H153" i="3"/>
  <c r="H154" i="3"/>
  <c r="H155" i="3"/>
  <c r="H156" i="3"/>
  <c r="H158" i="3"/>
  <c r="H159" i="3"/>
  <c r="H160" i="3"/>
  <c r="H161" i="3"/>
  <c r="H162" i="3"/>
  <c r="H163" i="3"/>
  <c r="H164" i="3"/>
  <c r="H165" i="3"/>
  <c r="H166" i="3"/>
  <c r="H167" i="3"/>
  <c r="H168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4" i="3"/>
  <c r="H185" i="3"/>
  <c r="H186" i="3"/>
  <c r="H187" i="3"/>
  <c r="H188" i="3"/>
  <c r="H189" i="3"/>
  <c r="H190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8" i="3"/>
  <c r="H209" i="3"/>
  <c r="H210" i="3"/>
  <c r="H211" i="3"/>
  <c r="H212" i="3"/>
  <c r="H213" i="3"/>
  <c r="H214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3" i="3"/>
  <c r="H244" i="3"/>
  <c r="H245" i="3"/>
  <c r="H246" i="3"/>
  <c r="H247" i="3"/>
  <c r="H248" i="3"/>
  <c r="H249" i="3"/>
  <c r="H251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4" i="3"/>
  <c r="H365" i="3"/>
  <c r="H366" i="3"/>
  <c r="H367" i="3"/>
  <c r="H368" i="3"/>
  <c r="H369" i="3"/>
  <c r="H370" i="3"/>
  <c r="H371" i="3"/>
  <c r="H372" i="3"/>
  <c r="H373" i="3"/>
  <c r="H375" i="3"/>
  <c r="H376" i="3"/>
  <c r="H377" i="3"/>
  <c r="H378" i="3"/>
  <c r="H379" i="3"/>
  <c r="H380" i="3"/>
  <c r="H381" i="3"/>
  <c r="H383" i="3"/>
  <c r="H384" i="3"/>
  <c r="H385" i="3"/>
  <c r="H386" i="3"/>
  <c r="H387" i="3"/>
  <c r="H388" i="3"/>
  <c r="H389" i="3"/>
  <c r="H390" i="3"/>
  <c r="H391" i="3"/>
  <c r="H392" i="3"/>
  <c r="H393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3" i="3"/>
  <c r="H414" i="3"/>
  <c r="H415" i="3"/>
  <c r="H416" i="3"/>
  <c r="H417" i="3"/>
  <c r="H418" i="3"/>
  <c r="H419" i="3"/>
  <c r="H420" i="3"/>
  <c r="H421" i="3"/>
  <c r="H422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8" i="3"/>
  <c r="H449" i="3"/>
  <c r="H450" i="3"/>
  <c r="H451" i="3"/>
  <c r="H452" i="3"/>
  <c r="H453" i="3"/>
  <c r="H454" i="3"/>
  <c r="H455" i="3"/>
  <c r="H456" i="3"/>
  <c r="H457" i="3"/>
  <c r="H458" i="3"/>
  <c r="G3" i="3"/>
  <c r="J3" i="3" s="1"/>
  <c r="G4" i="3"/>
  <c r="I4" i="3" s="1"/>
  <c r="G5" i="3"/>
  <c r="J5" i="3" s="1"/>
  <c r="G6" i="3"/>
  <c r="H6" i="3" s="1"/>
  <c r="G7" i="3"/>
  <c r="I7" i="3" s="1"/>
  <c r="G8" i="3"/>
  <c r="I8" i="3" s="1"/>
  <c r="G9" i="3"/>
  <c r="J9" i="3" s="1"/>
  <c r="G10" i="3"/>
  <c r="H10" i="3" s="1"/>
  <c r="G11" i="3"/>
  <c r="J11" i="3" s="1"/>
  <c r="G12" i="3"/>
  <c r="J12" i="3" s="1"/>
  <c r="G13" i="3"/>
  <c r="H13" i="3" s="1"/>
  <c r="G14" i="3"/>
  <c r="J14" i="3" s="1"/>
  <c r="G15" i="3"/>
  <c r="I15" i="3" s="1"/>
  <c r="G16" i="3"/>
  <c r="J16" i="3" s="1"/>
  <c r="G17" i="3"/>
  <c r="J17" i="3" s="1"/>
  <c r="G18" i="3"/>
  <c r="J18" i="3" s="1"/>
  <c r="G19" i="3"/>
  <c r="J19" i="3" s="1"/>
  <c r="G20" i="3"/>
  <c r="J20" i="3" s="1"/>
  <c r="G21" i="3"/>
  <c r="J21" i="3" s="1"/>
  <c r="G22" i="3"/>
  <c r="H22" i="3" s="1"/>
  <c r="G23" i="3"/>
  <c r="J23" i="3" s="1"/>
  <c r="G24" i="3"/>
  <c r="I24" i="3" s="1"/>
  <c r="G25" i="3"/>
  <c r="J25" i="3" s="1"/>
  <c r="G26" i="3"/>
  <c r="J26" i="3" s="1"/>
  <c r="G27" i="3"/>
  <c r="J27" i="3" s="1"/>
  <c r="G28" i="3"/>
  <c r="J28" i="3" s="1"/>
  <c r="G29" i="3"/>
  <c r="J29" i="3" s="1"/>
  <c r="G30" i="3"/>
  <c r="I30" i="3" s="1"/>
  <c r="G31" i="3"/>
  <c r="J31" i="3" s="1"/>
  <c r="G32" i="3"/>
  <c r="J32" i="3" s="1"/>
  <c r="G33" i="3"/>
  <c r="J33" i="3" s="1"/>
  <c r="G34" i="3"/>
  <c r="J34" i="3" s="1"/>
  <c r="G35" i="3"/>
  <c r="H35" i="3" s="1"/>
  <c r="G36" i="3"/>
  <c r="J36" i="3" s="1"/>
  <c r="G37" i="3"/>
  <c r="J37" i="3" s="1"/>
  <c r="G38" i="3"/>
  <c r="J38" i="3" s="1"/>
  <c r="G39" i="3"/>
  <c r="J39" i="3" s="1"/>
  <c r="G40" i="3"/>
  <c r="J40" i="3" s="1"/>
  <c r="G41" i="3"/>
  <c r="H41" i="3" s="1"/>
  <c r="G42" i="3"/>
  <c r="I42" i="3" s="1"/>
  <c r="G43" i="3"/>
  <c r="J43" i="3" s="1"/>
  <c r="G44" i="3"/>
  <c r="J44" i="3" s="1"/>
  <c r="G45" i="3"/>
  <c r="H45" i="3" s="1"/>
  <c r="G46" i="3"/>
  <c r="I46" i="3" s="1"/>
  <c r="G47" i="3"/>
  <c r="J47" i="3" s="1"/>
  <c r="G48" i="3"/>
  <c r="J48" i="3" s="1"/>
  <c r="G49" i="3"/>
  <c r="J49" i="3" s="1"/>
  <c r="G50" i="3"/>
  <c r="H50" i="3" s="1"/>
  <c r="G51" i="3"/>
  <c r="J51" i="3" s="1"/>
  <c r="G52" i="3"/>
  <c r="J52" i="3" s="1"/>
  <c r="G53" i="3"/>
  <c r="J53" i="3" s="1"/>
  <c r="G54" i="3"/>
  <c r="J54" i="3" s="1"/>
  <c r="G55" i="3"/>
  <c r="I55" i="3" s="1"/>
  <c r="G56" i="3"/>
  <c r="J56" i="3" s="1"/>
  <c r="G57" i="3"/>
  <c r="H57" i="3" s="1"/>
  <c r="G58" i="3"/>
  <c r="J58" i="3" s="1"/>
  <c r="G59" i="3"/>
  <c r="J59" i="3" s="1"/>
  <c r="G60" i="3"/>
  <c r="J60" i="3" s="1"/>
  <c r="G61" i="3"/>
  <c r="I61" i="3" s="1"/>
  <c r="G62" i="3"/>
  <c r="J62" i="3" s="1"/>
  <c r="G63" i="3"/>
  <c r="J63" i="3" s="1"/>
  <c r="G64" i="3"/>
  <c r="H64" i="3" s="1"/>
  <c r="G65" i="3"/>
  <c r="J65" i="3" s="1"/>
  <c r="G66" i="3"/>
  <c r="J66" i="3" s="1"/>
  <c r="G67" i="3"/>
  <c r="J67" i="3" s="1"/>
  <c r="G68" i="3"/>
  <c r="I68" i="3" s="1"/>
  <c r="G69" i="3"/>
  <c r="J69" i="3" s="1"/>
  <c r="G70" i="3"/>
  <c r="J70" i="3" s="1"/>
  <c r="G71" i="3"/>
  <c r="J71" i="3" s="1"/>
  <c r="G72" i="3"/>
  <c r="H72" i="3" s="1"/>
  <c r="G73" i="3"/>
  <c r="J73" i="3" s="1"/>
  <c r="G74" i="3"/>
  <c r="I74" i="3" s="1"/>
  <c r="G75" i="3"/>
  <c r="J75" i="3" s="1"/>
  <c r="G76" i="3"/>
  <c r="J76" i="3" s="1"/>
  <c r="G77" i="3"/>
  <c r="J77" i="3" s="1"/>
  <c r="G78" i="3"/>
  <c r="J78" i="3" s="1"/>
  <c r="G79" i="3"/>
  <c r="J79" i="3" s="1"/>
  <c r="G80" i="3"/>
  <c r="J80" i="3" s="1"/>
  <c r="G81" i="3"/>
  <c r="J81" i="3" s="1"/>
  <c r="G82" i="3"/>
  <c r="J82" i="3" s="1"/>
  <c r="G83" i="3"/>
  <c r="J83" i="3" s="1"/>
  <c r="G84" i="3"/>
  <c r="J84" i="3" s="1"/>
  <c r="G85" i="3"/>
  <c r="J85" i="3" s="1"/>
  <c r="G86" i="3"/>
  <c r="J86" i="3" s="1"/>
  <c r="G87" i="3"/>
  <c r="H87" i="3" s="1"/>
  <c r="G88" i="3"/>
  <c r="J88" i="3" s="1"/>
  <c r="G89" i="3"/>
  <c r="I89" i="3" s="1"/>
  <c r="G90" i="3"/>
  <c r="J90" i="3" s="1"/>
  <c r="G91" i="3"/>
  <c r="J91" i="3" s="1"/>
  <c r="G92" i="3"/>
  <c r="H92" i="3" s="1"/>
  <c r="G93" i="3"/>
  <c r="J93" i="3" s="1"/>
  <c r="G94" i="3"/>
  <c r="J94" i="3" s="1"/>
  <c r="G95" i="3"/>
  <c r="J95" i="3" s="1"/>
  <c r="G96" i="3"/>
  <c r="I96" i="3" s="1"/>
  <c r="G97" i="3"/>
  <c r="J97" i="3" s="1"/>
  <c r="G98" i="3"/>
  <c r="J98" i="3" s="1"/>
  <c r="G99" i="3"/>
  <c r="J99" i="3" s="1"/>
  <c r="G100" i="3"/>
  <c r="J100" i="3" s="1"/>
  <c r="G101" i="3"/>
  <c r="J101" i="3" s="1"/>
  <c r="G102" i="3"/>
  <c r="I102" i="3" s="1"/>
  <c r="G103" i="3"/>
  <c r="H103" i="3" s="1"/>
  <c r="G104" i="3"/>
  <c r="J104" i="3" s="1"/>
  <c r="G105" i="3"/>
  <c r="J105" i="3" s="1"/>
  <c r="G106" i="3"/>
  <c r="J106" i="3" s="1"/>
  <c r="G107" i="3"/>
  <c r="J107" i="3" s="1"/>
  <c r="G108" i="3"/>
  <c r="J108" i="3" s="1"/>
  <c r="G109" i="3"/>
  <c r="J109" i="3" s="1"/>
  <c r="G110" i="3"/>
  <c r="J110" i="3" s="1"/>
  <c r="G111" i="3"/>
  <c r="J111" i="3" s="1"/>
  <c r="G112" i="3"/>
  <c r="H112" i="3" s="1"/>
  <c r="G113" i="3"/>
  <c r="I113" i="3" s="1"/>
  <c r="G114" i="3"/>
  <c r="J114" i="3" s="1"/>
  <c r="G115" i="3"/>
  <c r="J115" i="3" s="1"/>
  <c r="G116" i="3"/>
  <c r="J116" i="3" s="1"/>
  <c r="G117" i="3"/>
  <c r="J117" i="3" s="1"/>
  <c r="G118" i="3"/>
  <c r="I118" i="3" s="1"/>
  <c r="G119" i="3"/>
  <c r="H119" i="3" s="1"/>
  <c r="G120" i="3"/>
  <c r="J120" i="3" s="1"/>
  <c r="G121" i="3"/>
  <c r="J121" i="3" s="1"/>
  <c r="G122" i="3"/>
  <c r="J122" i="3" s="1"/>
  <c r="G123" i="3"/>
  <c r="J123" i="3" s="1"/>
  <c r="G124" i="3"/>
  <c r="J124" i="3" s="1"/>
  <c r="G125" i="3"/>
  <c r="J125" i="3" s="1"/>
  <c r="G126" i="3"/>
  <c r="J126" i="3" s="1"/>
  <c r="G127" i="3"/>
  <c r="J127" i="3" s="1"/>
  <c r="G128" i="3"/>
  <c r="J128" i="3" s="1"/>
  <c r="G129" i="3"/>
  <c r="J129" i="3" s="1"/>
  <c r="G130" i="3"/>
  <c r="J130" i="3" s="1"/>
  <c r="G131" i="3"/>
  <c r="J131" i="3" s="1"/>
  <c r="G132" i="3"/>
  <c r="J132" i="3" s="1"/>
  <c r="G133" i="3"/>
  <c r="J133" i="3" s="1"/>
  <c r="G134" i="3"/>
  <c r="J134" i="3" s="1"/>
  <c r="G135" i="3"/>
  <c r="H135" i="3" s="1"/>
  <c r="G136" i="3"/>
  <c r="J136" i="3" s="1"/>
  <c r="G137" i="3"/>
  <c r="I137" i="3" s="1"/>
  <c r="G138" i="3"/>
  <c r="J138" i="3" s="1"/>
  <c r="G139" i="3"/>
  <c r="J139" i="3" s="1"/>
  <c r="G140" i="3"/>
  <c r="J140" i="3" s="1"/>
  <c r="G141" i="3"/>
  <c r="J141" i="3" s="1"/>
  <c r="G142" i="3"/>
  <c r="J142" i="3" s="1"/>
  <c r="G143" i="3"/>
  <c r="J143" i="3" s="1"/>
  <c r="G144" i="3"/>
  <c r="J144" i="3" s="1"/>
  <c r="G145" i="3"/>
  <c r="H145" i="3" s="1"/>
  <c r="G146" i="3"/>
  <c r="J146" i="3" s="1"/>
  <c r="G147" i="3"/>
  <c r="J147" i="3" s="1"/>
  <c r="G148" i="3"/>
  <c r="I148" i="3" s="1"/>
  <c r="G149" i="3"/>
  <c r="J149" i="3" s="1"/>
  <c r="G150" i="3"/>
  <c r="J150" i="3" s="1"/>
  <c r="G151" i="3"/>
  <c r="J151" i="3" s="1"/>
  <c r="G152" i="3"/>
  <c r="J152" i="3" s="1"/>
  <c r="G153" i="3"/>
  <c r="J153" i="3" s="1"/>
  <c r="G154" i="3"/>
  <c r="J154" i="3" s="1"/>
  <c r="G155" i="3"/>
  <c r="J155" i="3" s="1"/>
  <c r="G156" i="3"/>
  <c r="J156" i="3" s="1"/>
  <c r="G157" i="3"/>
  <c r="H157" i="3" s="1"/>
  <c r="G158" i="3"/>
  <c r="J158" i="3" s="1"/>
  <c r="G159" i="3"/>
  <c r="J159" i="3" s="1"/>
  <c r="G160" i="3"/>
  <c r="I160" i="3" s="1"/>
  <c r="G161" i="3"/>
  <c r="J161" i="3" s="1"/>
  <c r="G162" i="3"/>
  <c r="I162" i="3" s="1"/>
  <c r="G163" i="3"/>
  <c r="J163" i="3" s="1"/>
  <c r="G164" i="3"/>
  <c r="J164" i="3" s="1"/>
  <c r="G165" i="3"/>
  <c r="J165" i="3" s="1"/>
  <c r="G166" i="3"/>
  <c r="J166" i="3" s="1"/>
  <c r="G167" i="3"/>
  <c r="J167" i="3" s="1"/>
  <c r="G168" i="3"/>
  <c r="J168" i="3" s="1"/>
  <c r="G169" i="3"/>
  <c r="H169" i="3" s="1"/>
  <c r="G170" i="3"/>
  <c r="J170" i="3" s="1"/>
  <c r="G171" i="3"/>
  <c r="J171" i="3" s="1"/>
  <c r="G172" i="3"/>
  <c r="J172" i="3" s="1"/>
  <c r="G173" i="3"/>
  <c r="J173" i="3" s="1"/>
  <c r="G174" i="3"/>
  <c r="J174" i="3" s="1"/>
  <c r="G175" i="3"/>
  <c r="J175" i="3" s="1"/>
  <c r="G176" i="3"/>
  <c r="J176" i="3" s="1"/>
  <c r="G177" i="3"/>
  <c r="J177" i="3" s="1"/>
  <c r="G178" i="3"/>
  <c r="J178" i="3" s="1"/>
  <c r="G179" i="3"/>
  <c r="J179" i="3" s="1"/>
  <c r="G180" i="3"/>
  <c r="J180" i="3" s="1"/>
  <c r="G181" i="3"/>
  <c r="J181" i="3" s="1"/>
  <c r="G182" i="3"/>
  <c r="I182" i="3" s="1"/>
  <c r="G183" i="3"/>
  <c r="H183" i="3" s="1"/>
  <c r="G184" i="3"/>
  <c r="J184" i="3" s="1"/>
  <c r="G185" i="3"/>
  <c r="J185" i="3" s="1"/>
  <c r="G186" i="3"/>
  <c r="J186" i="3" s="1"/>
  <c r="G187" i="3"/>
  <c r="J187" i="3" s="1"/>
  <c r="G188" i="3"/>
  <c r="I188" i="3" s="1"/>
  <c r="G189" i="3"/>
  <c r="J189" i="3" s="1"/>
  <c r="G190" i="3"/>
  <c r="J190" i="3" s="1"/>
  <c r="G191" i="3"/>
  <c r="H191" i="3" s="1"/>
  <c r="G192" i="3"/>
  <c r="J192" i="3" s="1"/>
  <c r="G193" i="3"/>
  <c r="J193" i="3" s="1"/>
  <c r="G194" i="3"/>
  <c r="J194" i="3" s="1"/>
  <c r="G195" i="3"/>
  <c r="J195" i="3" s="1"/>
  <c r="G196" i="3"/>
  <c r="J196" i="3" s="1"/>
  <c r="G197" i="3"/>
  <c r="J197" i="3" s="1"/>
  <c r="G198" i="3"/>
  <c r="J198" i="3" s="1"/>
  <c r="G199" i="3"/>
  <c r="J199" i="3" s="1"/>
  <c r="G200" i="3"/>
  <c r="I200" i="3" s="1"/>
  <c r="G201" i="3"/>
  <c r="J201" i="3" s="1"/>
  <c r="G202" i="3"/>
  <c r="J202" i="3" s="1"/>
  <c r="G203" i="3"/>
  <c r="J203" i="3" s="1"/>
  <c r="G204" i="3"/>
  <c r="J204" i="3" s="1"/>
  <c r="G205" i="3"/>
  <c r="J205" i="3" s="1"/>
  <c r="G206" i="3"/>
  <c r="J206" i="3" s="1"/>
  <c r="G207" i="3"/>
  <c r="H207" i="3" s="1"/>
  <c r="G208" i="3"/>
  <c r="J208" i="3" s="1"/>
  <c r="G209" i="3"/>
  <c r="J209" i="3" s="1"/>
  <c r="G210" i="3"/>
  <c r="J210" i="3" s="1"/>
  <c r="G211" i="3"/>
  <c r="J211" i="3" s="1"/>
  <c r="G212" i="3"/>
  <c r="J212" i="3" s="1"/>
  <c r="G213" i="3"/>
  <c r="J213" i="3" s="1"/>
  <c r="G214" i="3"/>
  <c r="J214" i="3" s="1"/>
  <c r="G215" i="3"/>
  <c r="H215" i="3" s="1"/>
  <c r="G216" i="3"/>
  <c r="J216" i="3" s="1"/>
  <c r="G217" i="3"/>
  <c r="J217" i="3" s="1"/>
  <c r="G218" i="3"/>
  <c r="J218" i="3" s="1"/>
  <c r="G219" i="3"/>
  <c r="J219" i="3" s="1"/>
  <c r="G220" i="3"/>
  <c r="J220" i="3" s="1"/>
  <c r="G221" i="3"/>
  <c r="J221" i="3" s="1"/>
  <c r="G222" i="3"/>
  <c r="J222" i="3" s="1"/>
  <c r="G223" i="3"/>
  <c r="J223" i="3" s="1"/>
  <c r="G224" i="3"/>
  <c r="J224" i="3" s="1"/>
  <c r="G225" i="3"/>
  <c r="I225" i="3" s="1"/>
  <c r="G226" i="3"/>
  <c r="J226" i="3" s="1"/>
  <c r="G227" i="3"/>
  <c r="J227" i="3" s="1"/>
  <c r="G228" i="3"/>
  <c r="J228" i="3" s="1"/>
  <c r="G229" i="3"/>
  <c r="J229" i="3" s="1"/>
  <c r="G230" i="3"/>
  <c r="J230" i="3" s="1"/>
  <c r="G231" i="3"/>
  <c r="J231" i="3" s="1"/>
  <c r="G232" i="3"/>
  <c r="J232" i="3" s="1"/>
  <c r="G233" i="3"/>
  <c r="J233" i="3" s="1"/>
  <c r="G234" i="3"/>
  <c r="J234" i="3" s="1"/>
  <c r="G235" i="3"/>
  <c r="I235" i="3" s="1"/>
  <c r="G236" i="3"/>
  <c r="J236" i="3" s="1"/>
  <c r="G237" i="3"/>
  <c r="J237" i="3" s="1"/>
  <c r="G238" i="3"/>
  <c r="J238" i="3" s="1"/>
  <c r="G239" i="3"/>
  <c r="J239" i="3" s="1"/>
  <c r="G240" i="3"/>
  <c r="J240" i="3" s="1"/>
  <c r="G241" i="3"/>
  <c r="J241" i="3" s="1"/>
  <c r="G242" i="3"/>
  <c r="H242" i="3" s="1"/>
  <c r="G243" i="3"/>
  <c r="J243" i="3" s="1"/>
  <c r="G244" i="3"/>
  <c r="J244" i="3" s="1"/>
  <c r="G245" i="3"/>
  <c r="J245" i="3" s="1"/>
  <c r="G246" i="3"/>
  <c r="J246" i="3" s="1"/>
  <c r="G247" i="3"/>
  <c r="J247" i="3" s="1"/>
  <c r="G248" i="3"/>
  <c r="J248" i="3" s="1"/>
  <c r="G249" i="3"/>
  <c r="I249" i="3" s="1"/>
  <c r="G250" i="3"/>
  <c r="H250" i="3" s="1"/>
  <c r="G251" i="3"/>
  <c r="J251" i="3" s="1"/>
  <c r="G252" i="3"/>
  <c r="H252" i="3" s="1"/>
  <c r="G253" i="3"/>
  <c r="I253" i="3" s="1"/>
  <c r="G254" i="3"/>
  <c r="J254" i="3" s="1"/>
  <c r="G255" i="3"/>
  <c r="J255" i="3" s="1"/>
  <c r="G256" i="3"/>
  <c r="J256" i="3" s="1"/>
  <c r="G257" i="3"/>
  <c r="J257" i="3" s="1"/>
  <c r="G258" i="3"/>
  <c r="J258" i="3" s="1"/>
  <c r="G259" i="3"/>
  <c r="J259" i="3" s="1"/>
  <c r="G260" i="3"/>
  <c r="J260" i="3" s="1"/>
  <c r="G261" i="3"/>
  <c r="J261" i="3" s="1"/>
  <c r="G262" i="3"/>
  <c r="J262" i="3" s="1"/>
  <c r="G263" i="3"/>
  <c r="J263" i="3" s="1"/>
  <c r="G264" i="3"/>
  <c r="I264" i="3" s="1"/>
  <c r="G265" i="3"/>
  <c r="H265" i="3" s="1"/>
  <c r="G266" i="3"/>
  <c r="J266" i="3" s="1"/>
  <c r="G267" i="3"/>
  <c r="J267" i="3" s="1"/>
  <c r="G268" i="3"/>
  <c r="J268" i="3" s="1"/>
  <c r="G269" i="3"/>
  <c r="J269" i="3" s="1"/>
  <c r="G270" i="3"/>
  <c r="J270" i="3" s="1"/>
  <c r="G271" i="3"/>
  <c r="J271" i="3" s="1"/>
  <c r="G272" i="3"/>
  <c r="J272" i="3" s="1"/>
  <c r="G273" i="3"/>
  <c r="J273" i="3" s="1"/>
  <c r="G274" i="3"/>
  <c r="J274" i="3" s="1"/>
  <c r="G275" i="3"/>
  <c r="J275" i="3" s="1"/>
  <c r="G276" i="3"/>
  <c r="J276" i="3" s="1"/>
  <c r="G277" i="3"/>
  <c r="J277" i="3" s="1"/>
  <c r="G278" i="3"/>
  <c r="J278" i="3" s="1"/>
  <c r="G279" i="3"/>
  <c r="J279" i="3" s="1"/>
  <c r="G280" i="3"/>
  <c r="J280" i="3" s="1"/>
  <c r="G281" i="3"/>
  <c r="J281" i="3" s="1"/>
  <c r="G282" i="3"/>
  <c r="J282" i="3" s="1"/>
  <c r="G283" i="3"/>
  <c r="I283" i="3" s="1"/>
  <c r="G284" i="3"/>
  <c r="H284" i="3" s="1"/>
  <c r="G285" i="3"/>
  <c r="J285" i="3" s="1"/>
  <c r="G286" i="3"/>
  <c r="J286" i="3" s="1"/>
  <c r="G287" i="3"/>
  <c r="J287" i="3" s="1"/>
  <c r="G288" i="3"/>
  <c r="J288" i="3" s="1"/>
  <c r="G289" i="3"/>
  <c r="J289" i="3" s="1"/>
  <c r="G290" i="3"/>
  <c r="J290" i="3" s="1"/>
  <c r="G291" i="3"/>
  <c r="J291" i="3" s="1"/>
  <c r="G292" i="3"/>
  <c r="J292" i="3" s="1"/>
  <c r="G293" i="3"/>
  <c r="J293" i="3" s="1"/>
  <c r="G294" i="3"/>
  <c r="J294" i="3" s="1"/>
  <c r="G295" i="3"/>
  <c r="J295" i="3" s="1"/>
  <c r="G296" i="3"/>
  <c r="J296" i="3" s="1"/>
  <c r="G297" i="3"/>
  <c r="J297" i="3" s="1"/>
  <c r="G298" i="3"/>
  <c r="J298" i="3" s="1"/>
  <c r="G299" i="3"/>
  <c r="J299" i="3" s="1"/>
  <c r="G300" i="3"/>
  <c r="J300" i="3" s="1"/>
  <c r="G301" i="3"/>
  <c r="J301" i="3" s="1"/>
  <c r="G302" i="3"/>
  <c r="J302" i="3" s="1"/>
  <c r="G303" i="3"/>
  <c r="J303" i="3" s="1"/>
  <c r="G304" i="3"/>
  <c r="J304" i="3" s="1"/>
  <c r="G305" i="3"/>
  <c r="J305" i="3" s="1"/>
  <c r="G306" i="3"/>
  <c r="J306" i="3" s="1"/>
  <c r="G307" i="3"/>
  <c r="J307" i="3" s="1"/>
  <c r="G308" i="3"/>
  <c r="J308" i="3" s="1"/>
  <c r="G309" i="3"/>
  <c r="J309" i="3" s="1"/>
  <c r="G310" i="3"/>
  <c r="J310" i="3" s="1"/>
  <c r="G311" i="3"/>
  <c r="J311" i="3" s="1"/>
  <c r="G312" i="3"/>
  <c r="J312" i="3" s="1"/>
  <c r="G313" i="3"/>
  <c r="J313" i="3" s="1"/>
  <c r="G314" i="3"/>
  <c r="H314" i="3" s="1"/>
  <c r="G315" i="3"/>
  <c r="J315" i="3" s="1"/>
  <c r="G316" i="3"/>
  <c r="J316" i="3" s="1"/>
  <c r="G317" i="3"/>
  <c r="J317" i="3" s="1"/>
  <c r="G318" i="3"/>
  <c r="I318" i="3" s="1"/>
  <c r="G319" i="3"/>
  <c r="J319" i="3" s="1"/>
  <c r="G320" i="3"/>
  <c r="J320" i="3" s="1"/>
  <c r="G321" i="3"/>
  <c r="J321" i="3" s="1"/>
  <c r="G322" i="3"/>
  <c r="J322" i="3" s="1"/>
  <c r="G323" i="3"/>
  <c r="J323" i="3" s="1"/>
  <c r="G324" i="3"/>
  <c r="J324" i="3" s="1"/>
  <c r="G325" i="3"/>
  <c r="J325" i="3" s="1"/>
  <c r="G326" i="3"/>
  <c r="J326" i="3" s="1"/>
  <c r="G327" i="3"/>
  <c r="J327" i="3" s="1"/>
  <c r="G328" i="3"/>
  <c r="J328" i="3" s="1"/>
  <c r="G329" i="3"/>
  <c r="J329" i="3" s="1"/>
  <c r="G330" i="3"/>
  <c r="J330" i="3" s="1"/>
  <c r="G331" i="3"/>
  <c r="I331" i="3" s="1"/>
  <c r="G332" i="3"/>
  <c r="J332" i="3" s="1"/>
  <c r="G333" i="3"/>
  <c r="J333" i="3" s="1"/>
  <c r="G334" i="3"/>
  <c r="J334" i="3" s="1"/>
  <c r="G335" i="3"/>
  <c r="H335" i="3" s="1"/>
  <c r="G336" i="3"/>
  <c r="J336" i="3" s="1"/>
  <c r="G337" i="3"/>
  <c r="J337" i="3" s="1"/>
  <c r="G338" i="3"/>
  <c r="J338" i="3" s="1"/>
  <c r="G339" i="3"/>
  <c r="J339" i="3" s="1"/>
  <c r="G340" i="3"/>
  <c r="I340" i="3" s="1"/>
  <c r="G341" i="3"/>
  <c r="J341" i="3" s="1"/>
  <c r="G342" i="3"/>
  <c r="J342" i="3" s="1"/>
  <c r="G343" i="3"/>
  <c r="J343" i="3" s="1"/>
  <c r="G344" i="3"/>
  <c r="I344" i="3" s="1"/>
  <c r="G345" i="3"/>
  <c r="J345" i="3" s="1"/>
  <c r="G346" i="3"/>
  <c r="J346" i="3" s="1"/>
  <c r="G347" i="3"/>
  <c r="J347" i="3" s="1"/>
  <c r="G348" i="3"/>
  <c r="J348" i="3" s="1"/>
  <c r="G349" i="3"/>
  <c r="J349" i="3" s="1"/>
  <c r="G350" i="3"/>
  <c r="H350" i="3" s="1"/>
  <c r="G351" i="3"/>
  <c r="J351" i="3" s="1"/>
  <c r="G352" i="3"/>
  <c r="J352" i="3" s="1"/>
  <c r="G353" i="3"/>
  <c r="I353" i="3" s="1"/>
  <c r="G354" i="3"/>
  <c r="J354" i="3" s="1"/>
  <c r="G355" i="3"/>
  <c r="J355" i="3" s="1"/>
  <c r="G356" i="3"/>
  <c r="J356" i="3" s="1"/>
  <c r="G357" i="3"/>
  <c r="J357" i="3" s="1"/>
  <c r="G358" i="3"/>
  <c r="J358" i="3" s="1"/>
  <c r="G359" i="3"/>
  <c r="J359" i="3" s="1"/>
  <c r="G360" i="3"/>
  <c r="J360" i="3" s="1"/>
  <c r="G361" i="3"/>
  <c r="J361" i="3" s="1"/>
  <c r="G362" i="3"/>
  <c r="J362" i="3" s="1"/>
  <c r="G363" i="3"/>
  <c r="H363" i="3" s="1"/>
  <c r="G364" i="3"/>
  <c r="J364" i="3" s="1"/>
  <c r="G365" i="3"/>
  <c r="J365" i="3" s="1"/>
  <c r="G366" i="3"/>
  <c r="J366" i="3" s="1"/>
  <c r="G367" i="3"/>
  <c r="J367" i="3" s="1"/>
  <c r="G368" i="3"/>
  <c r="J368" i="3" s="1"/>
  <c r="G369" i="3"/>
  <c r="I369" i="3" s="1"/>
  <c r="G370" i="3"/>
  <c r="J370" i="3" s="1"/>
  <c r="G371" i="3"/>
  <c r="J371" i="3" s="1"/>
  <c r="G372" i="3"/>
  <c r="J372" i="3" s="1"/>
  <c r="G373" i="3"/>
  <c r="J373" i="3" s="1"/>
  <c r="G374" i="3"/>
  <c r="H374" i="3" s="1"/>
  <c r="G375" i="3"/>
  <c r="J375" i="3" s="1"/>
  <c r="G376" i="3"/>
  <c r="J376" i="3" s="1"/>
  <c r="G377" i="3"/>
  <c r="I377" i="3" s="1"/>
  <c r="G378" i="3"/>
  <c r="J378" i="3" s="1"/>
  <c r="G379" i="3"/>
  <c r="J379" i="3" s="1"/>
  <c r="G380" i="3"/>
  <c r="J380" i="3" s="1"/>
  <c r="G381" i="3"/>
  <c r="J381" i="3" s="1"/>
  <c r="G382" i="3"/>
  <c r="H382" i="3" s="1"/>
  <c r="G383" i="3"/>
  <c r="I383" i="3" s="1"/>
  <c r="G384" i="3"/>
  <c r="J384" i="3" s="1"/>
  <c r="G385" i="3"/>
  <c r="J385" i="3" s="1"/>
  <c r="G386" i="3"/>
  <c r="J386" i="3" s="1"/>
  <c r="G387" i="3"/>
  <c r="J387" i="3" s="1"/>
  <c r="G388" i="3"/>
  <c r="J388" i="3" s="1"/>
  <c r="G389" i="3"/>
  <c r="J389" i="3" s="1"/>
  <c r="G390" i="3"/>
  <c r="J390" i="3" s="1"/>
  <c r="G391" i="3"/>
  <c r="J391" i="3" s="1"/>
  <c r="G392" i="3"/>
  <c r="J392" i="3" s="1"/>
  <c r="G393" i="3"/>
  <c r="J393" i="3" s="1"/>
  <c r="G394" i="3"/>
  <c r="H394" i="3" s="1"/>
  <c r="G395" i="3"/>
  <c r="J395" i="3" s="1"/>
  <c r="G396" i="3"/>
  <c r="J396" i="3" s="1"/>
  <c r="G397" i="3"/>
  <c r="J397" i="3" s="1"/>
  <c r="G398" i="3"/>
  <c r="J398" i="3" s="1"/>
  <c r="G399" i="3"/>
  <c r="I399" i="3" s="1"/>
  <c r="G400" i="3"/>
  <c r="J400" i="3" s="1"/>
  <c r="G401" i="3"/>
  <c r="J401" i="3" s="1"/>
  <c r="G402" i="3"/>
  <c r="J402" i="3" s="1"/>
  <c r="G403" i="3"/>
  <c r="J403" i="3" s="1"/>
  <c r="G404" i="3"/>
  <c r="J404" i="3" s="1"/>
  <c r="G405" i="3"/>
  <c r="J405" i="3" s="1"/>
  <c r="G406" i="3"/>
  <c r="J406" i="3" s="1"/>
  <c r="G407" i="3"/>
  <c r="J407" i="3" s="1"/>
  <c r="G408" i="3"/>
  <c r="I408" i="3" s="1"/>
  <c r="G409" i="3"/>
  <c r="J409" i="3" s="1"/>
  <c r="G410" i="3"/>
  <c r="J410" i="3" s="1"/>
  <c r="G411" i="3"/>
  <c r="J411" i="3" s="1"/>
  <c r="G412" i="3"/>
  <c r="H412" i="3" s="1"/>
  <c r="G413" i="3"/>
  <c r="J413" i="3" s="1"/>
  <c r="G414" i="3"/>
  <c r="J414" i="3" s="1"/>
  <c r="G415" i="3"/>
  <c r="J415" i="3" s="1"/>
  <c r="G416" i="3"/>
  <c r="J416" i="3" s="1"/>
  <c r="G417" i="3"/>
  <c r="J417" i="3" s="1"/>
  <c r="G418" i="3"/>
  <c r="J418" i="3" s="1"/>
  <c r="G419" i="3"/>
  <c r="J419" i="3" s="1"/>
  <c r="G420" i="3"/>
  <c r="J420" i="3" s="1"/>
  <c r="G421" i="3"/>
  <c r="J421" i="3" s="1"/>
  <c r="G422" i="3"/>
  <c r="J422" i="3" s="1"/>
  <c r="G423" i="3"/>
  <c r="H423" i="3" s="1"/>
  <c r="G424" i="3"/>
  <c r="J424" i="3" s="1"/>
  <c r="G425" i="3"/>
  <c r="J425" i="3" s="1"/>
  <c r="G426" i="3"/>
  <c r="J426" i="3" s="1"/>
  <c r="G427" i="3"/>
  <c r="J427" i="3" s="1"/>
  <c r="G428" i="3"/>
  <c r="J428" i="3" s="1"/>
  <c r="G429" i="3"/>
  <c r="J429" i="3" s="1"/>
  <c r="G430" i="3"/>
  <c r="J430" i="3" s="1"/>
  <c r="G431" i="3"/>
  <c r="J431" i="3" s="1"/>
  <c r="G432" i="3"/>
  <c r="J432" i="3" s="1"/>
  <c r="G433" i="3"/>
  <c r="J433" i="3" s="1"/>
  <c r="G434" i="3"/>
  <c r="J434" i="3" s="1"/>
  <c r="G435" i="3"/>
  <c r="J435" i="3" s="1"/>
  <c r="G436" i="3"/>
  <c r="J436" i="3" s="1"/>
  <c r="G437" i="3"/>
  <c r="J437" i="3" s="1"/>
  <c r="G438" i="3"/>
  <c r="J438" i="3" s="1"/>
  <c r="G439" i="3"/>
  <c r="J439" i="3" s="1"/>
  <c r="G440" i="3"/>
  <c r="I440" i="3" s="1"/>
  <c r="G441" i="3"/>
  <c r="J441" i="3" s="1"/>
  <c r="G442" i="3"/>
  <c r="J442" i="3" s="1"/>
  <c r="G443" i="3"/>
  <c r="J443" i="3" s="1"/>
  <c r="G444" i="3"/>
  <c r="J444" i="3" s="1"/>
  <c r="G445" i="3"/>
  <c r="J445" i="3" s="1"/>
  <c r="G446" i="3"/>
  <c r="J446" i="3" s="1"/>
  <c r="G447" i="3"/>
  <c r="H447" i="3" s="1"/>
  <c r="G448" i="3"/>
  <c r="J448" i="3" s="1"/>
  <c r="G449" i="3"/>
  <c r="J449" i="3" s="1"/>
  <c r="G450" i="3"/>
  <c r="J450" i="3" s="1"/>
  <c r="G451" i="3"/>
  <c r="J451" i="3" s="1"/>
  <c r="G452" i="3"/>
  <c r="J452" i="3" s="1"/>
  <c r="G453" i="3"/>
  <c r="J453" i="3" s="1"/>
  <c r="G454" i="3"/>
  <c r="I454" i="3" s="1"/>
  <c r="G455" i="3"/>
  <c r="J455" i="3" s="1"/>
  <c r="G456" i="3"/>
  <c r="J456" i="3" s="1"/>
  <c r="G457" i="3"/>
  <c r="J457" i="3" s="1"/>
  <c r="G458" i="3"/>
  <c r="J458" i="3" s="1"/>
  <c r="G2" i="3"/>
  <c r="H2" i="3" s="1"/>
  <c r="Q91" i="7" l="1"/>
  <c r="P91" i="7"/>
  <c r="L91" i="7"/>
  <c r="Q83" i="7"/>
  <c r="P83" i="7"/>
  <c r="L83" i="7"/>
  <c r="Q75" i="7"/>
  <c r="P75" i="7"/>
  <c r="L75" i="7"/>
  <c r="Q59" i="7"/>
  <c r="L59" i="7"/>
  <c r="P59" i="7"/>
  <c r="Q51" i="7"/>
  <c r="L51" i="7"/>
  <c r="P51" i="7"/>
  <c r="Q27" i="7"/>
  <c r="P27" i="7"/>
  <c r="L27" i="7"/>
  <c r="L19" i="7"/>
  <c r="Q19" i="7"/>
  <c r="P19" i="7"/>
  <c r="Q90" i="7"/>
  <c r="P90" i="7"/>
  <c r="L90" i="7"/>
  <c r="Q82" i="7"/>
  <c r="P82" i="7"/>
  <c r="L82" i="7"/>
  <c r="Q74" i="7"/>
  <c r="P74" i="7"/>
  <c r="L74" i="7"/>
  <c r="P58" i="7"/>
  <c r="L58" i="7"/>
  <c r="Q58" i="7"/>
  <c r="P50" i="7"/>
  <c r="L50" i="7"/>
  <c r="Q50" i="7"/>
  <c r="Q26" i="7"/>
  <c r="L26" i="7"/>
  <c r="P26" i="7"/>
  <c r="L18" i="7"/>
  <c r="Q18" i="7"/>
  <c r="P18" i="7"/>
  <c r="Q89" i="7"/>
  <c r="P89" i="7"/>
  <c r="L89" i="7"/>
  <c r="L81" i="7"/>
  <c r="Q81" i="7"/>
  <c r="P81" i="7"/>
  <c r="L73" i="7"/>
  <c r="Q73" i="7"/>
  <c r="P73" i="7"/>
  <c r="P57" i="7"/>
  <c r="Q57" i="7"/>
  <c r="L57" i="7"/>
  <c r="P49" i="7"/>
  <c r="Q49" i="7"/>
  <c r="L49" i="7"/>
  <c r="L25" i="7"/>
  <c r="Q25" i="7"/>
  <c r="P25" i="7"/>
  <c r="Q88" i="7"/>
  <c r="P88" i="7"/>
  <c r="L88" i="7"/>
  <c r="P80" i="7"/>
  <c r="L80" i="7"/>
  <c r="Q80" i="7"/>
  <c r="Q72" i="7"/>
  <c r="P72" i="7"/>
  <c r="L72" i="7"/>
  <c r="Q56" i="7"/>
  <c r="P56" i="7"/>
  <c r="L56" i="7"/>
  <c r="Q48" i="7"/>
  <c r="P48" i="7"/>
  <c r="L48" i="7"/>
  <c r="P32" i="7"/>
  <c r="L32" i="7"/>
  <c r="Q32" i="7"/>
  <c r="Q87" i="7"/>
  <c r="L87" i="7"/>
  <c r="P87" i="7"/>
  <c r="Q79" i="7"/>
  <c r="L79" i="7"/>
  <c r="P79" i="7"/>
  <c r="Q71" i="7"/>
  <c r="L71" i="7"/>
  <c r="P71" i="7"/>
  <c r="L55" i="7"/>
  <c r="Q55" i="7"/>
  <c r="P55" i="7"/>
  <c r="L86" i="7"/>
  <c r="Q86" i="7"/>
  <c r="P86" i="7"/>
  <c r="L78" i="7"/>
  <c r="Q78" i="7"/>
  <c r="P78" i="7"/>
  <c r="L70" i="7"/>
  <c r="Q70" i="7"/>
  <c r="P70" i="7"/>
  <c r="L54" i="7"/>
  <c r="Q54" i="7"/>
  <c r="P54" i="7"/>
  <c r="Q30" i="7"/>
  <c r="P30" i="7"/>
  <c r="L30" i="7"/>
  <c r="L22" i="7"/>
  <c r="Q22" i="7"/>
  <c r="P22" i="7"/>
  <c r="L6" i="7"/>
  <c r="Q6" i="7"/>
  <c r="P6" i="7"/>
  <c r="L85" i="7"/>
  <c r="Q85" i="7"/>
  <c r="P85" i="7"/>
  <c r="L77" i="7"/>
  <c r="Q77" i="7"/>
  <c r="P77" i="7"/>
  <c r="L69" i="7"/>
  <c r="Q69" i="7"/>
  <c r="P69" i="7"/>
  <c r="P53" i="7"/>
  <c r="L53" i="7"/>
  <c r="Q53" i="7"/>
  <c r="Q29" i="7"/>
  <c r="P29" i="7"/>
  <c r="L29" i="7"/>
  <c r="L21" i="7"/>
  <c r="P21" i="7"/>
  <c r="Q21" i="7"/>
  <c r="L5" i="7"/>
  <c r="P5" i="7"/>
  <c r="Q5" i="7"/>
  <c r="Q84" i="7"/>
  <c r="L84" i="7"/>
  <c r="P84" i="7"/>
  <c r="Q76" i="7"/>
  <c r="P76" i="7"/>
  <c r="L76" i="7"/>
  <c r="Q52" i="7"/>
  <c r="P52" i="7"/>
  <c r="L52" i="7"/>
  <c r="L28" i="7"/>
  <c r="Q28" i="7"/>
  <c r="P28" i="7"/>
  <c r="Q20" i="7"/>
  <c r="L20" i="7"/>
  <c r="P20" i="7"/>
  <c r="P4" i="7"/>
  <c r="Q4" i="7"/>
  <c r="L4" i="7"/>
  <c r="AJ67" i="7"/>
  <c r="AI67" i="7"/>
  <c r="AH67" i="7"/>
  <c r="AK67" i="7"/>
  <c r="AL67" i="7"/>
  <c r="AM67" i="7"/>
  <c r="AN67" i="7"/>
  <c r="AJ55" i="7"/>
  <c r="AI55" i="7"/>
  <c r="AK55" i="7"/>
  <c r="AL55" i="7"/>
  <c r="AH55" i="7"/>
  <c r="AM55" i="7"/>
  <c r="AN55" i="7"/>
  <c r="AH47" i="7"/>
  <c r="AJ47" i="7"/>
  <c r="AI47" i="7"/>
  <c r="AK47" i="7"/>
  <c r="AL47" i="7"/>
  <c r="AM47" i="7"/>
  <c r="AN47" i="7"/>
  <c r="AH35" i="7"/>
  <c r="AJ35" i="7"/>
  <c r="AN35" i="7"/>
  <c r="AI35" i="7"/>
  <c r="AK35" i="7"/>
  <c r="AL35" i="7"/>
  <c r="AM35" i="7"/>
  <c r="AH23" i="7"/>
  <c r="AJ23" i="7"/>
  <c r="AN23" i="7"/>
  <c r="AI23" i="7"/>
  <c r="AK23" i="7"/>
  <c r="AL23" i="7"/>
  <c r="AM23" i="7"/>
  <c r="AH11" i="7"/>
  <c r="AJ11" i="7"/>
  <c r="AN11" i="7"/>
  <c r="AI11" i="7"/>
  <c r="AM11" i="7"/>
  <c r="AK11" i="7"/>
  <c r="AL11" i="7"/>
  <c r="AI3" i="7"/>
  <c r="AJ3" i="7"/>
  <c r="AN3" i="7"/>
  <c r="AL3" i="7"/>
  <c r="AH3" i="7"/>
  <c r="AK3" i="7"/>
  <c r="AM3" i="7"/>
  <c r="AJ68" i="7"/>
  <c r="AK68" i="7"/>
  <c r="AH68" i="7"/>
  <c r="AL68" i="7"/>
  <c r="AM68" i="7"/>
  <c r="AN68" i="7"/>
  <c r="AI68" i="7"/>
  <c r="AJ64" i="7"/>
  <c r="AK64" i="7"/>
  <c r="AL64" i="7"/>
  <c r="AM64" i="7"/>
  <c r="AI64" i="7"/>
  <c r="AH64" i="7"/>
  <c r="AN64" i="7"/>
  <c r="AJ60" i="7"/>
  <c r="AK60" i="7"/>
  <c r="AH60" i="7"/>
  <c r="AL60" i="7"/>
  <c r="AI60" i="7"/>
  <c r="AM60" i="7"/>
  <c r="AN60" i="7"/>
  <c r="AJ56" i="7"/>
  <c r="AH56" i="7"/>
  <c r="AK56" i="7"/>
  <c r="AI56" i="7"/>
  <c r="AL56" i="7"/>
  <c r="AM56" i="7"/>
  <c r="AN56" i="7"/>
  <c r="AJ52" i="7"/>
  <c r="AK52" i="7"/>
  <c r="AI52" i="7"/>
  <c r="AL52" i="7"/>
  <c r="AH52" i="7"/>
  <c r="AM52" i="7"/>
  <c r="AN52" i="7"/>
  <c r="AJ48" i="7"/>
  <c r="AK48" i="7"/>
  <c r="AH48" i="7"/>
  <c r="AL48" i="7"/>
  <c r="AM48" i="7"/>
  <c r="AI48" i="7"/>
  <c r="AN48" i="7"/>
  <c r="AJ44" i="7"/>
  <c r="AK44" i="7"/>
  <c r="AL44" i="7"/>
  <c r="AI44" i="7"/>
  <c r="AM44" i="7"/>
  <c r="AN44" i="7"/>
  <c r="AH44" i="7"/>
  <c r="AJ40" i="7"/>
  <c r="AK40" i="7"/>
  <c r="AI40" i="7"/>
  <c r="AL40" i="7"/>
  <c r="AM40" i="7"/>
  <c r="AH40" i="7"/>
  <c r="AN40" i="7"/>
  <c r="AJ36" i="7"/>
  <c r="AN36" i="7"/>
  <c r="AK36" i="7"/>
  <c r="AI36" i="7"/>
  <c r="AM36" i="7"/>
  <c r="AH36" i="7"/>
  <c r="AL36" i="7"/>
  <c r="AJ32" i="7"/>
  <c r="AN32" i="7"/>
  <c r="AK32" i="7"/>
  <c r="AH32" i="7"/>
  <c r="AI32" i="7"/>
  <c r="AL32" i="7"/>
  <c r="AM32" i="7"/>
  <c r="AJ28" i="7"/>
  <c r="AN28" i="7"/>
  <c r="AK28" i="7"/>
  <c r="AI28" i="7"/>
  <c r="AL28" i="7"/>
  <c r="AM28" i="7"/>
  <c r="AH28" i="7"/>
  <c r="AJ24" i="7"/>
  <c r="AN24" i="7"/>
  <c r="AK24" i="7"/>
  <c r="AI24" i="7"/>
  <c r="AL24" i="7"/>
  <c r="AM24" i="7"/>
  <c r="AH24" i="7"/>
  <c r="AJ20" i="7"/>
  <c r="AN20" i="7"/>
  <c r="AK20" i="7"/>
  <c r="AI20" i="7"/>
  <c r="AM20" i="7"/>
  <c r="AH20" i="7"/>
  <c r="AL20" i="7"/>
  <c r="AJ16" i="7"/>
  <c r="AN16" i="7"/>
  <c r="AK16" i="7"/>
  <c r="AH16" i="7"/>
  <c r="AI16" i="7"/>
  <c r="AL16" i="7"/>
  <c r="AM16" i="7"/>
  <c r="AJ12" i="7"/>
  <c r="AN12" i="7"/>
  <c r="AK12" i="7"/>
  <c r="AH12" i="7"/>
  <c r="AI12" i="7"/>
  <c r="AL12" i="7"/>
  <c r="AM12" i="7"/>
  <c r="AJ8" i="7"/>
  <c r="AN8" i="7"/>
  <c r="AK8" i="7"/>
  <c r="AI8" i="7"/>
  <c r="AL8" i="7"/>
  <c r="AM8" i="7"/>
  <c r="AH8" i="7"/>
  <c r="AJ4" i="7"/>
  <c r="AN4" i="7"/>
  <c r="AK4" i="7"/>
  <c r="AM4" i="7"/>
  <c r="AH4" i="7"/>
  <c r="AI4" i="7"/>
  <c r="AL4" i="7"/>
  <c r="AJ59" i="7"/>
  <c r="AI59" i="7"/>
  <c r="AH59" i="7"/>
  <c r="AK59" i="7"/>
  <c r="AL59" i="7"/>
  <c r="AM59" i="7"/>
  <c r="AN59" i="7"/>
  <c r="AH43" i="7"/>
  <c r="AJ43" i="7"/>
  <c r="AI43" i="7"/>
  <c r="AK43" i="7"/>
  <c r="AL43" i="7"/>
  <c r="AM43" i="7"/>
  <c r="AN43" i="7"/>
  <c r="AH31" i="7"/>
  <c r="AJ31" i="7"/>
  <c r="AN31" i="7"/>
  <c r="AI31" i="7"/>
  <c r="AL31" i="7"/>
  <c r="AM31" i="7"/>
  <c r="AK31" i="7"/>
  <c r="AH19" i="7"/>
  <c r="AJ19" i="7"/>
  <c r="AN19" i="7"/>
  <c r="AI19" i="7"/>
  <c r="AK19" i="7"/>
  <c r="AL19" i="7"/>
  <c r="AM19" i="7"/>
  <c r="AH7" i="7"/>
  <c r="AJ7" i="7"/>
  <c r="AN7" i="7"/>
  <c r="AI7" i="7"/>
  <c r="AK7" i="7"/>
  <c r="AL7" i="7"/>
  <c r="AM7" i="7"/>
  <c r="AI66" i="7"/>
  <c r="AH66" i="7"/>
  <c r="AK66" i="7"/>
  <c r="AN66" i="7"/>
  <c r="AJ66" i="7"/>
  <c r="AL66" i="7"/>
  <c r="AM66" i="7"/>
  <c r="AI62" i="7"/>
  <c r="AH62" i="7"/>
  <c r="AK62" i="7"/>
  <c r="AN62" i="7"/>
  <c r="AJ62" i="7"/>
  <c r="AL62" i="7"/>
  <c r="AM62" i="7"/>
  <c r="AI58" i="7"/>
  <c r="AH58" i="7"/>
  <c r="AK58" i="7"/>
  <c r="AJ58" i="7"/>
  <c r="AN58" i="7"/>
  <c r="AL58" i="7"/>
  <c r="AM58" i="7"/>
  <c r="AI54" i="7"/>
  <c r="AH54" i="7"/>
  <c r="AK54" i="7"/>
  <c r="AJ54" i="7"/>
  <c r="AN54" i="7"/>
  <c r="AL54" i="7"/>
  <c r="AM54" i="7"/>
  <c r="AI50" i="7"/>
  <c r="AH50" i="7"/>
  <c r="AK50" i="7"/>
  <c r="AN50" i="7"/>
  <c r="AJ50" i="7"/>
  <c r="AL50" i="7"/>
  <c r="AM50" i="7"/>
  <c r="AI46" i="7"/>
  <c r="AH46" i="7"/>
  <c r="AK46" i="7"/>
  <c r="AL46" i="7"/>
  <c r="AN46" i="7"/>
  <c r="AJ46" i="7"/>
  <c r="AM46" i="7"/>
  <c r="AI42" i="7"/>
  <c r="AH42" i="7"/>
  <c r="AK42" i="7"/>
  <c r="AJ42" i="7"/>
  <c r="AN42" i="7"/>
  <c r="AL42" i="7"/>
  <c r="AM42" i="7"/>
  <c r="AI38" i="7"/>
  <c r="AH38" i="7"/>
  <c r="AN38" i="7"/>
  <c r="AM38" i="7"/>
  <c r="AJ38" i="7"/>
  <c r="AL38" i="7"/>
  <c r="AK38" i="7"/>
  <c r="AI34" i="7"/>
  <c r="AH34" i="7"/>
  <c r="AN34" i="7"/>
  <c r="AM34" i="7"/>
  <c r="AJ34" i="7"/>
  <c r="AK34" i="7"/>
  <c r="AL34" i="7"/>
  <c r="AI30" i="7"/>
  <c r="AH30" i="7"/>
  <c r="AN30" i="7"/>
  <c r="AM30" i="7"/>
  <c r="AJ30" i="7"/>
  <c r="AK30" i="7"/>
  <c r="AL30" i="7"/>
  <c r="AI26" i="7"/>
  <c r="AH26" i="7"/>
  <c r="AN26" i="7"/>
  <c r="AM26" i="7"/>
  <c r="AJ26" i="7"/>
  <c r="AK26" i="7"/>
  <c r="AL26" i="7"/>
  <c r="AI22" i="7"/>
  <c r="AH22" i="7"/>
  <c r="AN22" i="7"/>
  <c r="AM22" i="7"/>
  <c r="AJ22" i="7"/>
  <c r="AL22" i="7"/>
  <c r="AK22" i="7"/>
  <c r="AI18" i="7"/>
  <c r="AH18" i="7"/>
  <c r="AN18" i="7"/>
  <c r="AM18" i="7"/>
  <c r="AJ18" i="7"/>
  <c r="AK18" i="7"/>
  <c r="AL18" i="7"/>
  <c r="AI14" i="7"/>
  <c r="AH14" i="7"/>
  <c r="AN14" i="7"/>
  <c r="AM14" i="7"/>
  <c r="AJ14" i="7"/>
  <c r="AK14" i="7"/>
  <c r="AL14" i="7"/>
  <c r="AI10" i="7"/>
  <c r="AH10" i="7"/>
  <c r="AN10" i="7"/>
  <c r="AM10" i="7"/>
  <c r="AJ10" i="7"/>
  <c r="AK10" i="7"/>
  <c r="AL10" i="7"/>
  <c r="AI6" i="7"/>
  <c r="AH6" i="7"/>
  <c r="AN6" i="7"/>
  <c r="AM6" i="7"/>
  <c r="AL6" i="7"/>
  <c r="AJ6" i="7"/>
  <c r="AK6" i="7"/>
  <c r="AJ63" i="7"/>
  <c r="AI63" i="7"/>
  <c r="AK63" i="7"/>
  <c r="AH63" i="7"/>
  <c r="AL63" i="7"/>
  <c r="AM63" i="7"/>
  <c r="AN63" i="7"/>
  <c r="AH51" i="7"/>
  <c r="AJ51" i="7"/>
  <c r="AI51" i="7"/>
  <c r="AK51" i="7"/>
  <c r="AL51" i="7"/>
  <c r="AM51" i="7"/>
  <c r="AN51" i="7"/>
  <c r="AH39" i="7"/>
  <c r="AJ39" i="7"/>
  <c r="AN39" i="7"/>
  <c r="AI39" i="7"/>
  <c r="AK39" i="7"/>
  <c r="AL39" i="7"/>
  <c r="AM39" i="7"/>
  <c r="AH27" i="7"/>
  <c r="AJ27" i="7"/>
  <c r="AN27" i="7"/>
  <c r="AI27" i="7"/>
  <c r="AM27" i="7"/>
  <c r="AK27" i="7"/>
  <c r="AL27" i="7"/>
  <c r="AH15" i="7"/>
  <c r="AJ15" i="7"/>
  <c r="AN15" i="7"/>
  <c r="AI15" i="7"/>
  <c r="AL15" i="7"/>
  <c r="AM15" i="7"/>
  <c r="AK15" i="7"/>
  <c r="AI65" i="7"/>
  <c r="AJ65" i="7"/>
  <c r="AK65" i="7"/>
  <c r="AH65" i="7"/>
  <c r="AM65" i="7"/>
  <c r="AN65" i="7"/>
  <c r="AL65" i="7"/>
  <c r="AI61" i="7"/>
  <c r="AJ61" i="7"/>
  <c r="AH61" i="7"/>
  <c r="AK61" i="7"/>
  <c r="AM61" i="7"/>
  <c r="AN61" i="7"/>
  <c r="AL61" i="7"/>
  <c r="AI57" i="7"/>
  <c r="AJ57" i="7"/>
  <c r="AK57" i="7"/>
  <c r="AM57" i="7"/>
  <c r="AN57" i="7"/>
  <c r="AH57" i="7"/>
  <c r="AL57" i="7"/>
  <c r="AI53" i="7"/>
  <c r="AJ53" i="7"/>
  <c r="AH53" i="7"/>
  <c r="AK53" i="7"/>
  <c r="AM53" i="7"/>
  <c r="AN53" i="7"/>
  <c r="AL53" i="7"/>
  <c r="AI49" i="7"/>
  <c r="AJ49" i="7"/>
  <c r="AH49" i="7"/>
  <c r="AK49" i="7"/>
  <c r="AM49" i="7"/>
  <c r="AN49" i="7"/>
  <c r="AL49" i="7"/>
  <c r="AI45" i="7"/>
  <c r="AJ45" i="7"/>
  <c r="AH45" i="7"/>
  <c r="AK45" i="7"/>
  <c r="AM45" i="7"/>
  <c r="AN45" i="7"/>
  <c r="AL45" i="7"/>
  <c r="AI41" i="7"/>
  <c r="AJ41" i="7"/>
  <c r="AH41" i="7"/>
  <c r="AK41" i="7"/>
  <c r="AM41" i="7"/>
  <c r="AN41" i="7"/>
  <c r="AL41" i="7"/>
  <c r="AI37" i="7"/>
  <c r="AN37" i="7"/>
  <c r="AJ37" i="7"/>
  <c r="AH37" i="7"/>
  <c r="AL37" i="7"/>
  <c r="AK37" i="7"/>
  <c r="AM37" i="7"/>
  <c r="AI33" i="7"/>
  <c r="AN33" i="7"/>
  <c r="AJ33" i="7"/>
  <c r="AH33" i="7"/>
  <c r="AL33" i="7"/>
  <c r="AK33" i="7"/>
  <c r="AM33" i="7"/>
  <c r="AI29" i="7"/>
  <c r="AN29" i="7"/>
  <c r="AJ29" i="7"/>
  <c r="AH29" i="7"/>
  <c r="AL29" i="7"/>
  <c r="AM29" i="7"/>
  <c r="AK29" i="7"/>
  <c r="AI25" i="7"/>
  <c r="AN25" i="7"/>
  <c r="AJ25" i="7"/>
  <c r="AH25" i="7"/>
  <c r="AL25" i="7"/>
  <c r="AK25" i="7"/>
  <c r="AM25" i="7"/>
  <c r="AI21" i="7"/>
  <c r="AN21" i="7"/>
  <c r="AJ21" i="7"/>
  <c r="AH21" i="7"/>
  <c r="AL21" i="7"/>
  <c r="AK21" i="7"/>
  <c r="AM21" i="7"/>
  <c r="AI17" i="7"/>
  <c r="AN17" i="7"/>
  <c r="AJ17" i="7"/>
  <c r="AH17" i="7"/>
  <c r="AL17" i="7"/>
  <c r="AK17" i="7"/>
  <c r="AM17" i="7"/>
  <c r="AI13" i="7"/>
  <c r="AN13" i="7"/>
  <c r="AJ13" i="7"/>
  <c r="AH13" i="7"/>
  <c r="AL13" i="7"/>
  <c r="AM13" i="7"/>
  <c r="AK13" i="7"/>
  <c r="AI9" i="7"/>
  <c r="AN9" i="7"/>
  <c r="AJ9" i="7"/>
  <c r="AH9" i="7"/>
  <c r="AL9" i="7"/>
  <c r="AK9" i="7"/>
  <c r="AM9" i="7"/>
  <c r="AI5" i="7"/>
  <c r="AN5" i="7"/>
  <c r="AJ5" i="7"/>
  <c r="AH5" i="7"/>
  <c r="AL5" i="7"/>
  <c r="AK5" i="7"/>
  <c r="AM5" i="7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L97" i="7" l="1"/>
  <c r="L93" i="7"/>
  <c r="L94" i="7"/>
  <c r="L92" i="7"/>
  <c r="L95" i="7"/>
  <c r="L96" i="7"/>
  <c r="Q96" i="7"/>
  <c r="Q94" i="7"/>
  <c r="Q97" i="7"/>
  <c r="Q92" i="7"/>
  <c r="Q93" i="7"/>
  <c r="Q95" i="7"/>
  <c r="P95" i="7"/>
  <c r="P96" i="7"/>
  <c r="P93" i="7"/>
  <c r="P94" i="7"/>
  <c r="P97" i="7"/>
  <c r="P92" i="7"/>
  <c r="M5" i="7"/>
  <c r="O5" i="7"/>
  <c r="N5" i="7"/>
  <c r="J9" i="7"/>
  <c r="K9" i="7"/>
  <c r="I9" i="7"/>
  <c r="S13" i="7"/>
  <c r="R13" i="7"/>
  <c r="T13" i="7"/>
  <c r="M21" i="7"/>
  <c r="O21" i="7"/>
  <c r="N21" i="7"/>
  <c r="J25" i="7"/>
  <c r="K25" i="7"/>
  <c r="I25" i="7"/>
  <c r="S29" i="7"/>
  <c r="R29" i="7"/>
  <c r="T29" i="7"/>
  <c r="M37" i="7"/>
  <c r="O37" i="7"/>
  <c r="N37" i="7"/>
  <c r="I45" i="7"/>
  <c r="J45" i="7"/>
  <c r="K45" i="7"/>
  <c r="S49" i="7"/>
  <c r="T49" i="7"/>
  <c r="R49" i="7"/>
  <c r="M53" i="7"/>
  <c r="N53" i="7"/>
  <c r="O53" i="7"/>
  <c r="K61" i="7"/>
  <c r="I61" i="7"/>
  <c r="J61" i="7"/>
  <c r="S65" i="7"/>
  <c r="R65" i="7"/>
  <c r="T65" i="7"/>
  <c r="J15" i="7"/>
  <c r="I15" i="7"/>
  <c r="K15" i="7"/>
  <c r="O27" i="7"/>
  <c r="M27" i="7"/>
  <c r="N27" i="7"/>
  <c r="R51" i="7"/>
  <c r="S51" i="7"/>
  <c r="T51" i="7"/>
  <c r="R63" i="7"/>
  <c r="S63" i="7"/>
  <c r="T63" i="7"/>
  <c r="K14" i="7"/>
  <c r="I14" i="7"/>
  <c r="J14" i="7"/>
  <c r="R18" i="7"/>
  <c r="T18" i="7"/>
  <c r="S18" i="7"/>
  <c r="N18" i="7"/>
  <c r="O18" i="7"/>
  <c r="M18" i="7"/>
  <c r="K30" i="7"/>
  <c r="I30" i="7"/>
  <c r="J30" i="7"/>
  <c r="R34" i="7"/>
  <c r="T34" i="7"/>
  <c r="S34" i="7"/>
  <c r="N34" i="7"/>
  <c r="M34" i="7"/>
  <c r="O34" i="7"/>
  <c r="R46" i="7"/>
  <c r="S46" i="7"/>
  <c r="T46" i="7"/>
  <c r="K46" i="7"/>
  <c r="I46" i="7"/>
  <c r="J46" i="7"/>
  <c r="R50" i="7"/>
  <c r="S50" i="7"/>
  <c r="T50" i="7"/>
  <c r="M50" i="7"/>
  <c r="N50" i="7"/>
  <c r="O50" i="7"/>
  <c r="R54" i="7"/>
  <c r="S54" i="7"/>
  <c r="T54" i="7"/>
  <c r="K62" i="7"/>
  <c r="I62" i="7"/>
  <c r="J62" i="7"/>
  <c r="R66" i="7"/>
  <c r="S66" i="7"/>
  <c r="T66" i="7"/>
  <c r="O66" i="7"/>
  <c r="M66" i="7"/>
  <c r="N66" i="7"/>
  <c r="O7" i="7"/>
  <c r="M7" i="7"/>
  <c r="N7" i="7"/>
  <c r="S31" i="7"/>
  <c r="R31" i="7"/>
  <c r="T31" i="7"/>
  <c r="J43" i="7"/>
  <c r="K43" i="7"/>
  <c r="I43" i="7"/>
  <c r="N12" i="7"/>
  <c r="M12" i="7"/>
  <c r="O12" i="7"/>
  <c r="T12" i="7"/>
  <c r="R12" i="7"/>
  <c r="S12" i="7"/>
  <c r="I16" i="7"/>
  <c r="K16" i="7"/>
  <c r="J16" i="7"/>
  <c r="T28" i="7"/>
  <c r="R28" i="7"/>
  <c r="S28" i="7"/>
  <c r="I32" i="7"/>
  <c r="K32" i="7"/>
  <c r="J32" i="7"/>
  <c r="I40" i="7"/>
  <c r="K40" i="7"/>
  <c r="J40" i="7"/>
  <c r="T44" i="7"/>
  <c r="R44" i="7"/>
  <c r="S44" i="7"/>
  <c r="N52" i="7"/>
  <c r="O52" i="7"/>
  <c r="M52" i="7"/>
  <c r="I56" i="7"/>
  <c r="J56" i="7"/>
  <c r="K56" i="7"/>
  <c r="N60" i="7"/>
  <c r="M60" i="7"/>
  <c r="O60" i="7"/>
  <c r="T60" i="7"/>
  <c r="R60" i="7"/>
  <c r="S60" i="7"/>
  <c r="O68" i="7"/>
  <c r="M68" i="7"/>
  <c r="N68" i="7"/>
  <c r="J68" i="7"/>
  <c r="K68" i="7"/>
  <c r="I68" i="7"/>
  <c r="S3" i="7"/>
  <c r="R3" i="7"/>
  <c r="T3" i="7"/>
  <c r="J11" i="7"/>
  <c r="I11" i="7"/>
  <c r="K11" i="7"/>
  <c r="O23" i="7"/>
  <c r="M23" i="7"/>
  <c r="N23" i="7"/>
  <c r="R47" i="7"/>
  <c r="S47" i="7"/>
  <c r="T47" i="7"/>
  <c r="J55" i="7"/>
  <c r="K55" i="7"/>
  <c r="I55" i="7"/>
  <c r="R55" i="7"/>
  <c r="S55" i="7"/>
  <c r="T55" i="7"/>
  <c r="J5" i="7"/>
  <c r="K5" i="7"/>
  <c r="I5" i="7"/>
  <c r="S9" i="7"/>
  <c r="R9" i="7"/>
  <c r="T9" i="7"/>
  <c r="M17" i="7"/>
  <c r="O17" i="7"/>
  <c r="N17" i="7"/>
  <c r="J21" i="7"/>
  <c r="K21" i="7"/>
  <c r="I21" i="7"/>
  <c r="S25" i="7"/>
  <c r="R25" i="7"/>
  <c r="T25" i="7"/>
  <c r="M33" i="7"/>
  <c r="O33" i="7"/>
  <c r="N33" i="7"/>
  <c r="J37" i="7"/>
  <c r="I37" i="7"/>
  <c r="K37" i="7"/>
  <c r="J41" i="7"/>
  <c r="I41" i="7"/>
  <c r="K41" i="7"/>
  <c r="S45" i="7"/>
  <c r="T45" i="7"/>
  <c r="R45" i="7"/>
  <c r="M49" i="7"/>
  <c r="N49" i="7"/>
  <c r="O49" i="7"/>
  <c r="S61" i="7"/>
  <c r="T61" i="7"/>
  <c r="R61" i="7"/>
  <c r="M65" i="7"/>
  <c r="N65" i="7"/>
  <c r="O65" i="7"/>
  <c r="O15" i="7"/>
  <c r="M15" i="7"/>
  <c r="N15" i="7"/>
  <c r="S39" i="7"/>
  <c r="R39" i="7"/>
  <c r="T39" i="7"/>
  <c r="J51" i="7"/>
  <c r="K51" i="7"/>
  <c r="I51" i="7"/>
  <c r="J63" i="7"/>
  <c r="I63" i="7"/>
  <c r="K63" i="7"/>
  <c r="K10" i="7"/>
  <c r="I10" i="7"/>
  <c r="J10" i="7"/>
  <c r="R14" i="7"/>
  <c r="T14" i="7"/>
  <c r="S14" i="7"/>
  <c r="N14" i="7"/>
  <c r="O14" i="7"/>
  <c r="M14" i="7"/>
  <c r="K26" i="7"/>
  <c r="I26" i="7"/>
  <c r="J26" i="7"/>
  <c r="R30" i="7"/>
  <c r="T30" i="7"/>
  <c r="S30" i="7"/>
  <c r="N30" i="7"/>
  <c r="O30" i="7"/>
  <c r="M30" i="7"/>
  <c r="K42" i="7"/>
  <c r="I42" i="7"/>
  <c r="J42" i="7"/>
  <c r="M46" i="7"/>
  <c r="N46" i="7"/>
  <c r="O46" i="7"/>
  <c r="K58" i="7"/>
  <c r="I58" i="7"/>
  <c r="J58" i="7"/>
  <c r="R62" i="7"/>
  <c r="S62" i="7"/>
  <c r="T62" i="7"/>
  <c r="N62" i="7"/>
  <c r="O62" i="7"/>
  <c r="M62" i="7"/>
  <c r="S19" i="7"/>
  <c r="T19" i="7"/>
  <c r="R19" i="7"/>
  <c r="J31" i="7"/>
  <c r="K31" i="7"/>
  <c r="I31" i="7"/>
  <c r="J59" i="7"/>
  <c r="I59" i="7"/>
  <c r="K59" i="7"/>
  <c r="N4" i="7"/>
  <c r="M4" i="7"/>
  <c r="O4" i="7"/>
  <c r="T8" i="7"/>
  <c r="R8" i="7"/>
  <c r="S8" i="7"/>
  <c r="I12" i="7"/>
  <c r="K12" i="7"/>
  <c r="J12" i="7"/>
  <c r="I20" i="7"/>
  <c r="K20" i="7"/>
  <c r="J20" i="7"/>
  <c r="T24" i="7"/>
  <c r="R24" i="7"/>
  <c r="S24" i="7"/>
  <c r="N28" i="7"/>
  <c r="M28" i="7"/>
  <c r="O28" i="7"/>
  <c r="I36" i="7"/>
  <c r="K36" i="7"/>
  <c r="J36" i="7"/>
  <c r="T40" i="7"/>
  <c r="R40" i="7"/>
  <c r="S40" i="7"/>
  <c r="N44" i="7"/>
  <c r="O44" i="7"/>
  <c r="M44" i="7"/>
  <c r="I48" i="7"/>
  <c r="J48" i="7"/>
  <c r="K48" i="7"/>
  <c r="T56" i="7"/>
  <c r="R56" i="7"/>
  <c r="S56" i="7"/>
  <c r="K3" i="7"/>
  <c r="I3" i="7"/>
  <c r="J3" i="7"/>
  <c r="M3" i="7"/>
  <c r="O3" i="7"/>
  <c r="N3" i="7"/>
  <c r="O11" i="7"/>
  <c r="M11" i="7"/>
  <c r="N11" i="7"/>
  <c r="S35" i="7"/>
  <c r="R35" i="7"/>
  <c r="T35" i="7"/>
  <c r="J47" i="7"/>
  <c r="K47" i="7"/>
  <c r="I47" i="7"/>
  <c r="J67" i="7"/>
  <c r="K67" i="7"/>
  <c r="I67" i="7"/>
  <c r="S5" i="7"/>
  <c r="R5" i="7"/>
  <c r="T5" i="7"/>
  <c r="M13" i="7"/>
  <c r="O13" i="7"/>
  <c r="N13" i="7"/>
  <c r="J17" i="7"/>
  <c r="K17" i="7"/>
  <c r="I17" i="7"/>
  <c r="S21" i="7"/>
  <c r="R21" i="7"/>
  <c r="T21" i="7"/>
  <c r="M29" i="7"/>
  <c r="O29" i="7"/>
  <c r="N29" i="7"/>
  <c r="J33" i="7"/>
  <c r="I33" i="7"/>
  <c r="K33" i="7"/>
  <c r="S37" i="7"/>
  <c r="R37" i="7"/>
  <c r="T37" i="7"/>
  <c r="S41" i="7"/>
  <c r="T41" i="7"/>
  <c r="R41" i="7"/>
  <c r="M45" i="7"/>
  <c r="N45" i="7"/>
  <c r="O45" i="7"/>
  <c r="I53" i="7"/>
  <c r="J53" i="7"/>
  <c r="K53" i="7"/>
  <c r="I57" i="7"/>
  <c r="J57" i="7"/>
  <c r="K57" i="7"/>
  <c r="S57" i="7"/>
  <c r="T57" i="7"/>
  <c r="R57" i="7"/>
  <c r="M61" i="7"/>
  <c r="N61" i="7"/>
  <c r="O61" i="7"/>
  <c r="I65" i="7"/>
  <c r="J65" i="7"/>
  <c r="K65" i="7"/>
  <c r="S27" i="7"/>
  <c r="T27" i="7"/>
  <c r="R27" i="7"/>
  <c r="J39" i="7"/>
  <c r="K39" i="7"/>
  <c r="I39" i="7"/>
  <c r="R6" i="7"/>
  <c r="T6" i="7"/>
  <c r="S6" i="7"/>
  <c r="K6" i="7"/>
  <c r="I6" i="7"/>
  <c r="J6" i="7"/>
  <c r="R10" i="7"/>
  <c r="T10" i="7"/>
  <c r="S10" i="7"/>
  <c r="N10" i="7"/>
  <c r="O10" i="7"/>
  <c r="M10" i="7"/>
  <c r="K22" i="7"/>
  <c r="I22" i="7"/>
  <c r="J22" i="7"/>
  <c r="R26" i="7"/>
  <c r="T26" i="7"/>
  <c r="S26" i="7"/>
  <c r="N26" i="7"/>
  <c r="O26" i="7"/>
  <c r="M26" i="7"/>
  <c r="K38" i="7"/>
  <c r="I38" i="7"/>
  <c r="J38" i="7"/>
  <c r="M42" i="7"/>
  <c r="N42" i="7"/>
  <c r="O42" i="7"/>
  <c r="K54" i="7"/>
  <c r="I54" i="7"/>
  <c r="J54" i="7"/>
  <c r="M58" i="7"/>
  <c r="N58" i="7"/>
  <c r="O58" i="7"/>
  <c r="S7" i="7"/>
  <c r="T7" i="7"/>
  <c r="R7" i="7"/>
  <c r="J19" i="7"/>
  <c r="I19" i="7"/>
  <c r="K19" i="7"/>
  <c r="O31" i="7"/>
  <c r="M31" i="7"/>
  <c r="N31" i="7"/>
  <c r="O43" i="7"/>
  <c r="M43" i="7"/>
  <c r="N43" i="7"/>
  <c r="O59" i="7"/>
  <c r="N59" i="7"/>
  <c r="M59" i="7"/>
  <c r="I4" i="7"/>
  <c r="K4" i="7"/>
  <c r="J4" i="7"/>
  <c r="T4" i="7"/>
  <c r="R4" i="7"/>
  <c r="S4" i="7"/>
  <c r="N8" i="7"/>
  <c r="M8" i="7"/>
  <c r="O8" i="7"/>
  <c r="T20" i="7"/>
  <c r="R20" i="7"/>
  <c r="S20" i="7"/>
  <c r="N24" i="7"/>
  <c r="M24" i="7"/>
  <c r="O24" i="7"/>
  <c r="I28" i="7"/>
  <c r="K28" i="7"/>
  <c r="J28" i="7"/>
  <c r="T36" i="7"/>
  <c r="R36" i="7"/>
  <c r="S36" i="7"/>
  <c r="I44" i="7"/>
  <c r="J44" i="7"/>
  <c r="K44" i="7"/>
  <c r="N48" i="7"/>
  <c r="O48" i="7"/>
  <c r="M48" i="7"/>
  <c r="I52" i="7"/>
  <c r="J52" i="7"/>
  <c r="K52" i="7"/>
  <c r="T52" i="7"/>
  <c r="R52" i="7"/>
  <c r="S52" i="7"/>
  <c r="N56" i="7"/>
  <c r="O56" i="7"/>
  <c r="M56" i="7"/>
  <c r="I60" i="7"/>
  <c r="J60" i="7"/>
  <c r="K60" i="7"/>
  <c r="I64" i="7"/>
  <c r="K64" i="7"/>
  <c r="J64" i="7"/>
  <c r="R68" i="7"/>
  <c r="S68" i="7"/>
  <c r="T68" i="7"/>
  <c r="S23" i="7"/>
  <c r="T23" i="7"/>
  <c r="R23" i="7"/>
  <c r="J35" i="7"/>
  <c r="I35" i="7"/>
  <c r="K35" i="7"/>
  <c r="M67" i="7"/>
  <c r="N67" i="7"/>
  <c r="O67" i="7"/>
  <c r="M9" i="7"/>
  <c r="O9" i="7"/>
  <c r="N9" i="7"/>
  <c r="J13" i="7"/>
  <c r="K13" i="7"/>
  <c r="I13" i="7"/>
  <c r="S17" i="7"/>
  <c r="R17" i="7"/>
  <c r="T17" i="7"/>
  <c r="M25" i="7"/>
  <c r="O25" i="7"/>
  <c r="N25" i="7"/>
  <c r="J29" i="7"/>
  <c r="K29" i="7"/>
  <c r="I29" i="7"/>
  <c r="S33" i="7"/>
  <c r="T33" i="7"/>
  <c r="R33" i="7"/>
  <c r="M41" i="7"/>
  <c r="O41" i="7"/>
  <c r="N41" i="7"/>
  <c r="I49" i="7"/>
  <c r="J49" i="7"/>
  <c r="K49" i="7"/>
  <c r="S53" i="7"/>
  <c r="T53" i="7"/>
  <c r="R53" i="7"/>
  <c r="M57" i="7"/>
  <c r="N57" i="7"/>
  <c r="O57" i="7"/>
  <c r="S15" i="7"/>
  <c r="T15" i="7"/>
  <c r="R15" i="7"/>
  <c r="J27" i="7"/>
  <c r="I27" i="7"/>
  <c r="K27" i="7"/>
  <c r="O39" i="7"/>
  <c r="M39" i="7"/>
  <c r="N39" i="7"/>
  <c r="O51" i="7"/>
  <c r="M51" i="7"/>
  <c r="N51" i="7"/>
  <c r="O63" i="7"/>
  <c r="M63" i="7"/>
  <c r="N63" i="7"/>
  <c r="N6" i="7"/>
  <c r="O6" i="7"/>
  <c r="M6" i="7"/>
  <c r="K18" i="7"/>
  <c r="I18" i="7"/>
  <c r="J18" i="7"/>
  <c r="R22" i="7"/>
  <c r="T22" i="7"/>
  <c r="S22" i="7"/>
  <c r="N22" i="7"/>
  <c r="O22" i="7"/>
  <c r="M22" i="7"/>
  <c r="K34" i="7"/>
  <c r="I34" i="7"/>
  <c r="J34" i="7"/>
  <c r="R38" i="7"/>
  <c r="T38" i="7"/>
  <c r="S38" i="7"/>
  <c r="N38" i="7"/>
  <c r="M38" i="7"/>
  <c r="O38" i="7"/>
  <c r="R42" i="7"/>
  <c r="S42" i="7"/>
  <c r="T42" i="7"/>
  <c r="K50" i="7"/>
  <c r="I50" i="7"/>
  <c r="J50" i="7"/>
  <c r="M54" i="7"/>
  <c r="N54" i="7"/>
  <c r="O54" i="7"/>
  <c r="R58" i="7"/>
  <c r="T58" i="7"/>
  <c r="S58" i="7"/>
  <c r="K66" i="7"/>
  <c r="I66" i="7"/>
  <c r="J66" i="7"/>
  <c r="J7" i="7"/>
  <c r="I7" i="7"/>
  <c r="K7" i="7"/>
  <c r="O19" i="7"/>
  <c r="M19" i="7"/>
  <c r="N19" i="7"/>
  <c r="R43" i="7"/>
  <c r="S43" i="7"/>
  <c r="T43" i="7"/>
  <c r="R59" i="7"/>
  <c r="S59" i="7"/>
  <c r="T59" i="7"/>
  <c r="I8" i="7"/>
  <c r="K8" i="7"/>
  <c r="J8" i="7"/>
  <c r="N16" i="7"/>
  <c r="M16" i="7"/>
  <c r="O16" i="7"/>
  <c r="T16" i="7"/>
  <c r="R16" i="7"/>
  <c r="S16" i="7"/>
  <c r="N20" i="7"/>
  <c r="M20" i="7"/>
  <c r="O20" i="7"/>
  <c r="I24" i="7"/>
  <c r="K24" i="7"/>
  <c r="J24" i="7"/>
  <c r="N32" i="7"/>
  <c r="M32" i="7"/>
  <c r="O32" i="7"/>
  <c r="T32" i="7"/>
  <c r="R32" i="7"/>
  <c r="S32" i="7"/>
  <c r="N36" i="7"/>
  <c r="O36" i="7"/>
  <c r="M36" i="7"/>
  <c r="N40" i="7"/>
  <c r="M40" i="7"/>
  <c r="O40" i="7"/>
  <c r="T48" i="7"/>
  <c r="R48" i="7"/>
  <c r="S48" i="7"/>
  <c r="N64" i="7"/>
  <c r="M64" i="7"/>
  <c r="O64" i="7"/>
  <c r="T64" i="7"/>
  <c r="S64" i="7"/>
  <c r="R64" i="7"/>
  <c r="S11" i="7"/>
  <c r="T11" i="7"/>
  <c r="R11" i="7"/>
  <c r="J23" i="7"/>
  <c r="I23" i="7"/>
  <c r="K23" i="7"/>
  <c r="O35" i="7"/>
  <c r="M35" i="7"/>
  <c r="N35" i="7"/>
  <c r="O47" i="7"/>
  <c r="M47" i="7"/>
  <c r="N47" i="7"/>
  <c r="O55" i="7"/>
  <c r="M55" i="7"/>
  <c r="N55" i="7"/>
  <c r="R67" i="7"/>
  <c r="S67" i="7"/>
  <c r="T67" i="7"/>
  <c r="AA5" i="7"/>
  <c r="AC5" i="7"/>
  <c r="AB5" i="7"/>
  <c r="Y13" i="7"/>
  <c r="Z13" i="7"/>
  <c r="X13" i="7"/>
  <c r="AE25" i="7"/>
  <c r="AD25" i="7"/>
  <c r="AF25" i="7"/>
  <c r="AC45" i="7"/>
  <c r="AA45" i="7"/>
  <c r="AB45" i="7"/>
  <c r="AC61" i="7"/>
  <c r="AA61" i="7"/>
  <c r="AB61" i="7"/>
  <c r="U27" i="7"/>
  <c r="W27" i="7"/>
  <c r="V27" i="7"/>
  <c r="W51" i="7"/>
  <c r="U51" i="7"/>
  <c r="V51" i="7"/>
  <c r="AB14" i="7"/>
  <c r="AA14" i="7"/>
  <c r="AC14" i="7"/>
  <c r="Z22" i="7"/>
  <c r="X22" i="7"/>
  <c r="Y22" i="7"/>
  <c r="X38" i="7"/>
  <c r="Z38" i="7"/>
  <c r="Y38" i="7"/>
  <c r="AB50" i="7"/>
  <c r="AA50" i="7"/>
  <c r="AC50" i="7"/>
  <c r="AF58" i="7"/>
  <c r="AD58" i="7"/>
  <c r="AE58" i="7"/>
  <c r="V66" i="7"/>
  <c r="U66" i="7"/>
  <c r="W66" i="7"/>
  <c r="AA59" i="7"/>
  <c r="AC59" i="7"/>
  <c r="AB59" i="7"/>
  <c r="AF16" i="7"/>
  <c r="AD16" i="7"/>
  <c r="AE16" i="7"/>
  <c r="X32" i="7"/>
  <c r="Z32" i="7"/>
  <c r="Y32" i="7"/>
  <c r="Z40" i="7"/>
  <c r="X40" i="7"/>
  <c r="Y40" i="7"/>
  <c r="V64" i="7"/>
  <c r="U64" i="7"/>
  <c r="W64" i="7"/>
  <c r="W17" i="7"/>
  <c r="U17" i="7"/>
  <c r="V17" i="7"/>
  <c r="Y21" i="7"/>
  <c r="Z21" i="7"/>
  <c r="X21" i="7"/>
  <c r="U33" i="7"/>
  <c r="W33" i="7"/>
  <c r="V33" i="7"/>
  <c r="Y37" i="7"/>
  <c r="X37" i="7"/>
  <c r="Z37" i="7"/>
  <c r="Y45" i="7"/>
  <c r="X45" i="7"/>
  <c r="Z45" i="7"/>
  <c r="AE49" i="7"/>
  <c r="AF49" i="7"/>
  <c r="AD49" i="7"/>
  <c r="AC53" i="7"/>
  <c r="AA53" i="7"/>
  <c r="AB53" i="7"/>
  <c r="AC57" i="7"/>
  <c r="AA57" i="7"/>
  <c r="AB57" i="7"/>
  <c r="Y61" i="7"/>
  <c r="X61" i="7"/>
  <c r="Z61" i="7"/>
  <c r="AE65" i="7"/>
  <c r="AF65" i="7"/>
  <c r="AD65" i="7"/>
  <c r="Y15" i="7"/>
  <c r="Z15" i="7"/>
  <c r="X15" i="7"/>
  <c r="AA39" i="7"/>
  <c r="AC39" i="7"/>
  <c r="AB39" i="7"/>
  <c r="AE39" i="7"/>
  <c r="AD39" i="7"/>
  <c r="AF39" i="7"/>
  <c r="AA51" i="7"/>
  <c r="AC51" i="7"/>
  <c r="AB51" i="7"/>
  <c r="Y63" i="7"/>
  <c r="X63" i="7"/>
  <c r="Z63" i="7"/>
  <c r="AB6" i="7"/>
  <c r="AA6" i="7"/>
  <c r="AC6" i="7"/>
  <c r="Z10" i="7"/>
  <c r="X10" i="7"/>
  <c r="Y10" i="7"/>
  <c r="AD10" i="7"/>
  <c r="AF10" i="7"/>
  <c r="AE10" i="7"/>
  <c r="V14" i="7"/>
  <c r="W14" i="7"/>
  <c r="U14" i="7"/>
  <c r="AB22" i="7"/>
  <c r="AA22" i="7"/>
  <c r="AC22" i="7"/>
  <c r="Z26" i="7"/>
  <c r="X26" i="7"/>
  <c r="Y26" i="7"/>
  <c r="AD26" i="7"/>
  <c r="AF26" i="7"/>
  <c r="AE26" i="7"/>
  <c r="V30" i="7"/>
  <c r="W30" i="7"/>
  <c r="U30" i="7"/>
  <c r="AB38" i="7"/>
  <c r="AA38" i="7"/>
  <c r="AC38" i="7"/>
  <c r="AB42" i="7"/>
  <c r="AA42" i="7"/>
  <c r="AC42" i="7"/>
  <c r="V42" i="7"/>
  <c r="U42" i="7"/>
  <c r="W42" i="7"/>
  <c r="AB58" i="7"/>
  <c r="AA58" i="7"/>
  <c r="AC58" i="7"/>
  <c r="V58" i="7"/>
  <c r="U58" i="7"/>
  <c r="W58" i="7"/>
  <c r="X62" i="7"/>
  <c r="Z62" i="7"/>
  <c r="Y62" i="7"/>
  <c r="AC19" i="7"/>
  <c r="AA19" i="7"/>
  <c r="AB19" i="7"/>
  <c r="AE19" i="7"/>
  <c r="AD19" i="7"/>
  <c r="AF19" i="7"/>
  <c r="AC31" i="7"/>
  <c r="AA31" i="7"/>
  <c r="AB31" i="7"/>
  <c r="Y43" i="7"/>
  <c r="X43" i="7"/>
  <c r="Z43" i="7"/>
  <c r="W59" i="7"/>
  <c r="U59" i="7"/>
  <c r="V59" i="7"/>
  <c r="X4" i="7"/>
  <c r="Z4" i="7"/>
  <c r="Y4" i="7"/>
  <c r="V4" i="7"/>
  <c r="U4" i="7"/>
  <c r="W4" i="7"/>
  <c r="AB8" i="7"/>
  <c r="AA8" i="7"/>
  <c r="AC8" i="7"/>
  <c r="AF8" i="7"/>
  <c r="AD8" i="7"/>
  <c r="AE8" i="7"/>
  <c r="X20" i="7"/>
  <c r="Z20" i="7"/>
  <c r="Y20" i="7"/>
  <c r="V20" i="7"/>
  <c r="W20" i="7"/>
  <c r="U20" i="7"/>
  <c r="AB24" i="7"/>
  <c r="AA24" i="7"/>
  <c r="AC24" i="7"/>
  <c r="AF24" i="7"/>
  <c r="AD24" i="7"/>
  <c r="AE24" i="7"/>
  <c r="X28" i="7"/>
  <c r="Z28" i="7"/>
  <c r="Y28" i="7"/>
  <c r="Z36" i="7"/>
  <c r="X36" i="7"/>
  <c r="Y36" i="7"/>
  <c r="V36" i="7"/>
  <c r="U36" i="7"/>
  <c r="W36" i="7"/>
  <c r="V40" i="7"/>
  <c r="U40" i="7"/>
  <c r="W40" i="7"/>
  <c r="AB44" i="7"/>
  <c r="AC44" i="7"/>
  <c r="AA44" i="7"/>
  <c r="Z48" i="7"/>
  <c r="X48" i="7"/>
  <c r="Y48" i="7"/>
  <c r="AD52" i="7"/>
  <c r="AF52" i="7"/>
  <c r="AE52" i="7"/>
  <c r="AB56" i="7"/>
  <c r="AC56" i="7"/>
  <c r="AA56" i="7"/>
  <c r="AB64" i="7"/>
  <c r="AC64" i="7"/>
  <c r="AA64" i="7"/>
  <c r="V3" i="7"/>
  <c r="U3" i="7"/>
  <c r="W3" i="7"/>
  <c r="AC11" i="7"/>
  <c r="AA11" i="7"/>
  <c r="AB11" i="7"/>
  <c r="AA35" i="7"/>
  <c r="AC35" i="7"/>
  <c r="AB35" i="7"/>
  <c r="AE35" i="7"/>
  <c r="AD35" i="7"/>
  <c r="AF35" i="7"/>
  <c r="AA47" i="7"/>
  <c r="AC47" i="7"/>
  <c r="AB47" i="7"/>
  <c r="W67" i="7"/>
  <c r="U67" i="7"/>
  <c r="V67" i="7"/>
  <c r="AE9" i="7"/>
  <c r="AD9" i="7"/>
  <c r="AF9" i="7"/>
  <c r="W25" i="7"/>
  <c r="U25" i="7"/>
  <c r="V25" i="7"/>
  <c r="AC37" i="7"/>
  <c r="AA37" i="7"/>
  <c r="AB37" i="7"/>
  <c r="AE41" i="7"/>
  <c r="AF41" i="7"/>
  <c r="AD41" i="7"/>
  <c r="Y53" i="7"/>
  <c r="X53" i="7"/>
  <c r="Z53" i="7"/>
  <c r="AE15" i="7"/>
  <c r="AD15" i="7"/>
  <c r="AF15" i="7"/>
  <c r="W63" i="7"/>
  <c r="U63" i="7"/>
  <c r="V63" i="7"/>
  <c r="AD18" i="7"/>
  <c r="AF18" i="7"/>
  <c r="AE18" i="7"/>
  <c r="X34" i="7"/>
  <c r="Z34" i="7"/>
  <c r="Y34" i="7"/>
  <c r="AF42" i="7"/>
  <c r="AD42" i="7"/>
  <c r="AE42" i="7"/>
  <c r="V50" i="7"/>
  <c r="U50" i="7"/>
  <c r="W50" i="7"/>
  <c r="AB66" i="7"/>
  <c r="AA66" i="7"/>
  <c r="AC66" i="7"/>
  <c r="U19" i="7"/>
  <c r="W19" i="7"/>
  <c r="V19" i="7"/>
  <c r="AE43" i="7"/>
  <c r="AD43" i="7"/>
  <c r="AF43" i="7"/>
  <c r="X16" i="7"/>
  <c r="Z16" i="7"/>
  <c r="Y16" i="7"/>
  <c r="V28" i="7"/>
  <c r="W28" i="7"/>
  <c r="U28" i="7"/>
  <c r="AB36" i="7"/>
  <c r="AC36" i="7"/>
  <c r="AA36" i="7"/>
  <c r="V48" i="7"/>
  <c r="U48" i="7"/>
  <c r="W48" i="7"/>
  <c r="Y5" i="7"/>
  <c r="X5" i="7"/>
  <c r="Z5" i="7"/>
  <c r="W13" i="7"/>
  <c r="U13" i="7"/>
  <c r="V13" i="7"/>
  <c r="AE17" i="7"/>
  <c r="AD17" i="7"/>
  <c r="AF17" i="7"/>
  <c r="W29" i="7"/>
  <c r="U29" i="7"/>
  <c r="V29" i="7"/>
  <c r="AE33" i="7"/>
  <c r="AF33" i="7"/>
  <c r="AD33" i="7"/>
  <c r="U41" i="7"/>
  <c r="W41" i="7"/>
  <c r="V41" i="7"/>
  <c r="AA9" i="7"/>
  <c r="AC9" i="7"/>
  <c r="AB9" i="7"/>
  <c r="AA13" i="7"/>
  <c r="AC13" i="7"/>
  <c r="AB13" i="7"/>
  <c r="AE13" i="7"/>
  <c r="AD13" i="7"/>
  <c r="AF13" i="7"/>
  <c r="Y17" i="7"/>
  <c r="Z17" i="7"/>
  <c r="X17" i="7"/>
  <c r="AA25" i="7"/>
  <c r="AC25" i="7"/>
  <c r="AB25" i="7"/>
  <c r="AA29" i="7"/>
  <c r="AC29" i="7"/>
  <c r="AB29" i="7"/>
  <c r="AE29" i="7"/>
  <c r="AD29" i="7"/>
  <c r="AF29" i="7"/>
  <c r="Y33" i="7"/>
  <c r="X33" i="7"/>
  <c r="Z33" i="7"/>
  <c r="Y41" i="7"/>
  <c r="X41" i="7"/>
  <c r="Z41" i="7"/>
  <c r="AE45" i="7"/>
  <c r="AF45" i="7"/>
  <c r="AD45" i="7"/>
  <c r="AC49" i="7"/>
  <c r="AA49" i="7"/>
  <c r="AB49" i="7"/>
  <c r="U53" i="7"/>
  <c r="W53" i="7"/>
  <c r="V53" i="7"/>
  <c r="Y57" i="7"/>
  <c r="X57" i="7"/>
  <c r="Z57" i="7"/>
  <c r="U57" i="7"/>
  <c r="W57" i="7"/>
  <c r="V57" i="7"/>
  <c r="AE61" i="7"/>
  <c r="AF61" i="7"/>
  <c r="AD61" i="7"/>
  <c r="AC65" i="7"/>
  <c r="AA65" i="7"/>
  <c r="AB65" i="7"/>
  <c r="Y27" i="7"/>
  <c r="Z27" i="7"/>
  <c r="X27" i="7"/>
  <c r="AE27" i="7"/>
  <c r="AD27" i="7"/>
  <c r="AF27" i="7"/>
  <c r="Y39" i="7"/>
  <c r="X39" i="7"/>
  <c r="Z39" i="7"/>
  <c r="Y51" i="7"/>
  <c r="X51" i="7"/>
  <c r="Z51" i="7"/>
  <c r="V6" i="7"/>
  <c r="W6" i="7"/>
  <c r="U6" i="7"/>
  <c r="AD6" i="7"/>
  <c r="AF6" i="7"/>
  <c r="AE6" i="7"/>
  <c r="V10" i="7"/>
  <c r="W10" i="7"/>
  <c r="U10" i="7"/>
  <c r="AB18" i="7"/>
  <c r="AA18" i="7"/>
  <c r="AC18" i="7"/>
  <c r="V22" i="7"/>
  <c r="W22" i="7"/>
  <c r="U22" i="7"/>
  <c r="AD22" i="7"/>
  <c r="AF22" i="7"/>
  <c r="AE22" i="7"/>
  <c r="V26" i="7"/>
  <c r="W26" i="7"/>
  <c r="U26" i="7"/>
  <c r="AB34" i="7"/>
  <c r="AA34" i="7"/>
  <c r="AC34" i="7"/>
  <c r="V38" i="7"/>
  <c r="U38" i="7"/>
  <c r="W38" i="7"/>
  <c r="AF38" i="7"/>
  <c r="AD38" i="7"/>
  <c r="AE38" i="7"/>
  <c r="X42" i="7"/>
  <c r="Z42" i="7"/>
  <c r="Y42" i="7"/>
  <c r="AF46" i="7"/>
  <c r="AD46" i="7"/>
  <c r="AE46" i="7"/>
  <c r="AF50" i="7"/>
  <c r="AD50" i="7"/>
  <c r="AE50" i="7"/>
  <c r="AB54" i="7"/>
  <c r="AA54" i="7"/>
  <c r="AC54" i="7"/>
  <c r="V54" i="7"/>
  <c r="U54" i="7"/>
  <c r="W54" i="7"/>
  <c r="X58" i="7"/>
  <c r="Z58" i="7"/>
  <c r="Y58" i="7"/>
  <c r="AF66" i="7"/>
  <c r="AD66" i="7"/>
  <c r="AE66" i="7"/>
  <c r="AC7" i="7"/>
  <c r="AA7" i="7"/>
  <c r="AB7" i="7"/>
  <c r="AE7" i="7"/>
  <c r="AD7" i="7"/>
  <c r="AF7" i="7"/>
  <c r="Y19" i="7"/>
  <c r="Z19" i="7"/>
  <c r="X19" i="7"/>
  <c r="Y31" i="7"/>
  <c r="Z31" i="7"/>
  <c r="X31" i="7"/>
  <c r="W43" i="7"/>
  <c r="U43" i="7"/>
  <c r="V43" i="7"/>
  <c r="AE59" i="7"/>
  <c r="AD59" i="7"/>
  <c r="AF59" i="7"/>
  <c r="AF4" i="7"/>
  <c r="AD4" i="7"/>
  <c r="AE4" i="7"/>
  <c r="X8" i="7"/>
  <c r="Z8" i="7"/>
  <c r="Y8" i="7"/>
  <c r="AB16" i="7"/>
  <c r="AA16" i="7"/>
  <c r="AC16" i="7"/>
  <c r="V16" i="7"/>
  <c r="W16" i="7"/>
  <c r="U16" i="7"/>
  <c r="AF20" i="7"/>
  <c r="AD20" i="7"/>
  <c r="AE20" i="7"/>
  <c r="X24" i="7"/>
  <c r="Z24" i="7"/>
  <c r="Y24" i="7"/>
  <c r="AB32" i="7"/>
  <c r="AC32" i="7"/>
  <c r="AA32" i="7"/>
  <c r="V32" i="7"/>
  <c r="W32" i="7"/>
  <c r="U32" i="7"/>
  <c r="AD36" i="7"/>
  <c r="AF36" i="7"/>
  <c r="AE36" i="7"/>
  <c r="AB40" i="7"/>
  <c r="AC40" i="7"/>
  <c r="AA40" i="7"/>
  <c r="AD48" i="7"/>
  <c r="AF48" i="7"/>
  <c r="AE48" i="7"/>
  <c r="AB52" i="7"/>
  <c r="AC52" i="7"/>
  <c r="AA52" i="7"/>
  <c r="V52" i="7"/>
  <c r="U52" i="7"/>
  <c r="W52" i="7"/>
  <c r="Z56" i="7"/>
  <c r="X56" i="7"/>
  <c r="Y56" i="7"/>
  <c r="Z60" i="7"/>
  <c r="X60" i="7"/>
  <c r="Y60" i="7"/>
  <c r="AD64" i="7"/>
  <c r="AF64" i="7"/>
  <c r="AE64" i="7"/>
  <c r="Z64" i="7"/>
  <c r="X64" i="7"/>
  <c r="Y64" i="7"/>
  <c r="AD68" i="7"/>
  <c r="AF68" i="7"/>
  <c r="AE68" i="7"/>
  <c r="V68" i="7"/>
  <c r="U68" i="7"/>
  <c r="W68" i="7"/>
  <c r="AC23" i="7"/>
  <c r="AA23" i="7"/>
  <c r="AB23" i="7"/>
  <c r="AE23" i="7"/>
  <c r="AD23" i="7"/>
  <c r="AF23" i="7"/>
  <c r="Y35" i="7"/>
  <c r="X35" i="7"/>
  <c r="Z35" i="7"/>
  <c r="Y47" i="7"/>
  <c r="X47" i="7"/>
  <c r="Z47" i="7"/>
  <c r="Y55" i="7"/>
  <c r="X55" i="7"/>
  <c r="Z55" i="7"/>
  <c r="AE67" i="7"/>
  <c r="AD67" i="7"/>
  <c r="AF67" i="7"/>
  <c r="W9" i="7"/>
  <c r="U9" i="7"/>
  <c r="V9" i="7"/>
  <c r="AA21" i="7"/>
  <c r="AC21" i="7"/>
  <c r="AB21" i="7"/>
  <c r="Y29" i="7"/>
  <c r="Z29" i="7"/>
  <c r="X29" i="7"/>
  <c r="U49" i="7"/>
  <c r="W49" i="7"/>
  <c r="V49" i="7"/>
  <c r="U15" i="7"/>
  <c r="W15" i="7"/>
  <c r="V15" i="7"/>
  <c r="W39" i="7"/>
  <c r="U39" i="7"/>
  <c r="V39" i="7"/>
  <c r="AE63" i="7"/>
  <c r="AD63" i="7"/>
  <c r="AF63" i="7"/>
  <c r="Z18" i="7"/>
  <c r="X18" i="7"/>
  <c r="Y18" i="7"/>
  <c r="AB30" i="7"/>
  <c r="AA30" i="7"/>
  <c r="AC30" i="7"/>
  <c r="AF34" i="7"/>
  <c r="AD34" i="7"/>
  <c r="AE34" i="7"/>
  <c r="X46" i="7"/>
  <c r="Z46" i="7"/>
  <c r="Y46" i="7"/>
  <c r="X54" i="7"/>
  <c r="Z54" i="7"/>
  <c r="Y54" i="7"/>
  <c r="AF62" i="7"/>
  <c r="AD62" i="7"/>
  <c r="AE62" i="7"/>
  <c r="Y7" i="7"/>
  <c r="Z7" i="7"/>
  <c r="X7" i="7"/>
  <c r="AB12" i="7"/>
  <c r="AA12" i="7"/>
  <c r="AC12" i="7"/>
  <c r="V12" i="7"/>
  <c r="U12" i="7"/>
  <c r="W12" i="7"/>
  <c r="AB20" i="7"/>
  <c r="AA20" i="7"/>
  <c r="AC20" i="7"/>
  <c r="AD32" i="7"/>
  <c r="AF32" i="7"/>
  <c r="AE32" i="7"/>
  <c r="Z44" i="7"/>
  <c r="X44" i="7"/>
  <c r="Y44" i="7"/>
  <c r="AD60" i="7"/>
  <c r="AF60" i="7"/>
  <c r="AE60" i="7"/>
  <c r="AB68" i="7"/>
  <c r="AC68" i="7"/>
  <c r="AA68" i="7"/>
  <c r="Z3" i="7"/>
  <c r="X3" i="7"/>
  <c r="Y3" i="7"/>
  <c r="Y11" i="7"/>
  <c r="Z11" i="7"/>
  <c r="X11" i="7"/>
  <c r="AE11" i="7"/>
  <c r="AD11" i="7"/>
  <c r="AF11" i="7"/>
  <c r="Y23" i="7"/>
  <c r="Z23" i="7"/>
  <c r="X23" i="7"/>
  <c r="W35" i="7"/>
  <c r="U35" i="7"/>
  <c r="V35" i="7"/>
  <c r="W47" i="7"/>
  <c r="U47" i="7"/>
  <c r="V47" i="7"/>
  <c r="AE55" i="7"/>
  <c r="AD55" i="7"/>
  <c r="AF55" i="7"/>
  <c r="W55" i="7"/>
  <c r="U55" i="7"/>
  <c r="V55" i="7"/>
  <c r="AA67" i="7"/>
  <c r="AC67" i="7"/>
  <c r="AB67" i="7"/>
  <c r="W5" i="7"/>
  <c r="U5" i="7"/>
  <c r="V5" i="7"/>
  <c r="AE5" i="7"/>
  <c r="AD5" i="7"/>
  <c r="AF5" i="7"/>
  <c r="Y9" i="7"/>
  <c r="X9" i="7"/>
  <c r="Z9" i="7"/>
  <c r="AA17" i="7"/>
  <c r="AC17" i="7"/>
  <c r="AB17" i="7"/>
  <c r="W21" i="7"/>
  <c r="U21" i="7"/>
  <c r="V21" i="7"/>
  <c r="AE21" i="7"/>
  <c r="AD21" i="7"/>
  <c r="AF21" i="7"/>
  <c r="Y25" i="7"/>
  <c r="Z25" i="7"/>
  <c r="X25" i="7"/>
  <c r="AC33" i="7"/>
  <c r="AA33" i="7"/>
  <c r="AB33" i="7"/>
  <c r="U37" i="7"/>
  <c r="W37" i="7"/>
  <c r="V37" i="7"/>
  <c r="AE37" i="7"/>
  <c r="AF37" i="7"/>
  <c r="AD37" i="7"/>
  <c r="AC41" i="7"/>
  <c r="AA41" i="7"/>
  <c r="AB41" i="7"/>
  <c r="U45" i="7"/>
  <c r="W45" i="7"/>
  <c r="V45" i="7"/>
  <c r="Y49" i="7"/>
  <c r="X49" i="7"/>
  <c r="Z49" i="7"/>
  <c r="AE53" i="7"/>
  <c r="AF53" i="7"/>
  <c r="AD53" i="7"/>
  <c r="AE57" i="7"/>
  <c r="AF57" i="7"/>
  <c r="AD57" i="7"/>
  <c r="U61" i="7"/>
  <c r="W61" i="7"/>
  <c r="V61" i="7"/>
  <c r="Y65" i="7"/>
  <c r="X65" i="7"/>
  <c r="Z65" i="7"/>
  <c r="U65" i="7"/>
  <c r="W65" i="7"/>
  <c r="V65" i="7"/>
  <c r="AC15" i="7"/>
  <c r="AA15" i="7"/>
  <c r="AB15" i="7"/>
  <c r="AC27" i="7"/>
  <c r="AA27" i="7"/>
  <c r="AB27" i="7"/>
  <c r="AE51" i="7"/>
  <c r="AD51" i="7"/>
  <c r="AF51" i="7"/>
  <c r="AA63" i="7"/>
  <c r="AC63" i="7"/>
  <c r="AB63" i="7"/>
  <c r="Z6" i="7"/>
  <c r="X6" i="7"/>
  <c r="Y6" i="7"/>
  <c r="AB10" i="7"/>
  <c r="AA10" i="7"/>
  <c r="AC10" i="7"/>
  <c r="Z14" i="7"/>
  <c r="X14" i="7"/>
  <c r="Y14" i="7"/>
  <c r="AD14" i="7"/>
  <c r="AF14" i="7"/>
  <c r="AE14" i="7"/>
  <c r="V18" i="7"/>
  <c r="W18" i="7"/>
  <c r="U18" i="7"/>
  <c r="AB26" i="7"/>
  <c r="AA26" i="7"/>
  <c r="AC26" i="7"/>
  <c r="Z30" i="7"/>
  <c r="X30" i="7"/>
  <c r="Y30" i="7"/>
  <c r="AD30" i="7"/>
  <c r="AF30" i="7"/>
  <c r="AE30" i="7"/>
  <c r="V34" i="7"/>
  <c r="U34" i="7"/>
  <c r="W34" i="7"/>
  <c r="AB46" i="7"/>
  <c r="AA46" i="7"/>
  <c r="AC46" i="7"/>
  <c r="V46" i="7"/>
  <c r="U46" i="7"/>
  <c r="W46" i="7"/>
  <c r="X50" i="7"/>
  <c r="Z50" i="7"/>
  <c r="Y50" i="7"/>
  <c r="AF54" i="7"/>
  <c r="AD54" i="7"/>
  <c r="AE54" i="7"/>
  <c r="AB62" i="7"/>
  <c r="AA62" i="7"/>
  <c r="AC62" i="7"/>
  <c r="V62" i="7"/>
  <c r="U62" i="7"/>
  <c r="W62" i="7"/>
  <c r="X66" i="7"/>
  <c r="Z66" i="7"/>
  <c r="Y66" i="7"/>
  <c r="U7" i="7"/>
  <c r="W7" i="7"/>
  <c r="V7" i="7"/>
  <c r="U31" i="7"/>
  <c r="W31" i="7"/>
  <c r="V31" i="7"/>
  <c r="AE31" i="7"/>
  <c r="AD31" i="7"/>
  <c r="AF31" i="7"/>
  <c r="AA43" i="7"/>
  <c r="AC43" i="7"/>
  <c r="AB43" i="7"/>
  <c r="Y59" i="7"/>
  <c r="X59" i="7"/>
  <c r="Z59" i="7"/>
  <c r="AB4" i="7"/>
  <c r="AA4" i="7"/>
  <c r="AC4" i="7"/>
  <c r="V8" i="7"/>
  <c r="U8" i="7"/>
  <c r="W8" i="7"/>
  <c r="X12" i="7"/>
  <c r="Z12" i="7"/>
  <c r="Y12" i="7"/>
  <c r="AF12" i="7"/>
  <c r="AD12" i="7"/>
  <c r="AE12" i="7"/>
  <c r="V24" i="7"/>
  <c r="W24" i="7"/>
  <c r="U24" i="7"/>
  <c r="AB28" i="7"/>
  <c r="AA28" i="7"/>
  <c r="AC28" i="7"/>
  <c r="AF28" i="7"/>
  <c r="AD28" i="7"/>
  <c r="AE28" i="7"/>
  <c r="AD40" i="7"/>
  <c r="AF40" i="7"/>
  <c r="AE40" i="7"/>
  <c r="AD44" i="7"/>
  <c r="AF44" i="7"/>
  <c r="AE44" i="7"/>
  <c r="V44" i="7"/>
  <c r="U44" i="7"/>
  <c r="W44" i="7"/>
  <c r="AB48" i="7"/>
  <c r="AC48" i="7"/>
  <c r="AA48" i="7"/>
  <c r="Z52" i="7"/>
  <c r="X52" i="7"/>
  <c r="Y52" i="7"/>
  <c r="AD56" i="7"/>
  <c r="AF56" i="7"/>
  <c r="AE56" i="7"/>
  <c r="V56" i="7"/>
  <c r="U56" i="7"/>
  <c r="W56" i="7"/>
  <c r="AB60" i="7"/>
  <c r="AC60" i="7"/>
  <c r="AA60" i="7"/>
  <c r="V60" i="7"/>
  <c r="U60" i="7"/>
  <c r="W60" i="7"/>
  <c r="Z68" i="7"/>
  <c r="X68" i="7"/>
  <c r="Y68" i="7"/>
  <c r="AB3" i="7"/>
  <c r="AC3" i="7"/>
  <c r="AA3" i="7"/>
  <c r="AD3" i="7"/>
  <c r="AF3" i="7"/>
  <c r="AE3" i="7"/>
  <c r="U11" i="7"/>
  <c r="W11" i="7"/>
  <c r="V11" i="7"/>
  <c r="U23" i="7"/>
  <c r="W23" i="7"/>
  <c r="V23" i="7"/>
  <c r="AE47" i="7"/>
  <c r="AD47" i="7"/>
  <c r="AF47" i="7"/>
  <c r="AA55" i="7"/>
  <c r="AC55" i="7"/>
  <c r="AB55" i="7"/>
  <c r="Y67" i="7"/>
  <c r="X67" i="7"/>
  <c r="Z67" i="7"/>
  <c r="AA96" i="7" l="1"/>
  <c r="AA93" i="7"/>
  <c r="AA94" i="7"/>
  <c r="AA95" i="7"/>
  <c r="AA97" i="7"/>
  <c r="AC93" i="7"/>
  <c r="AC94" i="7"/>
  <c r="AC95" i="7"/>
  <c r="AC96" i="7"/>
  <c r="AC97" i="7"/>
  <c r="Z97" i="7"/>
  <c r="Z96" i="7"/>
  <c r="Z93" i="7"/>
  <c r="Z95" i="7"/>
  <c r="Z94" i="7"/>
  <c r="AB93" i="7"/>
  <c r="AB94" i="7"/>
  <c r="AB95" i="7"/>
  <c r="AB96" i="7"/>
  <c r="AB97" i="7"/>
  <c r="N93" i="7"/>
  <c r="N94" i="7"/>
  <c r="N95" i="7"/>
  <c r="N96" i="7"/>
  <c r="N97" i="7"/>
  <c r="T93" i="7"/>
  <c r="T94" i="7"/>
  <c r="T95" i="7"/>
  <c r="T97" i="7"/>
  <c r="T96" i="7"/>
  <c r="W94" i="7"/>
  <c r="W95" i="7"/>
  <c r="W96" i="7"/>
  <c r="W93" i="7"/>
  <c r="W97" i="7"/>
  <c r="O94" i="7"/>
  <c r="O93" i="7"/>
  <c r="O95" i="7"/>
  <c r="O96" i="7"/>
  <c r="O97" i="7"/>
  <c r="R97" i="7"/>
  <c r="R93" i="7"/>
  <c r="R96" i="7"/>
  <c r="R94" i="7"/>
  <c r="R95" i="7"/>
  <c r="AE94" i="7"/>
  <c r="AE95" i="7"/>
  <c r="AE96" i="7"/>
  <c r="AE97" i="7"/>
  <c r="AE93" i="7"/>
  <c r="U93" i="7"/>
  <c r="U94" i="7"/>
  <c r="U95" i="7"/>
  <c r="U96" i="7"/>
  <c r="U97" i="7"/>
  <c r="M93" i="7"/>
  <c r="M94" i="7"/>
  <c r="M95" i="7"/>
  <c r="M96" i="7"/>
  <c r="M97" i="7"/>
  <c r="S97" i="7"/>
  <c r="S96" i="7"/>
  <c r="S93" i="7"/>
  <c r="S94" i="7"/>
  <c r="S95" i="7"/>
  <c r="AF95" i="7"/>
  <c r="AF96" i="7"/>
  <c r="AF97" i="7"/>
  <c r="AF93" i="7"/>
  <c r="AF94" i="7"/>
  <c r="V93" i="7"/>
  <c r="V94" i="7"/>
  <c r="V95" i="7"/>
  <c r="V96" i="7"/>
  <c r="V97" i="7"/>
  <c r="J97" i="7"/>
  <c r="J95" i="7"/>
  <c r="J96" i="7"/>
  <c r="J93" i="7"/>
  <c r="J94" i="7"/>
  <c r="AD93" i="7"/>
  <c r="AD94" i="7"/>
  <c r="AD95" i="7"/>
  <c r="AD96" i="7"/>
  <c r="AD97" i="7"/>
  <c r="Y96" i="7"/>
  <c r="Y97" i="7"/>
  <c r="Y94" i="7"/>
  <c r="Y95" i="7"/>
  <c r="Y93" i="7"/>
  <c r="I94" i="7"/>
  <c r="I93" i="7"/>
  <c r="I92" i="7"/>
  <c r="I96" i="7"/>
  <c r="I97" i="7"/>
  <c r="I95" i="7"/>
  <c r="X95" i="7"/>
  <c r="X94" i="7"/>
  <c r="X96" i="7"/>
  <c r="X97" i="7"/>
  <c r="X93" i="7"/>
  <c r="K97" i="7"/>
  <c r="K93" i="7"/>
  <c r="K96" i="7"/>
  <c r="K92" i="7"/>
  <c r="K94" i="7"/>
  <c r="K95" i="7"/>
  <c r="O92" i="7"/>
  <c r="R92" i="7"/>
  <c r="M92" i="7"/>
  <c r="S92" i="7"/>
  <c r="AF92" i="7"/>
  <c r="J92" i="7"/>
  <c r="N92" i="7"/>
  <c r="T92" i="7"/>
  <c r="AB92" i="7"/>
  <c r="V92" i="7"/>
  <c r="AD92" i="7"/>
  <c r="Y92" i="7"/>
  <c r="AA92" i="7"/>
  <c r="X92" i="7"/>
  <c r="W92" i="7"/>
  <c r="AE92" i="7"/>
  <c r="AC92" i="7"/>
  <c r="Z92" i="7"/>
  <c r="U9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Caitlyn Echterling</author>
  </authors>
  <commentList>
    <comment ref="AP2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Caitlyn Echterling:</t>
        </r>
        <r>
          <rPr>
            <sz val="8"/>
            <color indexed="81"/>
            <rFont val="Tahoma"/>
            <family val="2"/>
          </rPr>
          <t xml:space="preserve">
Compare to pivot table</t>
        </r>
      </text>
    </comment>
    <comment ref="AQ2" authorId="0" shapeId="0" xr:uid="{00000000-0006-0000-0300-000002000000}">
      <text>
        <r>
          <rPr>
            <b/>
            <sz val="8"/>
            <color indexed="81"/>
            <rFont val="Tahoma"/>
            <family val="2"/>
          </rPr>
          <t>Caitlyn Echterling:</t>
        </r>
        <r>
          <rPr>
            <sz val="8"/>
            <color indexed="81"/>
            <rFont val="Tahoma"/>
            <family val="2"/>
          </rPr>
          <t xml:space="preserve">
Compare to original data</t>
        </r>
      </text>
    </comment>
  </commentList>
</comments>
</file>

<file path=xl/sharedStrings.xml><?xml version="1.0" encoding="utf-8"?>
<sst xmlns="http://schemas.openxmlformats.org/spreadsheetml/2006/main" count="8573" uniqueCount="487">
  <si>
    <t>Site</t>
  </si>
  <si>
    <t>LabSampleNum</t>
  </si>
  <si>
    <t>CollectDate</t>
  </si>
  <si>
    <t>Parameter</t>
  </si>
  <si>
    <t>Toxin Concentration (µg/L)</t>
  </si>
  <si>
    <t>MDL (µg/L)</t>
  </si>
  <si>
    <t>ExceedInd</t>
  </si>
  <si>
    <t>ScumInd</t>
  </si>
  <si>
    <t>L44319-1</t>
  </si>
  <si>
    <t>Microcystin</t>
  </si>
  <si>
    <t>&lt;MDL</t>
  </si>
  <si>
    <t>No</t>
  </si>
  <si>
    <t>L52411-1</t>
  </si>
  <si>
    <t>Anatoxin-a</t>
  </si>
  <si>
    <t>Yes</t>
  </si>
  <si>
    <t>L52462-1</t>
  </si>
  <si>
    <t>L52593-1</t>
  </si>
  <si>
    <t>L53512-2</t>
  </si>
  <si>
    <t>L54389-1</t>
  </si>
  <si>
    <t>L54412-1</t>
  </si>
  <si>
    <t>L54755-1</t>
  </si>
  <si>
    <t>L55101-1</t>
  </si>
  <si>
    <t>L56607-1</t>
  </si>
  <si>
    <t>L56656-1</t>
  </si>
  <si>
    <t>L56656-4</t>
  </si>
  <si>
    <t>L56656-2</t>
  </si>
  <si>
    <t>L56656-3</t>
  </si>
  <si>
    <t>L56715-1</t>
  </si>
  <si>
    <t>L56715-2</t>
  </si>
  <si>
    <t>L56715-3</t>
  </si>
  <si>
    <t>L56715-4</t>
  </si>
  <si>
    <t>L56767-1</t>
  </si>
  <si>
    <t>L56767-2</t>
  </si>
  <si>
    <t>L56767-3</t>
  </si>
  <si>
    <t>L56816-1</t>
  </si>
  <si>
    <t>L56838-1</t>
  </si>
  <si>
    <t>L56930-1</t>
  </si>
  <si>
    <t>L56930-2</t>
  </si>
  <si>
    <t>L56978-1</t>
  </si>
  <si>
    <t>L56978-2</t>
  </si>
  <si>
    <t>L57013-1</t>
  </si>
  <si>
    <t>L57013-2</t>
  </si>
  <si>
    <t>L57032-1</t>
  </si>
  <si>
    <t>L57032-2</t>
  </si>
  <si>
    <t>L57478-1</t>
  </si>
  <si>
    <t>L57512-1</t>
  </si>
  <si>
    <t>L57577-1</t>
  </si>
  <si>
    <t>L58583-1</t>
  </si>
  <si>
    <t>L58659-1</t>
  </si>
  <si>
    <t>L58659-2</t>
  </si>
  <si>
    <t>L58715-1</t>
  </si>
  <si>
    <t>L58715-2</t>
  </si>
  <si>
    <t>L58784-1</t>
  </si>
  <si>
    <t>L58784-2</t>
  </si>
  <si>
    <t>L58784-3</t>
  </si>
  <si>
    <t>L58816-1</t>
  </si>
  <si>
    <t>L58816-2</t>
  </si>
  <si>
    <t>L58850-1</t>
  </si>
  <si>
    <t>L58850-2</t>
  </si>
  <si>
    <t>L58908-1</t>
  </si>
  <si>
    <t>L58908-2</t>
  </si>
  <si>
    <t>L58984-1</t>
  </si>
  <si>
    <t>microcystin</t>
  </si>
  <si>
    <t>L59022-1</t>
  </si>
  <si>
    <t>L59022-3</t>
  </si>
  <si>
    <t>L59073-3</t>
  </si>
  <si>
    <t>L59073-4</t>
  </si>
  <si>
    <t>L59154-3</t>
  </si>
  <si>
    <t>L59154-4</t>
  </si>
  <si>
    <t>L59196-3</t>
  </si>
  <si>
    <t>L59251-2</t>
  </si>
  <si>
    <t>L59266-1</t>
  </si>
  <si>
    <t>L59305-1</t>
  </si>
  <si>
    <t>L61017-1</t>
  </si>
  <si>
    <t>L61050-1</t>
  </si>
  <si>
    <t>L61050-2</t>
  </si>
  <si>
    <t>L61089-1</t>
  </si>
  <si>
    <t>L61089-2</t>
  </si>
  <si>
    <t>L61152-5</t>
  </si>
  <si>
    <t>L61152-6</t>
  </si>
  <si>
    <t>L61152-3</t>
  </si>
  <si>
    <t>L61152-4</t>
  </si>
  <si>
    <t>L61173-1</t>
  </si>
  <si>
    <t>L61173-2</t>
  </si>
  <si>
    <t>L61173-3</t>
  </si>
  <si>
    <t>L61173-4</t>
  </si>
  <si>
    <t>L61179-1</t>
  </si>
  <si>
    <t>L61179-2</t>
  </si>
  <si>
    <t>L61179-3</t>
  </si>
  <si>
    <t>L61179-4</t>
  </si>
  <si>
    <t>L61218-1</t>
  </si>
  <si>
    <t>L61218-2</t>
  </si>
  <si>
    <t>L61218-3</t>
  </si>
  <si>
    <t>L61262-1</t>
  </si>
  <si>
    <t>L61262-2</t>
  </si>
  <si>
    <t>L61262-3</t>
  </si>
  <si>
    <t>L61289-2</t>
  </si>
  <si>
    <t>L61289-3</t>
  </si>
  <si>
    <t>L621289-1</t>
  </si>
  <si>
    <t>L61395-1</t>
  </si>
  <si>
    <t>L61395-2</t>
  </si>
  <si>
    <t>L61441-1</t>
  </si>
  <si>
    <t>L61441-2</t>
  </si>
  <si>
    <t>Sample Date</t>
  </si>
  <si>
    <t>Microcystin (µg/L)</t>
  </si>
  <si>
    <t>East Beach</t>
  </si>
  <si>
    <t>West Beach</t>
  </si>
  <si>
    <t>Anabaena sp.</t>
  </si>
  <si>
    <t>Anabaena: trichome irregularly twisted</t>
  </si>
  <si>
    <t>NA</t>
  </si>
  <si>
    <t>Gloeotrichia sp.</t>
  </si>
  <si>
    <t>Woronichinia sp.</t>
  </si>
  <si>
    <t>Collect Date</t>
  </si>
  <si>
    <t>Lab Sample Number</t>
  </si>
  <si>
    <t>Dominance</t>
  </si>
  <si>
    <t>Dominant</t>
  </si>
  <si>
    <t>Asterionella</t>
  </si>
  <si>
    <t>Present</t>
  </si>
  <si>
    <t>Subdominant</t>
  </si>
  <si>
    <t>Trachelomonas sp.</t>
  </si>
  <si>
    <t>Fragilaria sp.</t>
  </si>
  <si>
    <t>Microcystis sp.</t>
  </si>
  <si>
    <t>Aulacoseira sp.</t>
  </si>
  <si>
    <t>Cryptomonas sp.</t>
  </si>
  <si>
    <t>Mallomonas sp.</t>
  </si>
  <si>
    <t>Staurastrum sp.</t>
  </si>
  <si>
    <t>Stephanodiscus sp.</t>
  </si>
  <si>
    <t>Tabellaria sp.</t>
  </si>
  <si>
    <t>Anabaena: trichome straight</t>
  </si>
  <si>
    <t>Aphanizomenon sp.</t>
  </si>
  <si>
    <t>Botryococcus sp.</t>
  </si>
  <si>
    <t>Dinobryon sp.</t>
  </si>
  <si>
    <t>Volvox sp.</t>
  </si>
  <si>
    <t>Anacystis sp.</t>
  </si>
  <si>
    <t>Oscillatoria sp.</t>
  </si>
  <si>
    <t>Pediastrum sp.</t>
  </si>
  <si>
    <t>Unicellular Green 4-7 microns</t>
  </si>
  <si>
    <t>Zygnema sp.</t>
  </si>
  <si>
    <t>Spirogyra sp.</t>
  </si>
  <si>
    <t>Cosmarium sp.</t>
  </si>
  <si>
    <t>Oocystis sp.</t>
  </si>
  <si>
    <t>Synedra sp.</t>
  </si>
  <si>
    <t>Undetermined Centric Diatom</t>
  </si>
  <si>
    <t>Undetermined Pennate Diatom</t>
  </si>
  <si>
    <t>Rhizoclonium sp.</t>
  </si>
  <si>
    <t>Sphaerocystis sp.</t>
  </si>
  <si>
    <t>Euglena sp.</t>
  </si>
  <si>
    <t>Undetermined Filament</t>
  </si>
  <si>
    <t>Cocconeis sp.</t>
  </si>
  <si>
    <t>Gomphonema sp.</t>
  </si>
  <si>
    <t>Nitzschia sp.</t>
  </si>
  <si>
    <t>Schroederia sp.</t>
  </si>
  <si>
    <t>Ankyra sp.</t>
  </si>
  <si>
    <t>Quadrigula sp.</t>
  </si>
  <si>
    <t>Unicellular Green 1-3 microns</t>
  </si>
  <si>
    <t>Ceratium sp.</t>
  </si>
  <si>
    <t>Cymbella sp.</t>
  </si>
  <si>
    <t>Melosira sp.</t>
  </si>
  <si>
    <t>Navicula sp.</t>
  </si>
  <si>
    <t>Synura sp.</t>
  </si>
  <si>
    <t>Phormidium sp.</t>
  </si>
  <si>
    <t>Pinnularia sp.</t>
  </si>
  <si>
    <t>Rhopalodia sp.</t>
  </si>
  <si>
    <t>Oedogonium sp.</t>
  </si>
  <si>
    <t>Surirella sp.</t>
  </si>
  <si>
    <t>Closterium sp.</t>
  </si>
  <si>
    <t>Cyclotella sp.</t>
  </si>
  <si>
    <t>Cymatopleura spp</t>
  </si>
  <si>
    <t>Elakatothrix sp.</t>
  </si>
  <si>
    <t>Epithemia sp.</t>
  </si>
  <si>
    <t>Phacus sp.</t>
  </si>
  <si>
    <t>Scenedesmus sp.</t>
  </si>
  <si>
    <t>Lyngbya sp.</t>
  </si>
  <si>
    <t>Amphora sp.</t>
  </si>
  <si>
    <t>Gloeocapsa sp.</t>
  </si>
  <si>
    <t>Merismopedia sp.</t>
  </si>
  <si>
    <t>Unicellular Green 8-10 microns</t>
  </si>
  <si>
    <t>Dominant Phytoplankton</t>
  </si>
  <si>
    <t>Subdominant Phytoplankton</t>
  </si>
  <si>
    <t>Group</t>
  </si>
  <si>
    <t>KC Scum</t>
  </si>
  <si>
    <t>KC value</t>
  </si>
  <si>
    <t>NO</t>
  </si>
  <si>
    <t>YES</t>
  </si>
  <si>
    <t>KC note</t>
  </si>
  <si>
    <t>Value (UG/l)</t>
  </si>
  <si>
    <t>ALSO &lt;MDL NO SCUM</t>
  </si>
  <si>
    <t>Highlights</t>
  </si>
  <si>
    <t>Disagrees with database</t>
  </si>
  <si>
    <t>Missing data</t>
  </si>
  <si>
    <t>L58984-2</t>
  </si>
  <si>
    <t>In Scum</t>
  </si>
  <si>
    <t>Added from KC</t>
  </si>
  <si>
    <t>No Scum ID</t>
  </si>
  <si>
    <t>GENE WILLIAMS</t>
  </si>
  <si>
    <t>KEVIN STOOPS</t>
  </si>
  <si>
    <t>GAYLE GARMEN</t>
  </si>
  <si>
    <t>Anabaena circinalis</t>
  </si>
  <si>
    <t>bouchard</t>
  </si>
  <si>
    <t>SCUM TEST</t>
  </si>
  <si>
    <t>IN VACUUM</t>
  </si>
  <si>
    <t>FILTERED</t>
  </si>
  <si>
    <t>DELETE</t>
  </si>
  <si>
    <t>Microcystin (ug/L)</t>
  </si>
  <si>
    <t>Microcystin value</t>
  </si>
  <si>
    <t>Anatoxin-a value</t>
  </si>
  <si>
    <t>Microcystin value (µg/L)</t>
  </si>
  <si>
    <t>Anabaena</t>
  </si>
  <si>
    <t>Aphanizomenon</t>
  </si>
  <si>
    <t>Microcystis</t>
  </si>
  <si>
    <t>Gloeotrichia</t>
  </si>
  <si>
    <t>Woronichinia</t>
  </si>
  <si>
    <t>Other Phyto</t>
  </si>
  <si>
    <t>Cyano Other</t>
  </si>
  <si>
    <t>Dominant Calc</t>
  </si>
  <si>
    <t>Subdominant Calc</t>
  </si>
  <si>
    <t>Present Calc</t>
  </si>
  <si>
    <t>Row Labels</t>
  </si>
  <si>
    <t>Grand Total</t>
  </si>
  <si>
    <t>Column Labels</t>
  </si>
  <si>
    <t>Count of Lab Sample Number</t>
  </si>
  <si>
    <t>Dominants</t>
  </si>
  <si>
    <t>Subdominants</t>
  </si>
  <si>
    <t>Date ID</t>
  </si>
  <si>
    <t>01/01/2011;1</t>
  </si>
  <si>
    <t>02/27/2013;1</t>
  </si>
  <si>
    <t>03/18/2013;1</t>
  </si>
  <si>
    <t>08/26/2013;1</t>
  </si>
  <si>
    <t>08/26/2014;1</t>
  </si>
  <si>
    <t>08/26/2014;2</t>
  </si>
  <si>
    <t>09/03/2014;1</t>
  </si>
  <si>
    <t>09/03/2014;2</t>
  </si>
  <si>
    <t>09/04/2013;1</t>
  </si>
  <si>
    <t>09/04/2013;2</t>
  </si>
  <si>
    <t>09/09/2014;3</t>
  </si>
  <si>
    <t>09/09/2014;4</t>
  </si>
  <si>
    <t>09/09/2014;5</t>
  </si>
  <si>
    <t>09/09/2014;6</t>
  </si>
  <si>
    <t>09/10/2013;1</t>
  </si>
  <si>
    <t>09/10/2013;2</t>
  </si>
  <si>
    <t>09/18/2013;1</t>
  </si>
  <si>
    <t>09/18/2013;2</t>
  </si>
  <si>
    <t>09/18/2013;3</t>
  </si>
  <si>
    <t>09/24/2013;1</t>
  </si>
  <si>
    <t>09/24/2013;2</t>
  </si>
  <si>
    <t>09/28/2012;1</t>
  </si>
  <si>
    <t>10/01/2013;1</t>
  </si>
  <si>
    <t>10/01/2013;2</t>
  </si>
  <si>
    <t>10/02/2012;1</t>
  </si>
  <si>
    <t>10/02/2012;2</t>
  </si>
  <si>
    <t>10/02/2012;3</t>
  </si>
  <si>
    <t>10/02/2012;4</t>
  </si>
  <si>
    <t>10/07/2011;1</t>
  </si>
  <si>
    <t>10/07/2013;1</t>
  </si>
  <si>
    <t>10/07/2013;2</t>
  </si>
  <si>
    <t>10/09/2012;1</t>
  </si>
  <si>
    <t>10/09/2012;2</t>
  </si>
  <si>
    <t>10/09/2012;3</t>
  </si>
  <si>
    <t>10/09/2012;4</t>
  </si>
  <si>
    <t>10/12/2011;1</t>
  </si>
  <si>
    <t>10/13/2007;1</t>
  </si>
  <si>
    <t>11/05/2012;1</t>
  </si>
  <si>
    <t>11/05/2012;2</t>
  </si>
  <si>
    <t>12/06/2011;1</t>
  </si>
  <si>
    <t>08/21/2014;1</t>
  </si>
  <si>
    <t>Parameter Key</t>
  </si>
  <si>
    <t>Anabae</t>
  </si>
  <si>
    <t>Asteri</t>
  </si>
  <si>
    <t>Gloeot</t>
  </si>
  <si>
    <t>Trache</t>
  </si>
  <si>
    <t>Woroni</t>
  </si>
  <si>
    <t>Fragil</t>
  </si>
  <si>
    <t>Microc</t>
  </si>
  <si>
    <t>Aulaco</t>
  </si>
  <si>
    <t>Crypto</t>
  </si>
  <si>
    <t>Mallom</t>
  </si>
  <si>
    <t>Staura</t>
  </si>
  <si>
    <t>Stepha</t>
  </si>
  <si>
    <t>Tabell</t>
  </si>
  <si>
    <t>Aphani</t>
  </si>
  <si>
    <t>Botryo</t>
  </si>
  <si>
    <t>Dinobr</t>
  </si>
  <si>
    <t>Volvox</t>
  </si>
  <si>
    <t>Anacys</t>
  </si>
  <si>
    <t>Oscill</t>
  </si>
  <si>
    <t>Pedias</t>
  </si>
  <si>
    <t>Unicel</t>
  </si>
  <si>
    <t>Zygnem</t>
  </si>
  <si>
    <t>Spirog</t>
  </si>
  <si>
    <t>Cosmar</t>
  </si>
  <si>
    <t>Oocyst</t>
  </si>
  <si>
    <t>Synedr</t>
  </si>
  <si>
    <t>Undete</t>
  </si>
  <si>
    <t>Rhizoc</t>
  </si>
  <si>
    <t>Sphaer</t>
  </si>
  <si>
    <t>Euglen</t>
  </si>
  <si>
    <t>Coccon</t>
  </si>
  <si>
    <t>Gompho</t>
  </si>
  <si>
    <t>Nitzsc</t>
  </si>
  <si>
    <t>Schroe</t>
  </si>
  <si>
    <t>Ankyra</t>
  </si>
  <si>
    <t>Quadri</t>
  </si>
  <si>
    <t>Cerati</t>
  </si>
  <si>
    <t>Cymbel</t>
  </si>
  <si>
    <t>Melosi</t>
  </si>
  <si>
    <t>Navicu</t>
  </si>
  <si>
    <t>Synura</t>
  </si>
  <si>
    <t>Phormi</t>
  </si>
  <si>
    <t>Pinnul</t>
  </si>
  <si>
    <t>Rhopal</t>
  </si>
  <si>
    <t>Oedogo</t>
  </si>
  <si>
    <t>Surire</t>
  </si>
  <si>
    <t>Closte</t>
  </si>
  <si>
    <t>Cyclot</t>
  </si>
  <si>
    <t>Cymato</t>
  </si>
  <si>
    <t>Elakat</t>
  </si>
  <si>
    <t>Epithe</t>
  </si>
  <si>
    <t>Phacus</t>
  </si>
  <si>
    <t>Scened</t>
  </si>
  <si>
    <t>Lyngby</t>
  </si>
  <si>
    <t>Amphor</t>
  </si>
  <si>
    <t>Gloeoc</t>
  </si>
  <si>
    <t>Merism</t>
  </si>
  <si>
    <t>Para Key</t>
  </si>
  <si>
    <t>Date Key</t>
  </si>
  <si>
    <t>01/01/2011;10</t>
  </si>
  <si>
    <t>01/12/2011;10</t>
  </si>
  <si>
    <t>02/07/2011;10</t>
  </si>
  <si>
    <t>06/22/2011;10</t>
  </si>
  <si>
    <t>10/07/2011;10</t>
  </si>
  <si>
    <t>10/12/2011;10</t>
  </si>
  <si>
    <t>12/06/2011;10</t>
  </si>
  <si>
    <t>02/08/2012;10</t>
  </si>
  <si>
    <t>09/28/2012;10</t>
  </si>
  <si>
    <t>10/02/2012;10</t>
  </si>
  <si>
    <t>10/09/2012;10</t>
  </si>
  <si>
    <t>10/16/2012;10</t>
  </si>
  <si>
    <t>10/23/2012;10</t>
  </si>
  <si>
    <t>10/24/2012;10</t>
  </si>
  <si>
    <t>11/05/2012;10</t>
  </si>
  <si>
    <t>11/13/2012;10</t>
  </si>
  <si>
    <t>11/20/2012;10</t>
  </si>
  <si>
    <t>11/26/2012;10</t>
  </si>
  <si>
    <t>02/27/2013;10</t>
  </si>
  <si>
    <t>03/04/2013;10</t>
  </si>
  <si>
    <t>03/18/2013;10</t>
  </si>
  <si>
    <t>08/26/2013;10</t>
  </si>
  <si>
    <t>09/04/2013;10</t>
  </si>
  <si>
    <t>09/10/2013;10</t>
  </si>
  <si>
    <t>09/18/2013;10</t>
  </si>
  <si>
    <t>09/24/2013;10</t>
  </si>
  <si>
    <t>10/01/2013;10</t>
  </si>
  <si>
    <t>10/07/2013;10</t>
  </si>
  <si>
    <t>10/15/2013;10</t>
  </si>
  <si>
    <t>10/22/2013;10</t>
  </si>
  <si>
    <t>10/29/2013;10</t>
  </si>
  <si>
    <t>11/05/2013;10</t>
  </si>
  <si>
    <t>11/12/2013;10</t>
  </si>
  <si>
    <t>11/19/2013;10</t>
  </si>
  <si>
    <t>11/25/2013;10</t>
  </si>
  <si>
    <t>12/03/2013;10</t>
  </si>
  <si>
    <t>08/21/2014;10</t>
  </si>
  <si>
    <t>08/26/2014;10</t>
  </si>
  <si>
    <t>09/03/2014;10</t>
  </si>
  <si>
    <t>09/09/2014;10</t>
  </si>
  <si>
    <t>09/11/2014;10</t>
  </si>
  <si>
    <t>09/12/2014;10</t>
  </si>
  <si>
    <t>09/16/2014;10</t>
  </si>
  <si>
    <t>09/23/2014;10</t>
  </si>
  <si>
    <t>10/01/2014;10</t>
  </si>
  <si>
    <t>10/08/2014;10</t>
  </si>
  <si>
    <t>10/14/2014;10</t>
  </si>
  <si>
    <t>10/21/2014;10</t>
  </si>
  <si>
    <t>AA</t>
  </si>
  <si>
    <t>AB</t>
  </si>
  <si>
    <t>AC</t>
  </si>
  <si>
    <t>AD</t>
  </si>
  <si>
    <t>AE</t>
  </si>
  <si>
    <t>AF</t>
  </si>
  <si>
    <t>AG</t>
  </si>
  <si>
    <t>L61152-7</t>
  </si>
  <si>
    <t>09/09/2014;7</t>
  </si>
  <si>
    <t>Date</t>
  </si>
  <si>
    <t>01/01/2011</t>
  </si>
  <si>
    <t>01/12/2011</t>
  </si>
  <si>
    <t>02/07/2011</t>
  </si>
  <si>
    <t>02/08/2012</t>
  </si>
  <si>
    <t>02/27/2013</t>
  </si>
  <si>
    <t>03/04/2013</t>
  </si>
  <si>
    <t>03/18/2013</t>
  </si>
  <si>
    <t>06/22/2011</t>
  </si>
  <si>
    <t>08/21/2014</t>
  </si>
  <si>
    <t>08/26/2013</t>
  </si>
  <si>
    <t>08/26/2014</t>
  </si>
  <si>
    <t>09/03/2014</t>
  </si>
  <si>
    <t>09/04/2013</t>
  </si>
  <si>
    <t>09/09/2014</t>
  </si>
  <si>
    <t>09/10/2013</t>
  </si>
  <si>
    <t>09/11/2014</t>
  </si>
  <si>
    <t>09/12/2014</t>
  </si>
  <si>
    <t>09/16/2014</t>
  </si>
  <si>
    <t>09/18/2013</t>
  </si>
  <si>
    <t>09/23/2014</t>
  </si>
  <si>
    <t>09/24/2013</t>
  </si>
  <si>
    <t>09/28/2012</t>
  </si>
  <si>
    <t>10/01/2013</t>
  </si>
  <si>
    <t>10/01/2014</t>
  </si>
  <si>
    <t>10/02/2012</t>
  </si>
  <si>
    <t>10/07/2011</t>
  </si>
  <si>
    <t>10/07/2013</t>
  </si>
  <si>
    <t>10/08/2014</t>
  </si>
  <si>
    <t>10/09/2012</t>
  </si>
  <si>
    <t>10/12/2011</t>
  </si>
  <si>
    <t>10/13/2007</t>
  </si>
  <si>
    <t>10/14/2014</t>
  </si>
  <si>
    <t>10/15/2013</t>
  </si>
  <si>
    <t>10/16/2012</t>
  </si>
  <si>
    <t>10/21/2014</t>
  </si>
  <si>
    <t>10/22/2013</t>
  </si>
  <si>
    <t>10/23/2012</t>
  </si>
  <si>
    <t>10/24/2012</t>
  </si>
  <si>
    <t>10/29/2013</t>
  </si>
  <si>
    <t>11/05/2012</t>
  </si>
  <si>
    <t>11/05/2013</t>
  </si>
  <si>
    <t>11/12/2013</t>
  </si>
  <si>
    <t>11/13/2012</t>
  </si>
  <si>
    <t>11/19/2013</t>
  </si>
  <si>
    <t>11/20/2012</t>
  </si>
  <si>
    <t>11/25/2013</t>
  </si>
  <si>
    <t>11/26/2012</t>
  </si>
  <si>
    <t>12/03/2013</t>
  </si>
  <si>
    <t>12/06/2011</t>
  </si>
  <si>
    <t>09/16/2014;1</t>
  </si>
  <si>
    <t>09/23/2014;1</t>
  </si>
  <si>
    <t>10/08/2014;1</t>
  </si>
  <si>
    <t>10/14/2014;1</t>
  </si>
  <si>
    <t>10/01/2014;1</t>
  </si>
  <si>
    <t>Dominant (µg/L)</t>
  </si>
  <si>
    <t>QA</t>
  </si>
  <si>
    <t>X</t>
  </si>
  <si>
    <t>QA2</t>
  </si>
  <si>
    <t>Subdominant (µg/L)</t>
  </si>
  <si>
    <t>Present  (µg/L)</t>
  </si>
  <si>
    <t>Count</t>
  </si>
  <si>
    <t/>
  </si>
  <si>
    <t>Microcystis Dominant (µg/L)</t>
  </si>
  <si>
    <t>Microcystis Subdominant (µg/L)</t>
  </si>
  <si>
    <t>Microcystis Present  (µg/L)</t>
  </si>
  <si>
    <t>Anabaena Dominant (µg/L)</t>
  </si>
  <si>
    <t>Anabaena Subdominant (µg/L)</t>
  </si>
  <si>
    <t>Anabaena Present  (µg/L)</t>
  </si>
  <si>
    <t>Aphanizomenon Dominant (µg/L)</t>
  </si>
  <si>
    <t>Aphanizomenon Subdominant (µg/L)</t>
  </si>
  <si>
    <t>Aphanizomenon Present  (µg/L)</t>
  </si>
  <si>
    <t>Gloeotrichia Dominant (µg/L)</t>
  </si>
  <si>
    <t>Gloeotrichia Subdominant (µg/L)</t>
  </si>
  <si>
    <t>Gloeotrichia Present  (µg/L)</t>
  </si>
  <si>
    <t>Woronichinia Dominant (µg/L)</t>
  </si>
  <si>
    <t>Woronichinia Subdominant (µg/L)</t>
  </si>
  <si>
    <t>Woronichinia Present  (µg/L)</t>
  </si>
  <si>
    <t xml:space="preserve">Other Cyano </t>
  </si>
  <si>
    <t>Other Cyano Dominant (µg/L)</t>
  </si>
  <si>
    <t>Other Cyano Subdominant (µg/L)</t>
  </si>
  <si>
    <t>Other Cyano Present  (µg/L)</t>
  </si>
  <si>
    <t>Other Phyto Dominant (µg/L)</t>
  </si>
  <si>
    <t>Other Phyto Subdominant (µg/L)</t>
  </si>
  <si>
    <t>Other Phyto Present  (µg/L)</t>
  </si>
  <si>
    <t>species</t>
  </si>
  <si>
    <t>Other Cyano</t>
  </si>
  <si>
    <t>Mean</t>
  </si>
  <si>
    <t>Median</t>
  </si>
  <si>
    <t>Not Present  (µg/L)</t>
  </si>
  <si>
    <t>Micro/Anab Not Present (ug/L</t>
  </si>
  <si>
    <t>Min</t>
  </si>
  <si>
    <t>Max</t>
  </si>
  <si>
    <t>25th percentile</t>
  </si>
  <si>
    <t>75th percentile</t>
  </si>
  <si>
    <t>Not Present</t>
  </si>
  <si>
    <t>No Microcystis or Anabaena</t>
  </si>
  <si>
    <t>No. of Samples</t>
  </si>
  <si>
    <t>Minimun</t>
  </si>
  <si>
    <t>Maximum</t>
  </si>
  <si>
    <t>25th Percentile</t>
  </si>
  <si>
    <t>75th Percentile</t>
  </si>
  <si>
    <t>Ana count</t>
  </si>
  <si>
    <t>Micro count</t>
  </si>
  <si>
    <t>Table 5. Microcystin Statistics (µg/L) for Microcysitis and Anabaena in Algae Scum at Green Lake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</si>
</sst>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Verdana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4" fillId="0" borderId="0" xfId="0" applyFont="1" applyAlignment="1">
      <alignment horizontal="center"/>
    </xf>
    <xf numFmtId="0" fontId="0" fillId="33" borderId="0" xfId="0" applyFill="1"/>
    <xf numFmtId="0" fontId="0" fillId="33" borderId="0" xfId="0" applyFill="1" applyAlignment="1">
      <alignment horizontal="center"/>
    </xf>
    <xf numFmtId="0" fontId="0" fillId="34" borderId="0" xfId="0" applyFill="1"/>
    <xf numFmtId="0" fontId="0" fillId="34" borderId="0" xfId="0" applyFill="1" applyAlignment="1">
      <alignment horizontal="center"/>
    </xf>
    <xf numFmtId="0" fontId="0" fillId="33" borderId="0" xfId="0" applyFill="1" applyAlignment="1">
      <alignment horizontal="left"/>
    </xf>
    <xf numFmtId="14" fontId="0" fillId="33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18" fillId="0" borderId="0" xfId="0" applyFont="1" applyAlignment="1">
      <alignment horizontal="left" vertical="center"/>
    </xf>
    <xf numFmtId="2" fontId="14" fillId="0" borderId="0" xfId="0" applyNumberFormat="1" applyFont="1" applyAlignment="1">
      <alignment horizontal="center"/>
    </xf>
    <xf numFmtId="2" fontId="19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/>
    </xf>
    <xf numFmtId="0" fontId="21" fillId="35" borderId="0" xfId="0" applyFont="1" applyFill="1"/>
    <xf numFmtId="0" fontId="20" fillId="35" borderId="0" xfId="0" applyFont="1" applyFill="1"/>
    <xf numFmtId="0" fontId="0" fillId="0" borderId="0" xfId="0" pivotButton="1"/>
    <xf numFmtId="0" fontId="16" fillId="0" borderId="0" xfId="0" applyFont="1"/>
    <xf numFmtId="0" fontId="16" fillId="35" borderId="0" xfId="0" applyFont="1" applyFill="1"/>
    <xf numFmtId="0" fontId="0" fillId="35" borderId="0" xfId="0" applyFill="1"/>
    <xf numFmtId="14" fontId="0" fillId="0" borderId="0" xfId="0" applyNumberFormat="1" applyAlignment="1">
      <alignment horizontal="left"/>
    </xf>
    <xf numFmtId="14" fontId="0" fillId="0" borderId="0" xfId="0" applyNumberFormat="1" applyAlignment="1">
      <alignment horizontal="right"/>
    </xf>
    <xf numFmtId="14" fontId="0" fillId="0" borderId="0" xfId="0" applyNumberFormat="1" applyAlignment="1">
      <alignment horizontal="left" indent="1"/>
    </xf>
    <xf numFmtId="0" fontId="0" fillId="36" borderId="0" xfId="0" applyFill="1"/>
    <xf numFmtId="0" fontId="0" fillId="36" borderId="0" xfId="0" applyFill="1" applyAlignment="1">
      <alignment horizontal="center"/>
    </xf>
    <xf numFmtId="0" fontId="0" fillId="37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0" xfId="0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0" fillId="0" borderId="10" xfId="0" applyBorder="1"/>
    <xf numFmtId="0" fontId="0" fillId="36" borderId="10" xfId="0" applyFill="1" applyBorder="1"/>
    <xf numFmtId="0" fontId="0" fillId="38" borderId="10" xfId="0" applyFill="1" applyBorder="1" applyAlignment="1">
      <alignment horizontal="center"/>
    </xf>
    <xf numFmtId="0" fontId="0" fillId="38" borderId="0" xfId="0" applyFill="1" applyAlignment="1">
      <alignment horizontal="center"/>
    </xf>
    <xf numFmtId="0" fontId="25" fillId="0" borderId="11" xfId="0" applyFont="1" applyBorder="1" applyAlignment="1">
      <alignment horizontal="center"/>
    </xf>
    <xf numFmtId="1" fontId="25" fillId="0" borderId="11" xfId="0" applyNumberFormat="1" applyFont="1" applyBorder="1" applyAlignment="1">
      <alignment horizontal="center"/>
    </xf>
    <xf numFmtId="164" fontId="25" fillId="0" borderId="11" xfId="0" applyNumberFormat="1" applyFont="1" applyBorder="1" applyAlignment="1">
      <alignment horizontal="center"/>
    </xf>
    <xf numFmtId="0" fontId="25" fillId="0" borderId="12" xfId="0" applyFont="1" applyBorder="1"/>
    <xf numFmtId="0" fontId="26" fillId="0" borderId="13" xfId="0" applyFont="1" applyBorder="1" applyAlignment="1">
      <alignment horizontal="center" wrapText="1"/>
    </xf>
    <xf numFmtId="0" fontId="26" fillId="0" borderId="14" xfId="0" applyFont="1" applyBorder="1" applyAlignment="1">
      <alignment horizontal="center" wrapText="1"/>
    </xf>
    <xf numFmtId="0" fontId="25" fillId="0" borderId="15" xfId="0" applyFont="1" applyBorder="1" applyAlignment="1">
      <alignment horizontal="left" wrapText="1" indent="1"/>
    </xf>
    <xf numFmtId="1" fontId="25" fillId="0" borderId="16" xfId="0" applyNumberFormat="1" applyFont="1" applyBorder="1" applyAlignment="1">
      <alignment horizontal="center"/>
    </xf>
    <xf numFmtId="164" fontId="25" fillId="0" borderId="16" xfId="0" applyNumberFormat="1" applyFont="1" applyBorder="1" applyAlignment="1">
      <alignment horizontal="center"/>
    </xf>
    <xf numFmtId="0" fontId="26" fillId="0" borderId="17" xfId="0" applyFont="1" applyBorder="1" applyAlignment="1">
      <alignment horizontal="left" wrapText="1"/>
    </xf>
    <xf numFmtId="0" fontId="25" fillId="0" borderId="18" xfId="0" applyFont="1" applyBorder="1" applyAlignment="1">
      <alignment horizontal="center"/>
    </xf>
    <xf numFmtId="164" fontId="25" fillId="0" borderId="18" xfId="0" applyNumberFormat="1" applyFont="1" applyBorder="1" applyAlignment="1">
      <alignment horizontal="center"/>
    </xf>
    <xf numFmtId="164" fontId="25" fillId="0" borderId="19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24" fillId="0" borderId="0" xfId="0" applyFont="1" applyAlignment="1">
      <alignment horizontal="center" wrapText="1"/>
    </xf>
    <xf numFmtId="0" fontId="26" fillId="0" borderId="15" xfId="0" applyFont="1" applyBorder="1" applyAlignment="1">
      <alignment horizontal="left"/>
    </xf>
    <xf numFmtId="0" fontId="26" fillId="0" borderId="11" xfId="0" applyFont="1" applyBorder="1" applyAlignment="1">
      <alignment horizontal="left"/>
    </xf>
    <xf numFmtId="0" fontId="26" fillId="0" borderId="16" xfId="0" applyFont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Microcystin in Shore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49190973943491"/>
          <c:y val="5.4165261382799333E-2"/>
          <c:w val="0.88024275343586433"/>
          <c:h val="0.89187183811129844"/>
        </c:manualLayout>
      </c:layout>
      <c:scatterChart>
        <c:scatterStyle val="lineMarker"/>
        <c:varyColors val="0"/>
        <c:ser>
          <c:idx val="0"/>
          <c:order val="0"/>
          <c:tx>
            <c:strRef>
              <c:f>'Scum Microcystin Database'!$C$2</c:f>
              <c:strCache>
                <c:ptCount val="1"/>
                <c:pt idx="0">
                  <c:v>Microcystin (ug/L)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'Scum Microcystin Database'!$A$3:$A$91</c:f>
              <c:numCache>
                <c:formatCode>m/d/yyyy</c:formatCode>
                <c:ptCount val="89"/>
                <c:pt idx="0">
                  <c:v>40544</c:v>
                </c:pt>
                <c:pt idx="1">
                  <c:v>40555</c:v>
                </c:pt>
                <c:pt idx="2">
                  <c:v>40581</c:v>
                </c:pt>
                <c:pt idx="3">
                  <c:v>40716</c:v>
                </c:pt>
                <c:pt idx="4">
                  <c:v>40823</c:v>
                </c:pt>
                <c:pt idx="5">
                  <c:v>40828</c:v>
                </c:pt>
                <c:pt idx="6">
                  <c:v>40883</c:v>
                </c:pt>
                <c:pt idx="7">
                  <c:v>40947</c:v>
                </c:pt>
                <c:pt idx="8">
                  <c:v>41180</c:v>
                </c:pt>
                <c:pt idx="9">
                  <c:v>41184</c:v>
                </c:pt>
                <c:pt idx="10">
                  <c:v>41184</c:v>
                </c:pt>
                <c:pt idx="11">
                  <c:v>41184</c:v>
                </c:pt>
                <c:pt idx="12">
                  <c:v>41184</c:v>
                </c:pt>
                <c:pt idx="13">
                  <c:v>41191</c:v>
                </c:pt>
                <c:pt idx="14">
                  <c:v>41191</c:v>
                </c:pt>
                <c:pt idx="15">
                  <c:v>41198</c:v>
                </c:pt>
                <c:pt idx="16">
                  <c:v>41198</c:v>
                </c:pt>
                <c:pt idx="17">
                  <c:v>41198</c:v>
                </c:pt>
                <c:pt idx="18">
                  <c:v>41205</c:v>
                </c:pt>
                <c:pt idx="19">
                  <c:v>41206</c:v>
                </c:pt>
                <c:pt idx="20">
                  <c:v>41218</c:v>
                </c:pt>
                <c:pt idx="21">
                  <c:v>41218</c:v>
                </c:pt>
                <c:pt idx="22">
                  <c:v>41226</c:v>
                </c:pt>
                <c:pt idx="23">
                  <c:v>41226</c:v>
                </c:pt>
                <c:pt idx="24">
                  <c:v>41233</c:v>
                </c:pt>
                <c:pt idx="25">
                  <c:v>41233</c:v>
                </c:pt>
                <c:pt idx="26">
                  <c:v>41239</c:v>
                </c:pt>
                <c:pt idx="27">
                  <c:v>41239</c:v>
                </c:pt>
                <c:pt idx="28">
                  <c:v>41332</c:v>
                </c:pt>
                <c:pt idx="29">
                  <c:v>41337</c:v>
                </c:pt>
                <c:pt idx="30">
                  <c:v>41351</c:v>
                </c:pt>
                <c:pt idx="31">
                  <c:v>41512</c:v>
                </c:pt>
                <c:pt idx="32">
                  <c:v>41521</c:v>
                </c:pt>
                <c:pt idx="33">
                  <c:v>41521</c:v>
                </c:pt>
                <c:pt idx="34">
                  <c:v>41527</c:v>
                </c:pt>
                <c:pt idx="35">
                  <c:v>41527</c:v>
                </c:pt>
                <c:pt idx="36">
                  <c:v>41535</c:v>
                </c:pt>
                <c:pt idx="37">
                  <c:v>41535</c:v>
                </c:pt>
                <c:pt idx="38">
                  <c:v>41535</c:v>
                </c:pt>
                <c:pt idx="39">
                  <c:v>41541</c:v>
                </c:pt>
                <c:pt idx="40">
                  <c:v>41541</c:v>
                </c:pt>
                <c:pt idx="41">
                  <c:v>41548</c:v>
                </c:pt>
                <c:pt idx="42">
                  <c:v>41548</c:v>
                </c:pt>
                <c:pt idx="43">
                  <c:v>41554</c:v>
                </c:pt>
                <c:pt idx="44">
                  <c:v>41554</c:v>
                </c:pt>
                <c:pt idx="45">
                  <c:v>41562</c:v>
                </c:pt>
                <c:pt idx="46">
                  <c:v>41562</c:v>
                </c:pt>
                <c:pt idx="47">
                  <c:v>41569</c:v>
                </c:pt>
                <c:pt idx="48">
                  <c:v>41569</c:v>
                </c:pt>
                <c:pt idx="49">
                  <c:v>41576</c:v>
                </c:pt>
                <c:pt idx="50">
                  <c:v>41576</c:v>
                </c:pt>
                <c:pt idx="51">
                  <c:v>41583</c:v>
                </c:pt>
                <c:pt idx="52">
                  <c:v>41583</c:v>
                </c:pt>
                <c:pt idx="53">
                  <c:v>41590</c:v>
                </c:pt>
                <c:pt idx="54">
                  <c:v>41597</c:v>
                </c:pt>
                <c:pt idx="55">
                  <c:v>41603</c:v>
                </c:pt>
                <c:pt idx="56">
                  <c:v>41611</c:v>
                </c:pt>
                <c:pt idx="57">
                  <c:v>41872</c:v>
                </c:pt>
                <c:pt idx="58">
                  <c:v>41877</c:v>
                </c:pt>
                <c:pt idx="59">
                  <c:v>41877</c:v>
                </c:pt>
                <c:pt idx="60">
                  <c:v>41885</c:v>
                </c:pt>
                <c:pt idx="61">
                  <c:v>41885</c:v>
                </c:pt>
                <c:pt idx="62">
                  <c:v>41891</c:v>
                </c:pt>
                <c:pt idx="63">
                  <c:v>41891</c:v>
                </c:pt>
                <c:pt idx="64">
                  <c:v>41891</c:v>
                </c:pt>
                <c:pt idx="65">
                  <c:v>41891</c:v>
                </c:pt>
                <c:pt idx="66">
                  <c:v>41893</c:v>
                </c:pt>
                <c:pt idx="67">
                  <c:v>41893</c:v>
                </c:pt>
                <c:pt idx="68">
                  <c:v>41893</c:v>
                </c:pt>
                <c:pt idx="69">
                  <c:v>41893</c:v>
                </c:pt>
                <c:pt idx="70">
                  <c:v>41894</c:v>
                </c:pt>
                <c:pt idx="71">
                  <c:v>41894</c:v>
                </c:pt>
                <c:pt idx="72">
                  <c:v>41894</c:v>
                </c:pt>
                <c:pt idx="73">
                  <c:v>41894</c:v>
                </c:pt>
                <c:pt idx="74">
                  <c:v>41898</c:v>
                </c:pt>
                <c:pt idx="75">
                  <c:v>41898</c:v>
                </c:pt>
                <c:pt idx="76">
                  <c:v>41898</c:v>
                </c:pt>
                <c:pt idx="77">
                  <c:v>41905</c:v>
                </c:pt>
                <c:pt idx="78">
                  <c:v>41905</c:v>
                </c:pt>
                <c:pt idx="79">
                  <c:v>41905</c:v>
                </c:pt>
                <c:pt idx="80">
                  <c:v>41913</c:v>
                </c:pt>
                <c:pt idx="81">
                  <c:v>41913</c:v>
                </c:pt>
                <c:pt idx="82">
                  <c:v>41913</c:v>
                </c:pt>
                <c:pt idx="83">
                  <c:v>41920</c:v>
                </c:pt>
                <c:pt idx="84">
                  <c:v>41920</c:v>
                </c:pt>
                <c:pt idx="85">
                  <c:v>41926</c:v>
                </c:pt>
                <c:pt idx="86">
                  <c:v>41926</c:v>
                </c:pt>
                <c:pt idx="87">
                  <c:v>41933</c:v>
                </c:pt>
                <c:pt idx="88">
                  <c:v>41933</c:v>
                </c:pt>
              </c:numCache>
            </c:numRef>
          </c:xVal>
          <c:yVal>
            <c:numRef>
              <c:f>'Scum Microcystin Database'!$C$3:$C$91</c:f>
              <c:numCache>
                <c:formatCode>General</c:formatCode>
                <c:ptCount val="89"/>
                <c:pt idx="0">
                  <c:v>64.400000000000006</c:v>
                </c:pt>
                <c:pt idx="1">
                  <c:v>2.5000000000000001E-2</c:v>
                </c:pt>
                <c:pt idx="2">
                  <c:v>5.77</c:v>
                </c:pt>
                <c:pt idx="3">
                  <c:v>1.8</c:v>
                </c:pt>
                <c:pt idx="4">
                  <c:v>9.19</c:v>
                </c:pt>
                <c:pt idx="5">
                  <c:v>7.8E-2</c:v>
                </c:pt>
                <c:pt idx="6">
                  <c:v>0.13200000000000001</c:v>
                </c:pt>
                <c:pt idx="7">
                  <c:v>6.7000000000000004E-2</c:v>
                </c:pt>
                <c:pt idx="8">
                  <c:v>34.4</c:v>
                </c:pt>
                <c:pt idx="9">
                  <c:v>0.16900000000000001</c:v>
                </c:pt>
                <c:pt idx="10">
                  <c:v>0.17699999999999999</c:v>
                </c:pt>
                <c:pt idx="11">
                  <c:v>128</c:v>
                </c:pt>
                <c:pt idx="12">
                  <c:v>419</c:v>
                </c:pt>
                <c:pt idx="13">
                  <c:v>25.6</c:v>
                </c:pt>
                <c:pt idx="14">
                  <c:v>0.40600000000000003</c:v>
                </c:pt>
                <c:pt idx="15">
                  <c:v>0.495</c:v>
                </c:pt>
                <c:pt idx="16">
                  <c:v>1.63</c:v>
                </c:pt>
                <c:pt idx="17">
                  <c:v>5.5E-2</c:v>
                </c:pt>
                <c:pt idx="18">
                  <c:v>6.2E-2</c:v>
                </c:pt>
                <c:pt idx="19">
                  <c:v>29.3</c:v>
                </c:pt>
                <c:pt idx="20">
                  <c:v>0.08</c:v>
                </c:pt>
                <c:pt idx="21">
                  <c:v>73.099999999999994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0.05</c:v>
                </c:pt>
                <c:pt idx="25">
                  <c:v>2.5000000000000001E-2</c:v>
                </c:pt>
                <c:pt idx="26">
                  <c:v>2.5000000000000001E-2</c:v>
                </c:pt>
                <c:pt idx="27">
                  <c:v>2.5000000000000001E-2</c:v>
                </c:pt>
                <c:pt idx="28">
                  <c:v>7.1</c:v>
                </c:pt>
                <c:pt idx="29">
                  <c:v>2.5000000000000001E-2</c:v>
                </c:pt>
                <c:pt idx="30">
                  <c:v>2.5000000000000001E-2</c:v>
                </c:pt>
                <c:pt idx="31">
                  <c:v>21.3</c:v>
                </c:pt>
                <c:pt idx="32">
                  <c:v>21.5</c:v>
                </c:pt>
                <c:pt idx="33">
                  <c:v>19.399999999999999</c:v>
                </c:pt>
                <c:pt idx="34">
                  <c:v>295</c:v>
                </c:pt>
                <c:pt idx="35">
                  <c:v>0.08</c:v>
                </c:pt>
                <c:pt idx="36">
                  <c:v>21.4</c:v>
                </c:pt>
                <c:pt idx="37">
                  <c:v>23.5</c:v>
                </c:pt>
                <c:pt idx="38">
                  <c:v>0.91900000000000004</c:v>
                </c:pt>
                <c:pt idx="39">
                  <c:v>331</c:v>
                </c:pt>
                <c:pt idx="40">
                  <c:v>0.23</c:v>
                </c:pt>
                <c:pt idx="41">
                  <c:v>0.5</c:v>
                </c:pt>
                <c:pt idx="42">
                  <c:v>0.23499999999999999</c:v>
                </c:pt>
                <c:pt idx="43">
                  <c:v>14.2</c:v>
                </c:pt>
                <c:pt idx="44">
                  <c:v>78.099999999999994</c:v>
                </c:pt>
                <c:pt idx="45">
                  <c:v>613</c:v>
                </c:pt>
                <c:pt idx="46">
                  <c:v>0.08</c:v>
                </c:pt>
                <c:pt idx="47">
                  <c:v>0.08</c:v>
                </c:pt>
                <c:pt idx="48">
                  <c:v>4.03</c:v>
                </c:pt>
                <c:pt idx="49">
                  <c:v>3.44</c:v>
                </c:pt>
                <c:pt idx="50">
                  <c:v>0.08</c:v>
                </c:pt>
                <c:pt idx="51">
                  <c:v>2.5499999999999998</c:v>
                </c:pt>
                <c:pt idx="52">
                  <c:v>0.08</c:v>
                </c:pt>
                <c:pt idx="53">
                  <c:v>73.8</c:v>
                </c:pt>
                <c:pt idx="54">
                  <c:v>2.5299999999999998</c:v>
                </c:pt>
                <c:pt idx="55">
                  <c:v>6.43</c:v>
                </c:pt>
                <c:pt idx="56">
                  <c:v>3.87</c:v>
                </c:pt>
                <c:pt idx="57">
                  <c:v>79.2</c:v>
                </c:pt>
                <c:pt idx="58">
                  <c:v>38.799999999999997</c:v>
                </c:pt>
                <c:pt idx="59">
                  <c:v>0.69499999999999995</c:v>
                </c:pt>
                <c:pt idx="60">
                  <c:v>250</c:v>
                </c:pt>
                <c:pt idx="61">
                  <c:v>1.46</c:v>
                </c:pt>
                <c:pt idx="62">
                  <c:v>23800</c:v>
                </c:pt>
                <c:pt idx="63">
                  <c:v>0.98</c:v>
                </c:pt>
                <c:pt idx="64">
                  <c:v>23.2</c:v>
                </c:pt>
                <c:pt idx="65">
                  <c:v>1.1200000000000001</c:v>
                </c:pt>
                <c:pt idx="66">
                  <c:v>25000</c:v>
                </c:pt>
                <c:pt idx="67">
                  <c:v>207</c:v>
                </c:pt>
                <c:pt idx="68">
                  <c:v>6.7</c:v>
                </c:pt>
                <c:pt idx="69">
                  <c:v>1</c:v>
                </c:pt>
                <c:pt idx="70">
                  <c:v>10513</c:v>
                </c:pt>
                <c:pt idx="71">
                  <c:v>5.5</c:v>
                </c:pt>
                <c:pt idx="72">
                  <c:v>1.4</c:v>
                </c:pt>
                <c:pt idx="73">
                  <c:v>13753</c:v>
                </c:pt>
                <c:pt idx="74">
                  <c:v>179</c:v>
                </c:pt>
                <c:pt idx="75">
                  <c:v>1689</c:v>
                </c:pt>
                <c:pt idx="76">
                  <c:v>502</c:v>
                </c:pt>
                <c:pt idx="77">
                  <c:v>219</c:v>
                </c:pt>
                <c:pt idx="78">
                  <c:v>192</c:v>
                </c:pt>
                <c:pt idx="79">
                  <c:v>210</c:v>
                </c:pt>
                <c:pt idx="80">
                  <c:v>664</c:v>
                </c:pt>
                <c:pt idx="81">
                  <c:v>4.3</c:v>
                </c:pt>
                <c:pt idx="82">
                  <c:v>13.9</c:v>
                </c:pt>
                <c:pt idx="83">
                  <c:v>1218</c:v>
                </c:pt>
                <c:pt idx="84">
                  <c:v>277</c:v>
                </c:pt>
                <c:pt idx="85">
                  <c:v>28</c:v>
                </c:pt>
                <c:pt idx="86">
                  <c:v>6112</c:v>
                </c:pt>
                <c:pt idx="87">
                  <c:v>6298</c:v>
                </c:pt>
                <c:pt idx="88">
                  <c:v>0.63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7-4C47-A1D2-E1419AF99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66672"/>
        <c:axId val="12026706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Scum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'Scum Microcystin Database'!$D$3:$D$91</c15:sqref>
                        </c15:formulaRef>
                      </c:ext>
                    </c:extLst>
                    <c:strCache>
                      <c:ptCount val="89"/>
                      <c:pt idx="0">
                        <c:v>YES</c:v>
                      </c:pt>
                      <c:pt idx="1">
                        <c:v>NO</c:v>
                      </c:pt>
                      <c:pt idx="2">
                        <c:v>YES</c:v>
                      </c:pt>
                      <c:pt idx="3">
                        <c:v>NO</c:v>
                      </c:pt>
                      <c:pt idx="4">
                        <c:v>YES</c:v>
                      </c:pt>
                      <c:pt idx="5">
                        <c:v>NO</c:v>
                      </c:pt>
                      <c:pt idx="6">
                        <c:v>NO</c:v>
                      </c:pt>
                      <c:pt idx="7">
                        <c:v>YES</c:v>
                      </c:pt>
                      <c:pt idx="8">
                        <c:v>YES</c:v>
                      </c:pt>
                      <c:pt idx="9">
                        <c:v>NO</c:v>
                      </c:pt>
                      <c:pt idx="10">
                        <c:v>NO</c:v>
                      </c:pt>
                      <c:pt idx="11">
                        <c:v>YES</c:v>
                      </c:pt>
                      <c:pt idx="12">
                        <c:v>YES</c:v>
                      </c:pt>
                      <c:pt idx="13">
                        <c:v>YES</c:v>
                      </c:pt>
                      <c:pt idx="14">
                        <c:v>NO</c:v>
                      </c:pt>
                      <c:pt idx="15">
                        <c:v>NO</c:v>
                      </c:pt>
                      <c:pt idx="16">
                        <c:v>NO</c:v>
                      </c:pt>
                      <c:pt idx="17">
                        <c:v>NO</c:v>
                      </c:pt>
                      <c:pt idx="18">
                        <c:v>NO</c:v>
                      </c:pt>
                      <c:pt idx="19">
                        <c:v>YES</c:v>
                      </c:pt>
                      <c:pt idx="20">
                        <c:v>NO</c:v>
                      </c:pt>
                      <c:pt idx="21">
                        <c:v>YES</c:v>
                      </c:pt>
                      <c:pt idx="22">
                        <c:v>NO</c:v>
                      </c:pt>
                      <c:pt idx="23">
                        <c:v>NO</c:v>
                      </c:pt>
                      <c:pt idx="24">
                        <c:v>NO</c:v>
                      </c:pt>
                      <c:pt idx="25">
                        <c:v>NO</c:v>
                      </c:pt>
                      <c:pt idx="26">
                        <c:v>NO</c:v>
                      </c:pt>
                      <c:pt idx="27">
                        <c:v>NO</c:v>
                      </c:pt>
                      <c:pt idx="28">
                        <c:v>YES</c:v>
                      </c:pt>
                      <c:pt idx="29">
                        <c:v>YES</c:v>
                      </c:pt>
                      <c:pt idx="30">
                        <c:v>NO</c:v>
                      </c:pt>
                      <c:pt idx="31">
                        <c:v>YES</c:v>
                      </c:pt>
                      <c:pt idx="32">
                        <c:v>YES</c:v>
                      </c:pt>
                      <c:pt idx="33">
                        <c:v>YES</c:v>
                      </c:pt>
                      <c:pt idx="34">
                        <c:v>YES</c:v>
                      </c:pt>
                      <c:pt idx="35">
                        <c:v>NO</c:v>
                      </c:pt>
                      <c:pt idx="36">
                        <c:v>YES</c:v>
                      </c:pt>
                      <c:pt idx="37">
                        <c:v>YES</c:v>
                      </c:pt>
                      <c:pt idx="38">
                        <c:v>NO</c:v>
                      </c:pt>
                      <c:pt idx="39">
                        <c:v>YES</c:v>
                      </c:pt>
                      <c:pt idx="40">
                        <c:v>NO</c:v>
                      </c:pt>
                      <c:pt idx="41">
                        <c:v>NO</c:v>
                      </c:pt>
                      <c:pt idx="42">
                        <c:v>NO</c:v>
                      </c:pt>
                      <c:pt idx="43">
                        <c:v>YES</c:v>
                      </c:pt>
                      <c:pt idx="44">
                        <c:v>YES</c:v>
                      </c:pt>
                      <c:pt idx="45">
                        <c:v>YES</c:v>
                      </c:pt>
                      <c:pt idx="46">
                        <c:v>NO</c:v>
                      </c:pt>
                      <c:pt idx="47">
                        <c:v>NO</c:v>
                      </c:pt>
                      <c:pt idx="48">
                        <c:v>NO</c:v>
                      </c:pt>
                      <c:pt idx="49">
                        <c:v>NO</c:v>
                      </c:pt>
                      <c:pt idx="50">
                        <c:v>NO</c:v>
                      </c:pt>
                      <c:pt idx="51">
                        <c:v>YES</c:v>
                      </c:pt>
                      <c:pt idx="52">
                        <c:v>NO</c:v>
                      </c:pt>
                      <c:pt idx="53">
                        <c:v>YES</c:v>
                      </c:pt>
                      <c:pt idx="54">
                        <c:v>YES</c:v>
                      </c:pt>
                      <c:pt idx="55">
                        <c:v>YES</c:v>
                      </c:pt>
                      <c:pt idx="56">
                        <c:v>YES</c:v>
                      </c:pt>
                      <c:pt idx="57">
                        <c:v>YES</c:v>
                      </c:pt>
                      <c:pt idx="58">
                        <c:v>YES</c:v>
                      </c:pt>
                      <c:pt idx="59">
                        <c:v>NO</c:v>
                      </c:pt>
                      <c:pt idx="60">
                        <c:v>YES</c:v>
                      </c:pt>
                      <c:pt idx="61">
                        <c:v>NO</c:v>
                      </c:pt>
                      <c:pt idx="62">
                        <c:v>YES</c:v>
                      </c:pt>
                      <c:pt idx="63">
                        <c:v>NO</c:v>
                      </c:pt>
                      <c:pt idx="64">
                        <c:v>YES</c:v>
                      </c:pt>
                      <c:pt idx="65">
                        <c:v>NO</c:v>
                      </c:pt>
                      <c:pt idx="66">
                        <c:v>YES</c:v>
                      </c:pt>
                      <c:pt idx="67">
                        <c:v>YES</c:v>
                      </c:pt>
                      <c:pt idx="68">
                        <c:v>NO</c:v>
                      </c:pt>
                      <c:pt idx="69">
                        <c:v>NO</c:v>
                      </c:pt>
                      <c:pt idx="70">
                        <c:v>YES</c:v>
                      </c:pt>
                      <c:pt idx="71">
                        <c:v>NO</c:v>
                      </c:pt>
                      <c:pt idx="72">
                        <c:v>NO</c:v>
                      </c:pt>
                      <c:pt idx="73">
                        <c:v>YES</c:v>
                      </c:pt>
                      <c:pt idx="74">
                        <c:v>YES</c:v>
                      </c:pt>
                      <c:pt idx="75">
                        <c:v>YES</c:v>
                      </c:pt>
                      <c:pt idx="76">
                        <c:v>YES</c:v>
                      </c:pt>
                      <c:pt idx="77">
                        <c:v>YES</c:v>
                      </c:pt>
                      <c:pt idx="78">
                        <c:v>YES</c:v>
                      </c:pt>
                      <c:pt idx="79">
                        <c:v>YES</c:v>
                      </c:pt>
                      <c:pt idx="80">
                        <c:v>YES</c:v>
                      </c:pt>
                      <c:pt idx="81">
                        <c:v>NO</c:v>
                      </c:pt>
                      <c:pt idx="82">
                        <c:v>YES</c:v>
                      </c:pt>
                      <c:pt idx="83">
                        <c:v>YES</c:v>
                      </c:pt>
                      <c:pt idx="84">
                        <c:v>YES</c:v>
                      </c:pt>
                      <c:pt idx="85">
                        <c:v>YES</c:v>
                      </c:pt>
                      <c:pt idx="86">
                        <c:v>YES</c:v>
                      </c:pt>
                      <c:pt idx="87">
                        <c:v>YES</c:v>
                      </c:pt>
                      <c:pt idx="88">
                        <c:v>NO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'Scum Microcystin Database'!$A$3:$A$91</c15:sqref>
                        </c15:formulaRef>
                      </c:ext>
                    </c:extLst>
                    <c:numCache>
                      <c:formatCode>m/d/yyyy</c:formatCode>
                      <c:ptCount val="89"/>
                      <c:pt idx="0">
                        <c:v>40544</c:v>
                      </c:pt>
                      <c:pt idx="1">
                        <c:v>40555</c:v>
                      </c:pt>
                      <c:pt idx="2">
                        <c:v>40581</c:v>
                      </c:pt>
                      <c:pt idx="3">
                        <c:v>40716</c:v>
                      </c:pt>
                      <c:pt idx="4">
                        <c:v>40823</c:v>
                      </c:pt>
                      <c:pt idx="5">
                        <c:v>40828</c:v>
                      </c:pt>
                      <c:pt idx="6">
                        <c:v>40883</c:v>
                      </c:pt>
                      <c:pt idx="7">
                        <c:v>40947</c:v>
                      </c:pt>
                      <c:pt idx="8">
                        <c:v>41180</c:v>
                      </c:pt>
                      <c:pt idx="9">
                        <c:v>41184</c:v>
                      </c:pt>
                      <c:pt idx="10">
                        <c:v>41184</c:v>
                      </c:pt>
                      <c:pt idx="11">
                        <c:v>41184</c:v>
                      </c:pt>
                      <c:pt idx="12">
                        <c:v>41184</c:v>
                      </c:pt>
                      <c:pt idx="13">
                        <c:v>41191</c:v>
                      </c:pt>
                      <c:pt idx="14">
                        <c:v>41191</c:v>
                      </c:pt>
                      <c:pt idx="15">
                        <c:v>41198</c:v>
                      </c:pt>
                      <c:pt idx="16">
                        <c:v>41198</c:v>
                      </c:pt>
                      <c:pt idx="17">
                        <c:v>41198</c:v>
                      </c:pt>
                      <c:pt idx="18">
                        <c:v>41205</c:v>
                      </c:pt>
                      <c:pt idx="19">
                        <c:v>41206</c:v>
                      </c:pt>
                      <c:pt idx="20">
                        <c:v>41218</c:v>
                      </c:pt>
                      <c:pt idx="21">
                        <c:v>41218</c:v>
                      </c:pt>
                      <c:pt idx="22">
                        <c:v>41226</c:v>
                      </c:pt>
                      <c:pt idx="23">
                        <c:v>41226</c:v>
                      </c:pt>
                      <c:pt idx="24">
                        <c:v>41233</c:v>
                      </c:pt>
                      <c:pt idx="25">
                        <c:v>41233</c:v>
                      </c:pt>
                      <c:pt idx="26">
                        <c:v>41239</c:v>
                      </c:pt>
                      <c:pt idx="27">
                        <c:v>41239</c:v>
                      </c:pt>
                      <c:pt idx="28">
                        <c:v>41332</c:v>
                      </c:pt>
                      <c:pt idx="29">
                        <c:v>41337</c:v>
                      </c:pt>
                      <c:pt idx="30">
                        <c:v>41351</c:v>
                      </c:pt>
                      <c:pt idx="31">
                        <c:v>41512</c:v>
                      </c:pt>
                      <c:pt idx="32">
                        <c:v>41521</c:v>
                      </c:pt>
                      <c:pt idx="33">
                        <c:v>41521</c:v>
                      </c:pt>
                      <c:pt idx="34">
                        <c:v>41527</c:v>
                      </c:pt>
                      <c:pt idx="35">
                        <c:v>41527</c:v>
                      </c:pt>
                      <c:pt idx="36">
                        <c:v>41535</c:v>
                      </c:pt>
                      <c:pt idx="37">
                        <c:v>41535</c:v>
                      </c:pt>
                      <c:pt idx="38">
                        <c:v>41535</c:v>
                      </c:pt>
                      <c:pt idx="39">
                        <c:v>41541</c:v>
                      </c:pt>
                      <c:pt idx="40">
                        <c:v>41541</c:v>
                      </c:pt>
                      <c:pt idx="41">
                        <c:v>41548</c:v>
                      </c:pt>
                      <c:pt idx="42">
                        <c:v>41548</c:v>
                      </c:pt>
                      <c:pt idx="43">
                        <c:v>41554</c:v>
                      </c:pt>
                      <c:pt idx="44">
                        <c:v>41554</c:v>
                      </c:pt>
                      <c:pt idx="45">
                        <c:v>41562</c:v>
                      </c:pt>
                      <c:pt idx="46">
                        <c:v>41562</c:v>
                      </c:pt>
                      <c:pt idx="47">
                        <c:v>41569</c:v>
                      </c:pt>
                      <c:pt idx="48">
                        <c:v>41569</c:v>
                      </c:pt>
                      <c:pt idx="49">
                        <c:v>41576</c:v>
                      </c:pt>
                      <c:pt idx="50">
                        <c:v>41576</c:v>
                      </c:pt>
                      <c:pt idx="51">
                        <c:v>41583</c:v>
                      </c:pt>
                      <c:pt idx="52">
                        <c:v>41583</c:v>
                      </c:pt>
                      <c:pt idx="53">
                        <c:v>41590</c:v>
                      </c:pt>
                      <c:pt idx="54">
                        <c:v>41597</c:v>
                      </c:pt>
                      <c:pt idx="55">
                        <c:v>41603</c:v>
                      </c:pt>
                      <c:pt idx="56">
                        <c:v>41611</c:v>
                      </c:pt>
                      <c:pt idx="57">
                        <c:v>41872</c:v>
                      </c:pt>
                      <c:pt idx="58">
                        <c:v>41877</c:v>
                      </c:pt>
                      <c:pt idx="59">
                        <c:v>41877</c:v>
                      </c:pt>
                      <c:pt idx="60">
                        <c:v>41885</c:v>
                      </c:pt>
                      <c:pt idx="61">
                        <c:v>41885</c:v>
                      </c:pt>
                      <c:pt idx="62">
                        <c:v>41891</c:v>
                      </c:pt>
                      <c:pt idx="63">
                        <c:v>41891</c:v>
                      </c:pt>
                      <c:pt idx="64">
                        <c:v>41891</c:v>
                      </c:pt>
                      <c:pt idx="65">
                        <c:v>41891</c:v>
                      </c:pt>
                      <c:pt idx="66">
                        <c:v>41893</c:v>
                      </c:pt>
                      <c:pt idx="67">
                        <c:v>41893</c:v>
                      </c:pt>
                      <c:pt idx="68">
                        <c:v>41893</c:v>
                      </c:pt>
                      <c:pt idx="69">
                        <c:v>41893</c:v>
                      </c:pt>
                      <c:pt idx="70">
                        <c:v>41894</c:v>
                      </c:pt>
                      <c:pt idx="71">
                        <c:v>41894</c:v>
                      </c:pt>
                      <c:pt idx="72">
                        <c:v>41894</c:v>
                      </c:pt>
                      <c:pt idx="73">
                        <c:v>41894</c:v>
                      </c:pt>
                      <c:pt idx="74">
                        <c:v>41898</c:v>
                      </c:pt>
                      <c:pt idx="75">
                        <c:v>41898</c:v>
                      </c:pt>
                      <c:pt idx="76">
                        <c:v>41898</c:v>
                      </c:pt>
                      <c:pt idx="77">
                        <c:v>41905</c:v>
                      </c:pt>
                      <c:pt idx="78">
                        <c:v>41905</c:v>
                      </c:pt>
                      <c:pt idx="79">
                        <c:v>41905</c:v>
                      </c:pt>
                      <c:pt idx="80">
                        <c:v>41913</c:v>
                      </c:pt>
                      <c:pt idx="81">
                        <c:v>41913</c:v>
                      </c:pt>
                      <c:pt idx="82">
                        <c:v>41913</c:v>
                      </c:pt>
                      <c:pt idx="83">
                        <c:v>41920</c:v>
                      </c:pt>
                      <c:pt idx="84">
                        <c:v>41920</c:v>
                      </c:pt>
                      <c:pt idx="85">
                        <c:v>41926</c:v>
                      </c:pt>
                      <c:pt idx="86">
                        <c:v>41926</c:v>
                      </c:pt>
                      <c:pt idx="87">
                        <c:v>41933</c:v>
                      </c:pt>
                      <c:pt idx="88">
                        <c:v>41933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FE07-4C47-A1D2-E1419AF99E63}"/>
                  </c:ext>
                </c:extLst>
              </c15:ser>
            </c15:filteredScatterSeries>
          </c:ext>
        </c:extLst>
      </c:scatterChart>
      <c:valAx>
        <c:axId val="120266672"/>
        <c:scaling>
          <c:orientation val="minMax"/>
          <c:max val="42000"/>
          <c:min val="4054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67064"/>
        <c:crossesAt val="1.0000000000000002E-2"/>
        <c:crossBetween val="midCat"/>
        <c:majorUnit val="365"/>
        <c:minorUnit val="30.419999999999998"/>
      </c:valAx>
      <c:valAx>
        <c:axId val="1202670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Microcystin (ug/L)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6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Algae Scum Microcystin by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82244527126417E-2"/>
          <c:y val="7.483857949959645E-2"/>
          <c:w val="0.86186992010614061"/>
          <c:h val="0.77181194511702989"/>
        </c:manualLayout>
      </c:layout>
      <c:scatterChart>
        <c:scatterStyle val="lineMarker"/>
        <c:varyColors val="0"/>
        <c:ser>
          <c:idx val="1"/>
          <c:order val="0"/>
          <c:tx>
            <c:v>In scum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'Shore Scum'!$A$43:$A$91</c:f>
              <c:numCache>
                <c:formatCode>m/d/yyyy</c:formatCode>
                <c:ptCount val="49"/>
                <c:pt idx="0">
                  <c:v>40544</c:v>
                </c:pt>
                <c:pt idx="1">
                  <c:v>40581</c:v>
                </c:pt>
                <c:pt idx="2">
                  <c:v>40823</c:v>
                </c:pt>
                <c:pt idx="3">
                  <c:v>40947</c:v>
                </c:pt>
                <c:pt idx="4">
                  <c:v>41180</c:v>
                </c:pt>
                <c:pt idx="5">
                  <c:v>41184</c:v>
                </c:pt>
                <c:pt idx="6">
                  <c:v>41184</c:v>
                </c:pt>
                <c:pt idx="7">
                  <c:v>41191</c:v>
                </c:pt>
                <c:pt idx="8">
                  <c:v>41206</c:v>
                </c:pt>
                <c:pt idx="9">
                  <c:v>41218</c:v>
                </c:pt>
                <c:pt idx="10">
                  <c:v>41332</c:v>
                </c:pt>
                <c:pt idx="11">
                  <c:v>41337</c:v>
                </c:pt>
                <c:pt idx="12">
                  <c:v>41512</c:v>
                </c:pt>
                <c:pt idx="13">
                  <c:v>41521</c:v>
                </c:pt>
                <c:pt idx="14">
                  <c:v>41521</c:v>
                </c:pt>
                <c:pt idx="15">
                  <c:v>41527</c:v>
                </c:pt>
                <c:pt idx="16">
                  <c:v>41535</c:v>
                </c:pt>
                <c:pt idx="17">
                  <c:v>41535</c:v>
                </c:pt>
                <c:pt idx="18">
                  <c:v>41541</c:v>
                </c:pt>
                <c:pt idx="19">
                  <c:v>41554</c:v>
                </c:pt>
                <c:pt idx="20">
                  <c:v>41554</c:v>
                </c:pt>
                <c:pt idx="21">
                  <c:v>41562</c:v>
                </c:pt>
                <c:pt idx="22">
                  <c:v>41583</c:v>
                </c:pt>
                <c:pt idx="23">
                  <c:v>41590</c:v>
                </c:pt>
                <c:pt idx="24">
                  <c:v>41597</c:v>
                </c:pt>
                <c:pt idx="25">
                  <c:v>41603</c:v>
                </c:pt>
                <c:pt idx="26">
                  <c:v>41611</c:v>
                </c:pt>
                <c:pt idx="27">
                  <c:v>41872</c:v>
                </c:pt>
                <c:pt idx="28">
                  <c:v>41877</c:v>
                </c:pt>
                <c:pt idx="29">
                  <c:v>41885</c:v>
                </c:pt>
                <c:pt idx="30">
                  <c:v>41891</c:v>
                </c:pt>
                <c:pt idx="31">
                  <c:v>41891</c:v>
                </c:pt>
                <c:pt idx="32">
                  <c:v>41893</c:v>
                </c:pt>
                <c:pt idx="33">
                  <c:v>41893</c:v>
                </c:pt>
                <c:pt idx="34">
                  <c:v>41894</c:v>
                </c:pt>
                <c:pt idx="35">
                  <c:v>41894</c:v>
                </c:pt>
                <c:pt idx="36">
                  <c:v>41898</c:v>
                </c:pt>
                <c:pt idx="37">
                  <c:v>41898</c:v>
                </c:pt>
                <c:pt idx="38">
                  <c:v>41898</c:v>
                </c:pt>
                <c:pt idx="39">
                  <c:v>41905</c:v>
                </c:pt>
                <c:pt idx="40">
                  <c:v>41905</c:v>
                </c:pt>
                <c:pt idx="41">
                  <c:v>41905</c:v>
                </c:pt>
                <c:pt idx="42">
                  <c:v>41913</c:v>
                </c:pt>
                <c:pt idx="43">
                  <c:v>41913</c:v>
                </c:pt>
                <c:pt idx="44">
                  <c:v>41920</c:v>
                </c:pt>
                <c:pt idx="45">
                  <c:v>41920</c:v>
                </c:pt>
                <c:pt idx="46">
                  <c:v>41926</c:v>
                </c:pt>
                <c:pt idx="47">
                  <c:v>41926</c:v>
                </c:pt>
                <c:pt idx="48">
                  <c:v>41933</c:v>
                </c:pt>
              </c:numCache>
            </c:numRef>
          </c:xVal>
          <c:yVal>
            <c:numRef>
              <c:f>'Shore Scum'!$C$43:$C$91</c:f>
              <c:numCache>
                <c:formatCode>General</c:formatCode>
                <c:ptCount val="49"/>
                <c:pt idx="0">
                  <c:v>64.400000000000006</c:v>
                </c:pt>
                <c:pt idx="1">
                  <c:v>5.77</c:v>
                </c:pt>
                <c:pt idx="2">
                  <c:v>9.19</c:v>
                </c:pt>
                <c:pt idx="3">
                  <c:v>6.7000000000000004E-2</c:v>
                </c:pt>
                <c:pt idx="4">
                  <c:v>34.4</c:v>
                </c:pt>
                <c:pt idx="5">
                  <c:v>128</c:v>
                </c:pt>
                <c:pt idx="6">
                  <c:v>419</c:v>
                </c:pt>
                <c:pt idx="7">
                  <c:v>25.6</c:v>
                </c:pt>
                <c:pt idx="8">
                  <c:v>29.3</c:v>
                </c:pt>
                <c:pt idx="9">
                  <c:v>73.099999999999994</c:v>
                </c:pt>
                <c:pt idx="10">
                  <c:v>7.1</c:v>
                </c:pt>
                <c:pt idx="11">
                  <c:v>2.5000000000000001E-2</c:v>
                </c:pt>
                <c:pt idx="12">
                  <c:v>21.3</c:v>
                </c:pt>
                <c:pt idx="13">
                  <c:v>21.5</c:v>
                </c:pt>
                <c:pt idx="14">
                  <c:v>19.399999999999999</c:v>
                </c:pt>
                <c:pt idx="15">
                  <c:v>295</c:v>
                </c:pt>
                <c:pt idx="16">
                  <c:v>21.4</c:v>
                </c:pt>
                <c:pt idx="17">
                  <c:v>23.5</c:v>
                </c:pt>
                <c:pt idx="18">
                  <c:v>331</c:v>
                </c:pt>
                <c:pt idx="19">
                  <c:v>14.2</c:v>
                </c:pt>
                <c:pt idx="20">
                  <c:v>78.099999999999994</c:v>
                </c:pt>
                <c:pt idx="21">
                  <c:v>613</c:v>
                </c:pt>
                <c:pt idx="22">
                  <c:v>2.5499999999999998</c:v>
                </c:pt>
                <c:pt idx="23">
                  <c:v>73.8</c:v>
                </c:pt>
                <c:pt idx="24">
                  <c:v>2.5299999999999998</c:v>
                </c:pt>
                <c:pt idx="25">
                  <c:v>6.43</c:v>
                </c:pt>
                <c:pt idx="26">
                  <c:v>3.87</c:v>
                </c:pt>
                <c:pt idx="27">
                  <c:v>79.2</c:v>
                </c:pt>
                <c:pt idx="28">
                  <c:v>38.799999999999997</c:v>
                </c:pt>
                <c:pt idx="29">
                  <c:v>250</c:v>
                </c:pt>
                <c:pt idx="30">
                  <c:v>23800</c:v>
                </c:pt>
                <c:pt idx="31">
                  <c:v>23.2</c:v>
                </c:pt>
                <c:pt idx="32">
                  <c:v>25000</c:v>
                </c:pt>
                <c:pt idx="33">
                  <c:v>207</c:v>
                </c:pt>
                <c:pt idx="34">
                  <c:v>10513</c:v>
                </c:pt>
                <c:pt idx="35">
                  <c:v>13753</c:v>
                </c:pt>
                <c:pt idx="36">
                  <c:v>179</c:v>
                </c:pt>
                <c:pt idx="37">
                  <c:v>1689</c:v>
                </c:pt>
                <c:pt idx="38">
                  <c:v>502</c:v>
                </c:pt>
                <c:pt idx="39">
                  <c:v>219</c:v>
                </c:pt>
                <c:pt idx="40">
                  <c:v>192</c:v>
                </c:pt>
                <c:pt idx="41">
                  <c:v>210</c:v>
                </c:pt>
                <c:pt idx="42">
                  <c:v>664</c:v>
                </c:pt>
                <c:pt idx="43">
                  <c:v>13.9</c:v>
                </c:pt>
                <c:pt idx="44">
                  <c:v>1218</c:v>
                </c:pt>
                <c:pt idx="45">
                  <c:v>277</c:v>
                </c:pt>
                <c:pt idx="46">
                  <c:v>28</c:v>
                </c:pt>
                <c:pt idx="47">
                  <c:v>6112</c:v>
                </c:pt>
                <c:pt idx="48">
                  <c:v>6298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14-4E98-B964-FFF20023C27D}"/>
            </c:ext>
          </c:extLst>
        </c:ser>
        <c:ser>
          <c:idx val="0"/>
          <c:order val="1"/>
          <c:tx>
            <c:v>Not in scum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0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'Shore Scum'!$A$3:$A$43</c:f>
              <c:numCache>
                <c:formatCode>m/d/yyyy</c:formatCode>
                <c:ptCount val="41"/>
                <c:pt idx="0">
                  <c:v>40555</c:v>
                </c:pt>
                <c:pt idx="1">
                  <c:v>40716</c:v>
                </c:pt>
                <c:pt idx="2">
                  <c:v>40828</c:v>
                </c:pt>
                <c:pt idx="3">
                  <c:v>40883</c:v>
                </c:pt>
                <c:pt idx="4">
                  <c:v>41184</c:v>
                </c:pt>
                <c:pt idx="5">
                  <c:v>41184</c:v>
                </c:pt>
                <c:pt idx="6">
                  <c:v>41191</c:v>
                </c:pt>
                <c:pt idx="7">
                  <c:v>41198</c:v>
                </c:pt>
                <c:pt idx="8">
                  <c:v>41198</c:v>
                </c:pt>
                <c:pt idx="9">
                  <c:v>41198</c:v>
                </c:pt>
                <c:pt idx="10">
                  <c:v>41205</c:v>
                </c:pt>
                <c:pt idx="11">
                  <c:v>41218</c:v>
                </c:pt>
                <c:pt idx="12">
                  <c:v>41226</c:v>
                </c:pt>
                <c:pt idx="13">
                  <c:v>41226</c:v>
                </c:pt>
                <c:pt idx="14">
                  <c:v>41233</c:v>
                </c:pt>
                <c:pt idx="15">
                  <c:v>41233</c:v>
                </c:pt>
                <c:pt idx="16">
                  <c:v>41239</c:v>
                </c:pt>
                <c:pt idx="17">
                  <c:v>41239</c:v>
                </c:pt>
                <c:pt idx="18">
                  <c:v>41351</c:v>
                </c:pt>
                <c:pt idx="19">
                  <c:v>41527</c:v>
                </c:pt>
                <c:pt idx="20">
                  <c:v>41535</c:v>
                </c:pt>
                <c:pt idx="21">
                  <c:v>41541</c:v>
                </c:pt>
                <c:pt idx="22">
                  <c:v>41548</c:v>
                </c:pt>
                <c:pt idx="23">
                  <c:v>41548</c:v>
                </c:pt>
                <c:pt idx="24">
                  <c:v>41562</c:v>
                </c:pt>
                <c:pt idx="25">
                  <c:v>41569</c:v>
                </c:pt>
                <c:pt idx="26">
                  <c:v>41569</c:v>
                </c:pt>
                <c:pt idx="27">
                  <c:v>41576</c:v>
                </c:pt>
                <c:pt idx="28">
                  <c:v>41576</c:v>
                </c:pt>
                <c:pt idx="29">
                  <c:v>41583</c:v>
                </c:pt>
                <c:pt idx="30">
                  <c:v>41877</c:v>
                </c:pt>
                <c:pt idx="31">
                  <c:v>41885</c:v>
                </c:pt>
                <c:pt idx="32">
                  <c:v>41891</c:v>
                </c:pt>
                <c:pt idx="33">
                  <c:v>41891</c:v>
                </c:pt>
                <c:pt idx="34">
                  <c:v>41893</c:v>
                </c:pt>
                <c:pt idx="35">
                  <c:v>41893</c:v>
                </c:pt>
                <c:pt idx="36">
                  <c:v>41894</c:v>
                </c:pt>
                <c:pt idx="37">
                  <c:v>41894</c:v>
                </c:pt>
                <c:pt idx="38">
                  <c:v>41913</c:v>
                </c:pt>
                <c:pt idx="39">
                  <c:v>41933</c:v>
                </c:pt>
                <c:pt idx="40">
                  <c:v>40544</c:v>
                </c:pt>
              </c:numCache>
            </c:numRef>
          </c:xVal>
          <c:yVal>
            <c:numRef>
              <c:f>'Shore Scum'!$C$3:$C$43</c:f>
              <c:numCache>
                <c:formatCode>General</c:formatCode>
                <c:ptCount val="41"/>
                <c:pt idx="0">
                  <c:v>2.5000000000000001E-2</c:v>
                </c:pt>
                <c:pt idx="1">
                  <c:v>1.8</c:v>
                </c:pt>
                <c:pt idx="2">
                  <c:v>7.8E-2</c:v>
                </c:pt>
                <c:pt idx="3">
                  <c:v>0.13200000000000001</c:v>
                </c:pt>
                <c:pt idx="4">
                  <c:v>0.16900000000000001</c:v>
                </c:pt>
                <c:pt idx="5">
                  <c:v>0.17699999999999999</c:v>
                </c:pt>
                <c:pt idx="6">
                  <c:v>0.40600000000000003</c:v>
                </c:pt>
                <c:pt idx="7">
                  <c:v>0.495</c:v>
                </c:pt>
                <c:pt idx="8">
                  <c:v>1.63</c:v>
                </c:pt>
                <c:pt idx="9">
                  <c:v>5.5E-2</c:v>
                </c:pt>
                <c:pt idx="10">
                  <c:v>6.2E-2</c:v>
                </c:pt>
                <c:pt idx="11">
                  <c:v>0.08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0.08</c:v>
                </c:pt>
                <c:pt idx="20">
                  <c:v>0.91900000000000004</c:v>
                </c:pt>
                <c:pt idx="21">
                  <c:v>0.23</c:v>
                </c:pt>
                <c:pt idx="22">
                  <c:v>0.5</c:v>
                </c:pt>
                <c:pt idx="23">
                  <c:v>0.23499999999999999</c:v>
                </c:pt>
                <c:pt idx="24">
                  <c:v>0.08</c:v>
                </c:pt>
                <c:pt idx="25">
                  <c:v>0.08</c:v>
                </c:pt>
                <c:pt idx="26">
                  <c:v>4.03</c:v>
                </c:pt>
                <c:pt idx="27">
                  <c:v>3.44</c:v>
                </c:pt>
                <c:pt idx="28">
                  <c:v>0.08</c:v>
                </c:pt>
                <c:pt idx="29">
                  <c:v>0.08</c:v>
                </c:pt>
                <c:pt idx="30">
                  <c:v>0.69499999999999995</c:v>
                </c:pt>
                <c:pt idx="31">
                  <c:v>1.46</c:v>
                </c:pt>
                <c:pt idx="32">
                  <c:v>0.98</c:v>
                </c:pt>
                <c:pt idx="33">
                  <c:v>1.1200000000000001</c:v>
                </c:pt>
                <c:pt idx="34">
                  <c:v>6.7</c:v>
                </c:pt>
                <c:pt idx="35">
                  <c:v>1</c:v>
                </c:pt>
                <c:pt idx="36">
                  <c:v>5.5</c:v>
                </c:pt>
                <c:pt idx="37">
                  <c:v>1.4</c:v>
                </c:pt>
                <c:pt idx="38">
                  <c:v>4.3</c:v>
                </c:pt>
                <c:pt idx="39">
                  <c:v>0.63</c:v>
                </c:pt>
                <c:pt idx="40">
                  <c:v>64.400000000000006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14-4E98-B964-FFF20023C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67848"/>
        <c:axId val="120268240"/>
      </c:scatterChart>
      <c:valAx>
        <c:axId val="120267848"/>
        <c:scaling>
          <c:orientation val="minMax"/>
          <c:max val="42005"/>
          <c:min val="4054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yy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68240"/>
        <c:crossesAt val="1.0000000000000002E-2"/>
        <c:crossBetween val="midCat"/>
        <c:majorUnit val="366"/>
        <c:minorUnit val="30.5"/>
      </c:valAx>
      <c:valAx>
        <c:axId val="1202682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Microcystin</a:t>
                </a:r>
                <a:r>
                  <a:rPr lang="en-US" sz="1400" baseline="0"/>
                  <a:t> (µg/L</a:t>
                </a:r>
                <a:r>
                  <a:rPr lang="en-US" sz="1400"/>
                  <a:t>)</a:t>
                </a:r>
              </a:p>
            </c:rich>
          </c:tx>
          <c:layout>
            <c:manualLayout>
              <c:xMode val="edge"/>
              <c:yMode val="edge"/>
              <c:x val="5.2004268697182082E-3"/>
              <c:y val="0.376810606443339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67848"/>
        <c:crosses val="autoZero"/>
        <c:crossBetween val="midCat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31821937642410081"/>
          <c:y val="0.88596567318639086"/>
          <c:w val="0.36693097978137346"/>
          <c:h val="8.273812530999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Swimming</a:t>
            </a:r>
            <a:r>
              <a:rPr lang="en-US" sz="1600" baseline="0"/>
              <a:t> Beach Microcystin by Date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82244527126417E-2"/>
          <c:y val="7.483857949959645E-2"/>
          <c:w val="0.86186992010614061"/>
          <c:h val="0.77181194511702989"/>
        </c:manualLayout>
      </c:layout>
      <c:scatterChart>
        <c:scatterStyle val="lineMarker"/>
        <c:varyColors val="0"/>
        <c:ser>
          <c:idx val="1"/>
          <c:order val="0"/>
          <c:tx>
            <c:v>West Beach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'Beach Microcystin Database'!$A$2:$A$170</c:f>
              <c:numCache>
                <c:formatCode>m/d/yyyy</c:formatCode>
                <c:ptCount val="169"/>
                <c:pt idx="0">
                  <c:v>39238.552083333336</c:v>
                </c:pt>
                <c:pt idx="1">
                  <c:v>39252</c:v>
                </c:pt>
                <c:pt idx="2">
                  <c:v>39265</c:v>
                </c:pt>
                <c:pt idx="3">
                  <c:v>39280.508333333331</c:v>
                </c:pt>
                <c:pt idx="4">
                  <c:v>39294.620138888888</c:v>
                </c:pt>
                <c:pt idx="5">
                  <c:v>39301.53125</c:v>
                </c:pt>
                <c:pt idx="6">
                  <c:v>39315.490972222222</c:v>
                </c:pt>
                <c:pt idx="7">
                  <c:v>39329.515277777777</c:v>
                </c:pt>
                <c:pt idx="8">
                  <c:v>39343.649305555555</c:v>
                </c:pt>
                <c:pt idx="9">
                  <c:v>39581.51666666667</c:v>
                </c:pt>
                <c:pt idx="10">
                  <c:v>39588.357638888891</c:v>
                </c:pt>
                <c:pt idx="11">
                  <c:v>39595.520833333336</c:v>
                </c:pt>
                <c:pt idx="12">
                  <c:v>39602.402777777781</c:v>
                </c:pt>
                <c:pt idx="13">
                  <c:v>39609.569444444445</c:v>
                </c:pt>
                <c:pt idx="14">
                  <c:v>39616.524305555555</c:v>
                </c:pt>
                <c:pt idx="15">
                  <c:v>39623.578472222223</c:v>
                </c:pt>
                <c:pt idx="16">
                  <c:v>39630.505555555559</c:v>
                </c:pt>
                <c:pt idx="17">
                  <c:v>39637.512499999997</c:v>
                </c:pt>
                <c:pt idx="18">
                  <c:v>39644.533333333333</c:v>
                </c:pt>
                <c:pt idx="19">
                  <c:v>39651.520833333336</c:v>
                </c:pt>
                <c:pt idx="20">
                  <c:v>39658.486111111109</c:v>
                </c:pt>
                <c:pt idx="21">
                  <c:v>39665.520833333336</c:v>
                </c:pt>
                <c:pt idx="22">
                  <c:v>39672.533333333333</c:v>
                </c:pt>
                <c:pt idx="23">
                  <c:v>39679.364583333336</c:v>
                </c:pt>
                <c:pt idx="24">
                  <c:v>39686.382175925923</c:v>
                </c:pt>
                <c:pt idx="25">
                  <c:v>39693.394444444442</c:v>
                </c:pt>
                <c:pt idx="26">
                  <c:v>39700.416666666664</c:v>
                </c:pt>
                <c:pt idx="27">
                  <c:v>39707.381944444445</c:v>
                </c:pt>
                <c:pt idx="28">
                  <c:v>39714.45208333333</c:v>
                </c:pt>
                <c:pt idx="29">
                  <c:v>39721.322916666664</c:v>
                </c:pt>
                <c:pt idx="30">
                  <c:v>39728.322916666664</c:v>
                </c:pt>
                <c:pt idx="31">
                  <c:v>39735.331250000003</c:v>
                </c:pt>
                <c:pt idx="32">
                  <c:v>39742.317361111112</c:v>
                </c:pt>
                <c:pt idx="33">
                  <c:v>39749.309027777781</c:v>
                </c:pt>
                <c:pt idx="34">
                  <c:v>39945.340277777781</c:v>
                </c:pt>
                <c:pt idx="35">
                  <c:v>39951.520833333336</c:v>
                </c:pt>
                <c:pt idx="36">
                  <c:v>39959.54583333333</c:v>
                </c:pt>
                <c:pt idx="37">
                  <c:v>39966.569444444445</c:v>
                </c:pt>
                <c:pt idx="38">
                  <c:v>39973.570833333331</c:v>
                </c:pt>
                <c:pt idx="39">
                  <c:v>39979.53125</c:v>
                </c:pt>
                <c:pt idx="40">
                  <c:v>39987.472222222219</c:v>
                </c:pt>
                <c:pt idx="41">
                  <c:v>39993.515277777777</c:v>
                </c:pt>
                <c:pt idx="42">
                  <c:v>40001.522222222222</c:v>
                </c:pt>
                <c:pt idx="43">
                  <c:v>40008.533333333333</c:v>
                </c:pt>
                <c:pt idx="44">
                  <c:v>40015.507638888892</c:v>
                </c:pt>
                <c:pt idx="45">
                  <c:v>40022.429166666669</c:v>
                </c:pt>
                <c:pt idx="46">
                  <c:v>40029.341666666667</c:v>
                </c:pt>
                <c:pt idx="47">
                  <c:v>40036.550694444442</c:v>
                </c:pt>
                <c:pt idx="48">
                  <c:v>40043.510416666664</c:v>
                </c:pt>
                <c:pt idx="49">
                  <c:v>40050.498611111114</c:v>
                </c:pt>
                <c:pt idx="50">
                  <c:v>40056.554166666669</c:v>
                </c:pt>
                <c:pt idx="51">
                  <c:v>40064.576388888891</c:v>
                </c:pt>
                <c:pt idx="52">
                  <c:v>40071.547222222223</c:v>
                </c:pt>
                <c:pt idx="53">
                  <c:v>40078.572916666664</c:v>
                </c:pt>
                <c:pt idx="54">
                  <c:v>40085.517361111109</c:v>
                </c:pt>
                <c:pt idx="55">
                  <c:v>40092.388888888891</c:v>
                </c:pt>
                <c:pt idx="56">
                  <c:v>40099.590277777781</c:v>
                </c:pt>
                <c:pt idx="57">
                  <c:v>40106.648611111108</c:v>
                </c:pt>
                <c:pt idx="58">
                  <c:v>40113.627083333333</c:v>
                </c:pt>
                <c:pt idx="59">
                  <c:v>40315</c:v>
                </c:pt>
                <c:pt idx="60">
                  <c:v>40322</c:v>
                </c:pt>
                <c:pt idx="61">
                  <c:v>40330</c:v>
                </c:pt>
                <c:pt idx="62">
                  <c:v>40336</c:v>
                </c:pt>
                <c:pt idx="63">
                  <c:v>40343</c:v>
                </c:pt>
                <c:pt idx="64">
                  <c:v>40350</c:v>
                </c:pt>
                <c:pt idx="65">
                  <c:v>40357</c:v>
                </c:pt>
                <c:pt idx="66">
                  <c:v>40365</c:v>
                </c:pt>
                <c:pt idx="67">
                  <c:v>40371</c:v>
                </c:pt>
                <c:pt idx="68">
                  <c:v>40378</c:v>
                </c:pt>
                <c:pt idx="69">
                  <c:v>40385</c:v>
                </c:pt>
                <c:pt idx="70">
                  <c:v>40392</c:v>
                </c:pt>
                <c:pt idx="71">
                  <c:v>40399</c:v>
                </c:pt>
                <c:pt idx="72">
                  <c:v>40406</c:v>
                </c:pt>
                <c:pt idx="73">
                  <c:v>40413</c:v>
                </c:pt>
                <c:pt idx="74">
                  <c:v>40420</c:v>
                </c:pt>
                <c:pt idx="75">
                  <c:v>40428</c:v>
                </c:pt>
                <c:pt idx="76">
                  <c:v>40434</c:v>
                </c:pt>
                <c:pt idx="77">
                  <c:v>40441</c:v>
                </c:pt>
                <c:pt idx="78">
                  <c:v>40448</c:v>
                </c:pt>
                <c:pt idx="79">
                  <c:v>40455</c:v>
                </c:pt>
                <c:pt idx="80">
                  <c:v>40462</c:v>
                </c:pt>
                <c:pt idx="81">
                  <c:v>40469</c:v>
                </c:pt>
                <c:pt idx="82">
                  <c:v>40476</c:v>
                </c:pt>
                <c:pt idx="83">
                  <c:v>40679</c:v>
                </c:pt>
                <c:pt idx="84">
                  <c:v>40686</c:v>
                </c:pt>
                <c:pt idx="85">
                  <c:v>40694</c:v>
                </c:pt>
                <c:pt idx="86">
                  <c:v>40700</c:v>
                </c:pt>
                <c:pt idx="87">
                  <c:v>40707</c:v>
                </c:pt>
                <c:pt idx="88">
                  <c:v>40714</c:v>
                </c:pt>
                <c:pt idx="89">
                  <c:v>40721</c:v>
                </c:pt>
                <c:pt idx="90">
                  <c:v>40729</c:v>
                </c:pt>
                <c:pt idx="91">
                  <c:v>40735</c:v>
                </c:pt>
                <c:pt idx="92">
                  <c:v>40742</c:v>
                </c:pt>
                <c:pt idx="93">
                  <c:v>40749</c:v>
                </c:pt>
                <c:pt idx="94">
                  <c:v>40756</c:v>
                </c:pt>
                <c:pt idx="95">
                  <c:v>40763</c:v>
                </c:pt>
                <c:pt idx="96">
                  <c:v>40770</c:v>
                </c:pt>
                <c:pt idx="97">
                  <c:v>40777</c:v>
                </c:pt>
                <c:pt idx="98">
                  <c:v>40784</c:v>
                </c:pt>
                <c:pt idx="99">
                  <c:v>40792</c:v>
                </c:pt>
                <c:pt idx="100">
                  <c:v>40798</c:v>
                </c:pt>
                <c:pt idx="101">
                  <c:v>40805</c:v>
                </c:pt>
                <c:pt idx="102">
                  <c:v>40812</c:v>
                </c:pt>
                <c:pt idx="103">
                  <c:v>40819</c:v>
                </c:pt>
                <c:pt idx="104">
                  <c:v>40826</c:v>
                </c:pt>
                <c:pt idx="105">
                  <c:v>40833</c:v>
                </c:pt>
                <c:pt idx="106">
                  <c:v>40840</c:v>
                </c:pt>
                <c:pt idx="107">
                  <c:v>41043</c:v>
                </c:pt>
                <c:pt idx="108">
                  <c:v>41050</c:v>
                </c:pt>
                <c:pt idx="109">
                  <c:v>41058</c:v>
                </c:pt>
                <c:pt idx="110">
                  <c:v>41064</c:v>
                </c:pt>
                <c:pt idx="111">
                  <c:v>41071</c:v>
                </c:pt>
                <c:pt idx="112">
                  <c:v>41078</c:v>
                </c:pt>
                <c:pt idx="113">
                  <c:v>41085</c:v>
                </c:pt>
                <c:pt idx="114">
                  <c:v>41092</c:v>
                </c:pt>
                <c:pt idx="115">
                  <c:v>41099</c:v>
                </c:pt>
                <c:pt idx="116">
                  <c:v>41106</c:v>
                </c:pt>
                <c:pt idx="117">
                  <c:v>41113</c:v>
                </c:pt>
                <c:pt idx="118">
                  <c:v>41120</c:v>
                </c:pt>
                <c:pt idx="119">
                  <c:v>41127</c:v>
                </c:pt>
                <c:pt idx="120">
                  <c:v>41134</c:v>
                </c:pt>
                <c:pt idx="121">
                  <c:v>41141</c:v>
                </c:pt>
                <c:pt idx="122">
                  <c:v>41148</c:v>
                </c:pt>
                <c:pt idx="123">
                  <c:v>41156</c:v>
                </c:pt>
                <c:pt idx="124">
                  <c:v>41162</c:v>
                </c:pt>
                <c:pt idx="125">
                  <c:v>41169</c:v>
                </c:pt>
                <c:pt idx="126">
                  <c:v>41183</c:v>
                </c:pt>
                <c:pt idx="127">
                  <c:v>41190</c:v>
                </c:pt>
                <c:pt idx="128">
                  <c:v>41197</c:v>
                </c:pt>
                <c:pt idx="129">
                  <c:v>41204</c:v>
                </c:pt>
                <c:pt idx="130">
                  <c:v>41422</c:v>
                </c:pt>
                <c:pt idx="131">
                  <c:v>41428</c:v>
                </c:pt>
                <c:pt idx="132">
                  <c:v>41435</c:v>
                </c:pt>
                <c:pt idx="133">
                  <c:v>41442</c:v>
                </c:pt>
                <c:pt idx="134">
                  <c:v>41449</c:v>
                </c:pt>
                <c:pt idx="135">
                  <c:v>41456</c:v>
                </c:pt>
                <c:pt idx="136">
                  <c:v>41463</c:v>
                </c:pt>
                <c:pt idx="137">
                  <c:v>41470</c:v>
                </c:pt>
                <c:pt idx="138">
                  <c:v>41477</c:v>
                </c:pt>
                <c:pt idx="139">
                  <c:v>41484</c:v>
                </c:pt>
                <c:pt idx="140">
                  <c:v>41491</c:v>
                </c:pt>
                <c:pt idx="141">
                  <c:v>41498</c:v>
                </c:pt>
                <c:pt idx="142">
                  <c:v>41505</c:v>
                </c:pt>
                <c:pt idx="143">
                  <c:v>41512</c:v>
                </c:pt>
                <c:pt idx="144">
                  <c:v>41520</c:v>
                </c:pt>
                <c:pt idx="145">
                  <c:v>41526</c:v>
                </c:pt>
                <c:pt idx="146">
                  <c:v>41533</c:v>
                </c:pt>
                <c:pt idx="147">
                  <c:v>41547</c:v>
                </c:pt>
                <c:pt idx="148">
                  <c:v>41554</c:v>
                </c:pt>
                <c:pt idx="149">
                  <c:v>41792</c:v>
                </c:pt>
                <c:pt idx="150">
                  <c:v>41799</c:v>
                </c:pt>
                <c:pt idx="151">
                  <c:v>41806</c:v>
                </c:pt>
                <c:pt idx="152">
                  <c:v>41813</c:v>
                </c:pt>
                <c:pt idx="153">
                  <c:v>41820</c:v>
                </c:pt>
                <c:pt idx="154">
                  <c:v>41827</c:v>
                </c:pt>
                <c:pt idx="155">
                  <c:v>41834</c:v>
                </c:pt>
                <c:pt idx="156">
                  <c:v>41841</c:v>
                </c:pt>
                <c:pt idx="157">
                  <c:v>41848</c:v>
                </c:pt>
                <c:pt idx="158">
                  <c:v>41855</c:v>
                </c:pt>
                <c:pt idx="159">
                  <c:v>41862</c:v>
                </c:pt>
                <c:pt idx="160">
                  <c:v>41869</c:v>
                </c:pt>
                <c:pt idx="161">
                  <c:v>41876</c:v>
                </c:pt>
                <c:pt idx="162">
                  <c:v>41884</c:v>
                </c:pt>
                <c:pt idx="163">
                  <c:v>41890</c:v>
                </c:pt>
                <c:pt idx="164">
                  <c:v>41897</c:v>
                </c:pt>
                <c:pt idx="165">
                  <c:v>41904</c:v>
                </c:pt>
                <c:pt idx="166">
                  <c:v>41911</c:v>
                </c:pt>
                <c:pt idx="167">
                  <c:v>41918</c:v>
                </c:pt>
                <c:pt idx="168">
                  <c:v>41925</c:v>
                </c:pt>
              </c:numCache>
            </c:numRef>
          </c:xVal>
          <c:yVal>
            <c:numRef>
              <c:f>'Beach Microcystin Database'!$B$2:$B$170</c:f>
              <c:numCache>
                <c:formatCode>0.00</c:formatCode>
                <c:ptCount val="169"/>
                <c:pt idx="0">
                  <c:v>2.5000000000000001E-2</c:v>
                </c:pt>
                <c:pt idx="1">
                  <c:v>2.5000000000000001E-2</c:v>
                </c:pt>
                <c:pt idx="2">
                  <c:v>2.5000000000000001E-2</c:v>
                </c:pt>
                <c:pt idx="3">
                  <c:v>2.5000000000000001E-2</c:v>
                </c:pt>
                <c:pt idx="4">
                  <c:v>2.5000000000000001E-2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2.5000000000000001E-2</c:v>
                </c:pt>
                <c:pt idx="25">
                  <c:v>2.5000000000000001E-2</c:v>
                </c:pt>
                <c:pt idx="26">
                  <c:v>2.5000000000000001E-2</c:v>
                </c:pt>
                <c:pt idx="27">
                  <c:v>2.5000000000000001E-2</c:v>
                </c:pt>
                <c:pt idx="28">
                  <c:v>2.5000000000000001E-2</c:v>
                </c:pt>
                <c:pt idx="29">
                  <c:v>2.5000000000000001E-2</c:v>
                </c:pt>
                <c:pt idx="30">
                  <c:v>2.5000000000000001E-2</c:v>
                </c:pt>
                <c:pt idx="31">
                  <c:v>2.5000000000000001E-2</c:v>
                </c:pt>
                <c:pt idx="32">
                  <c:v>2.5000000000000001E-2</c:v>
                </c:pt>
                <c:pt idx="33">
                  <c:v>2.5000000000000001E-2</c:v>
                </c:pt>
                <c:pt idx="34">
                  <c:v>2.5000000000000001E-2</c:v>
                </c:pt>
                <c:pt idx="35">
                  <c:v>2.5000000000000001E-2</c:v>
                </c:pt>
                <c:pt idx="36">
                  <c:v>2.5000000000000001E-2</c:v>
                </c:pt>
                <c:pt idx="37">
                  <c:v>2.5000000000000001E-2</c:v>
                </c:pt>
                <c:pt idx="38">
                  <c:v>2.5000000000000001E-2</c:v>
                </c:pt>
                <c:pt idx="39">
                  <c:v>2.5000000000000001E-2</c:v>
                </c:pt>
                <c:pt idx="40">
                  <c:v>2.5000000000000001E-2</c:v>
                </c:pt>
                <c:pt idx="41">
                  <c:v>2.5000000000000001E-2</c:v>
                </c:pt>
                <c:pt idx="42">
                  <c:v>2.5000000000000001E-2</c:v>
                </c:pt>
                <c:pt idx="43">
                  <c:v>2.5000000000000001E-2</c:v>
                </c:pt>
                <c:pt idx="44">
                  <c:v>2.5000000000000001E-2</c:v>
                </c:pt>
                <c:pt idx="45">
                  <c:v>2.5000000000000001E-2</c:v>
                </c:pt>
                <c:pt idx="46">
                  <c:v>2.5000000000000001E-2</c:v>
                </c:pt>
                <c:pt idx="47">
                  <c:v>2.5000000000000001E-2</c:v>
                </c:pt>
                <c:pt idx="48">
                  <c:v>2.5000000000000001E-2</c:v>
                </c:pt>
                <c:pt idx="49">
                  <c:v>7.2999999999999995E-2</c:v>
                </c:pt>
                <c:pt idx="50">
                  <c:v>2.5000000000000001E-2</c:v>
                </c:pt>
                <c:pt idx="51">
                  <c:v>2.5000000000000001E-2</c:v>
                </c:pt>
                <c:pt idx="52">
                  <c:v>2.5000000000000001E-2</c:v>
                </c:pt>
                <c:pt idx="53">
                  <c:v>5.8000000000000003E-2</c:v>
                </c:pt>
                <c:pt idx="54">
                  <c:v>5.3999999999999999E-2</c:v>
                </c:pt>
                <c:pt idx="55">
                  <c:v>5.5500000000000001E-2</c:v>
                </c:pt>
                <c:pt idx="56">
                  <c:v>6.0499999999999998E-2</c:v>
                </c:pt>
                <c:pt idx="57">
                  <c:v>2.5000000000000001E-2</c:v>
                </c:pt>
                <c:pt idx="58">
                  <c:v>2.5000000000000001E-2</c:v>
                </c:pt>
                <c:pt idx="59">
                  <c:v>2.5000000000000001E-2</c:v>
                </c:pt>
                <c:pt idx="60">
                  <c:v>2.5000000000000001E-2</c:v>
                </c:pt>
                <c:pt idx="61">
                  <c:v>2.5000000000000001E-2</c:v>
                </c:pt>
                <c:pt idx="62">
                  <c:v>2.5000000000000001E-2</c:v>
                </c:pt>
                <c:pt idx="63">
                  <c:v>2.5000000000000001E-2</c:v>
                </c:pt>
                <c:pt idx="64">
                  <c:v>2.5000000000000001E-2</c:v>
                </c:pt>
                <c:pt idx="65">
                  <c:v>2.5000000000000001E-2</c:v>
                </c:pt>
                <c:pt idx="66">
                  <c:v>2.5000000000000001E-2</c:v>
                </c:pt>
                <c:pt idx="67">
                  <c:v>2.5000000000000001E-2</c:v>
                </c:pt>
                <c:pt idx="68">
                  <c:v>2.5000000000000001E-2</c:v>
                </c:pt>
                <c:pt idx="69">
                  <c:v>2.5000000000000001E-2</c:v>
                </c:pt>
                <c:pt idx="70">
                  <c:v>2.5000000000000001E-2</c:v>
                </c:pt>
                <c:pt idx="71">
                  <c:v>2.5000000000000001E-2</c:v>
                </c:pt>
                <c:pt idx="72">
                  <c:v>2.5000000000000001E-2</c:v>
                </c:pt>
                <c:pt idx="73">
                  <c:v>2.5000000000000001E-2</c:v>
                </c:pt>
                <c:pt idx="74">
                  <c:v>2.5000000000000001E-2</c:v>
                </c:pt>
                <c:pt idx="75">
                  <c:v>2.5000000000000001E-2</c:v>
                </c:pt>
                <c:pt idx="76">
                  <c:v>2.5000000000000001E-2</c:v>
                </c:pt>
                <c:pt idx="77">
                  <c:v>2.5000000000000001E-2</c:v>
                </c:pt>
                <c:pt idx="78">
                  <c:v>2.5000000000000001E-2</c:v>
                </c:pt>
                <c:pt idx="79">
                  <c:v>2.5000000000000001E-2</c:v>
                </c:pt>
                <c:pt idx="80">
                  <c:v>2.5000000000000001E-2</c:v>
                </c:pt>
                <c:pt idx="81">
                  <c:v>2.5000000000000001E-2</c:v>
                </c:pt>
                <c:pt idx="82">
                  <c:v>2.5000000000000001E-2</c:v>
                </c:pt>
                <c:pt idx="83">
                  <c:v>2.5000000000000001E-2</c:v>
                </c:pt>
                <c:pt idx="84">
                  <c:v>2.5000000000000001E-2</c:v>
                </c:pt>
                <c:pt idx="85">
                  <c:v>2.5000000000000001E-2</c:v>
                </c:pt>
                <c:pt idx="86">
                  <c:v>2.5000000000000001E-2</c:v>
                </c:pt>
                <c:pt idx="87">
                  <c:v>2.5000000000000001E-2</c:v>
                </c:pt>
                <c:pt idx="88">
                  <c:v>2.5000000000000001E-2</c:v>
                </c:pt>
                <c:pt idx="89">
                  <c:v>2.5000000000000001E-2</c:v>
                </c:pt>
                <c:pt idx="90">
                  <c:v>2.5000000000000001E-2</c:v>
                </c:pt>
                <c:pt idx="91">
                  <c:v>2.5000000000000001E-2</c:v>
                </c:pt>
                <c:pt idx="92">
                  <c:v>2.5000000000000001E-2</c:v>
                </c:pt>
                <c:pt idx="93">
                  <c:v>2.5000000000000001E-2</c:v>
                </c:pt>
                <c:pt idx="94">
                  <c:v>5.5E-2</c:v>
                </c:pt>
                <c:pt idx="95">
                  <c:v>6.3E-2</c:v>
                </c:pt>
                <c:pt idx="96">
                  <c:v>5.1999999999999998E-2</c:v>
                </c:pt>
                <c:pt idx="97">
                  <c:v>0.05</c:v>
                </c:pt>
                <c:pt idx="98">
                  <c:v>6.5000000000000002E-2</c:v>
                </c:pt>
                <c:pt idx="99">
                  <c:v>6.5000000000000002E-2</c:v>
                </c:pt>
                <c:pt idx="100">
                  <c:v>5.7000000000000002E-2</c:v>
                </c:pt>
                <c:pt idx="101">
                  <c:v>0.73</c:v>
                </c:pt>
                <c:pt idx="102">
                  <c:v>9.8500000000000004E-2</c:v>
                </c:pt>
                <c:pt idx="103">
                  <c:v>0.183</c:v>
                </c:pt>
                <c:pt idx="104">
                  <c:v>8.9499999999999996E-2</c:v>
                </c:pt>
                <c:pt idx="105">
                  <c:v>9.4E-2</c:v>
                </c:pt>
                <c:pt idx="106">
                  <c:v>7.2999999999999995E-2</c:v>
                </c:pt>
                <c:pt idx="107">
                  <c:v>2.5000000000000001E-2</c:v>
                </c:pt>
                <c:pt idx="108">
                  <c:v>2.5000000000000001E-2</c:v>
                </c:pt>
                <c:pt idx="109">
                  <c:v>2.5000000000000001E-2</c:v>
                </c:pt>
                <c:pt idx="110">
                  <c:v>2.5000000000000001E-2</c:v>
                </c:pt>
                <c:pt idx="111">
                  <c:v>2.5000000000000001E-2</c:v>
                </c:pt>
                <c:pt idx="112">
                  <c:v>2.5000000000000001E-2</c:v>
                </c:pt>
                <c:pt idx="113">
                  <c:v>2.5000000000000001E-2</c:v>
                </c:pt>
                <c:pt idx="114">
                  <c:v>2.5000000000000001E-2</c:v>
                </c:pt>
                <c:pt idx="115">
                  <c:v>2.5000000000000001E-2</c:v>
                </c:pt>
                <c:pt idx="116">
                  <c:v>2.5000000000000001E-2</c:v>
                </c:pt>
                <c:pt idx="117">
                  <c:v>2.5000000000000001E-2</c:v>
                </c:pt>
                <c:pt idx="118">
                  <c:v>2.5000000000000001E-2</c:v>
                </c:pt>
                <c:pt idx="119">
                  <c:v>2.5000000000000001E-2</c:v>
                </c:pt>
                <c:pt idx="120">
                  <c:v>2.5000000000000001E-2</c:v>
                </c:pt>
                <c:pt idx="121">
                  <c:v>2.5000000000000001E-2</c:v>
                </c:pt>
                <c:pt idx="122">
                  <c:v>2.5000000000000001E-2</c:v>
                </c:pt>
                <c:pt idx="123">
                  <c:v>0.14499999999999999</c:v>
                </c:pt>
                <c:pt idx="124">
                  <c:v>5.7000000000000002E-2</c:v>
                </c:pt>
                <c:pt idx="125">
                  <c:v>6.1499999999999999E-2</c:v>
                </c:pt>
                <c:pt idx="126">
                  <c:v>7.3499999999999996E-2</c:v>
                </c:pt>
                <c:pt idx="127">
                  <c:v>6.4500000000000002E-2</c:v>
                </c:pt>
                <c:pt idx="128">
                  <c:v>6.9000000000000006E-2</c:v>
                </c:pt>
                <c:pt idx="129">
                  <c:v>5.2499999999999998E-2</c:v>
                </c:pt>
                <c:pt idx="130">
                  <c:v>2.5000000000000001E-2</c:v>
                </c:pt>
                <c:pt idx="131">
                  <c:v>2.5000000000000001E-2</c:v>
                </c:pt>
                <c:pt idx="132">
                  <c:v>2.5000000000000001E-2</c:v>
                </c:pt>
                <c:pt idx="133">
                  <c:v>2.5000000000000001E-2</c:v>
                </c:pt>
                <c:pt idx="134">
                  <c:v>0.08</c:v>
                </c:pt>
                <c:pt idx="135">
                  <c:v>0.08</c:v>
                </c:pt>
                <c:pt idx="136">
                  <c:v>0.08</c:v>
                </c:pt>
                <c:pt idx="137">
                  <c:v>0.08</c:v>
                </c:pt>
                <c:pt idx="138">
                  <c:v>0.08</c:v>
                </c:pt>
                <c:pt idx="139">
                  <c:v>0.08</c:v>
                </c:pt>
                <c:pt idx="140">
                  <c:v>0.08</c:v>
                </c:pt>
                <c:pt idx="141">
                  <c:v>0.182</c:v>
                </c:pt>
                <c:pt idx="142">
                  <c:v>0.08</c:v>
                </c:pt>
                <c:pt idx="143">
                  <c:v>0.08</c:v>
                </c:pt>
                <c:pt idx="144">
                  <c:v>0.17499999999999999</c:v>
                </c:pt>
                <c:pt idx="145">
                  <c:v>0.08</c:v>
                </c:pt>
                <c:pt idx="146">
                  <c:v>0.08</c:v>
                </c:pt>
                <c:pt idx="147">
                  <c:v>0.42</c:v>
                </c:pt>
                <c:pt idx="148">
                  <c:v>0.08</c:v>
                </c:pt>
                <c:pt idx="149">
                  <c:v>0.16</c:v>
                </c:pt>
                <c:pt idx="150">
                  <c:v>0.08</c:v>
                </c:pt>
                <c:pt idx="151">
                  <c:v>0.08</c:v>
                </c:pt>
                <c:pt idx="152">
                  <c:v>0.08</c:v>
                </c:pt>
                <c:pt idx="153">
                  <c:v>0.19900000000000001</c:v>
                </c:pt>
                <c:pt idx="154">
                  <c:v>0.08</c:v>
                </c:pt>
                <c:pt idx="155">
                  <c:v>0.34</c:v>
                </c:pt>
                <c:pt idx="156">
                  <c:v>0.17199999999999999</c:v>
                </c:pt>
                <c:pt idx="157">
                  <c:v>0.215</c:v>
                </c:pt>
                <c:pt idx="158">
                  <c:v>0.34</c:v>
                </c:pt>
                <c:pt idx="159">
                  <c:v>0.36</c:v>
                </c:pt>
                <c:pt idx="160">
                  <c:v>0.36</c:v>
                </c:pt>
                <c:pt idx="161">
                  <c:v>18.600000000000001</c:v>
                </c:pt>
                <c:pt idx="162">
                  <c:v>8.0500000000000007</c:v>
                </c:pt>
                <c:pt idx="163">
                  <c:v>0.70599999999999996</c:v>
                </c:pt>
                <c:pt idx="164">
                  <c:v>0.57799999999999996</c:v>
                </c:pt>
                <c:pt idx="165">
                  <c:v>0.5</c:v>
                </c:pt>
                <c:pt idx="166">
                  <c:v>1.02</c:v>
                </c:pt>
                <c:pt idx="167">
                  <c:v>0.54800000000000004</c:v>
                </c:pt>
                <c:pt idx="168">
                  <c:v>0.53500000000000003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DA-47A8-BA2A-0F2FA4508FDE}"/>
            </c:ext>
          </c:extLst>
        </c:ser>
        <c:ser>
          <c:idx val="0"/>
          <c:order val="1"/>
          <c:tx>
            <c:v>East Beach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0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'Beach Microcystin Database'!$A$171:$A$188</c:f>
              <c:numCache>
                <c:formatCode>m/d/yyyy</c:formatCode>
                <c:ptCount val="18"/>
                <c:pt idx="0">
                  <c:v>41792</c:v>
                </c:pt>
                <c:pt idx="1">
                  <c:v>41799</c:v>
                </c:pt>
                <c:pt idx="2">
                  <c:v>41806</c:v>
                </c:pt>
                <c:pt idx="3">
                  <c:v>41813</c:v>
                </c:pt>
                <c:pt idx="4">
                  <c:v>41820</c:v>
                </c:pt>
                <c:pt idx="5">
                  <c:v>41827</c:v>
                </c:pt>
                <c:pt idx="6">
                  <c:v>41848</c:v>
                </c:pt>
                <c:pt idx="7">
                  <c:v>41855</c:v>
                </c:pt>
                <c:pt idx="8">
                  <c:v>41862</c:v>
                </c:pt>
                <c:pt idx="9">
                  <c:v>41869</c:v>
                </c:pt>
                <c:pt idx="10">
                  <c:v>41876</c:v>
                </c:pt>
                <c:pt idx="11">
                  <c:v>41884</c:v>
                </c:pt>
                <c:pt idx="12">
                  <c:v>41890</c:v>
                </c:pt>
                <c:pt idx="13">
                  <c:v>41897</c:v>
                </c:pt>
                <c:pt idx="14">
                  <c:v>41904</c:v>
                </c:pt>
                <c:pt idx="15">
                  <c:v>41911</c:v>
                </c:pt>
                <c:pt idx="16">
                  <c:v>41918</c:v>
                </c:pt>
                <c:pt idx="17">
                  <c:v>41925</c:v>
                </c:pt>
              </c:numCache>
            </c:numRef>
          </c:xVal>
          <c:yVal>
            <c:numRef>
              <c:f>'Beach Microcystin Database'!$B$171:$B$188</c:f>
              <c:numCache>
                <c:formatCode>0.00</c:formatCode>
                <c:ptCount val="18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  <c:pt idx="5">
                  <c:v>0.191</c:v>
                </c:pt>
                <c:pt idx="6">
                  <c:v>0.216</c:v>
                </c:pt>
                <c:pt idx="7">
                  <c:v>0.32100000000000001</c:v>
                </c:pt>
                <c:pt idx="8">
                  <c:v>0.54600000000000004</c:v>
                </c:pt>
                <c:pt idx="9">
                  <c:v>0.312</c:v>
                </c:pt>
                <c:pt idx="10">
                  <c:v>0.38</c:v>
                </c:pt>
                <c:pt idx="11">
                  <c:v>2.37</c:v>
                </c:pt>
                <c:pt idx="12">
                  <c:v>0.59499999999999997</c:v>
                </c:pt>
                <c:pt idx="13">
                  <c:v>1.17</c:v>
                </c:pt>
                <c:pt idx="14">
                  <c:v>1</c:v>
                </c:pt>
                <c:pt idx="15">
                  <c:v>0.39100000000000001</c:v>
                </c:pt>
                <c:pt idx="16">
                  <c:v>68.599999999999994</c:v>
                </c:pt>
                <c:pt idx="17">
                  <c:v>1.08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DA-47A8-BA2A-0F2FA4508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70280"/>
        <c:axId val="120670672"/>
      </c:scatterChart>
      <c:valAx>
        <c:axId val="120670280"/>
        <c:scaling>
          <c:orientation val="minMax"/>
          <c:max val="42005"/>
          <c:min val="3908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yy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70672"/>
        <c:crossesAt val="1.0000000000000002E-2"/>
        <c:crossBetween val="midCat"/>
        <c:majorUnit val="366"/>
        <c:minorUnit val="30.5"/>
      </c:valAx>
      <c:valAx>
        <c:axId val="1206706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Microcystin</a:t>
                </a:r>
                <a:r>
                  <a:rPr lang="en-US" sz="1400" baseline="0"/>
                  <a:t> (µg/L</a:t>
                </a:r>
                <a:r>
                  <a:rPr lang="en-US" sz="1400"/>
                  <a:t>)</a:t>
                </a:r>
              </a:p>
            </c:rich>
          </c:tx>
          <c:layout>
            <c:manualLayout>
              <c:xMode val="edge"/>
              <c:yMode val="edge"/>
              <c:x val="5.2004268697182082E-3"/>
              <c:y val="0.376810606443339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70280"/>
        <c:crosses val="autoZero"/>
        <c:crossBetween val="midCat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31821937642410081"/>
          <c:y val="0.88596567318639086"/>
          <c:w val="0.36693097978137346"/>
          <c:h val="8.273812530999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414336</xdr:colOff>
      <xdr:row>1</xdr:row>
      <xdr:rowOff>552451</xdr:rowOff>
    </xdr:from>
    <xdr:to>
      <xdr:col>56</xdr:col>
      <xdr:colOff>381000</xdr:colOff>
      <xdr:row>31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0.42341</cdr:x>
      <cdr:y>0.94333</cdr:y>
    </cdr:from>
    <cdr:to>
      <cdr:x>0.48823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341347" y="5391149"/>
          <a:ext cx="511517" cy="3238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2012</a:t>
          </a:r>
        </a:p>
      </cdr:txBody>
    </cdr:sp>
  </cdr:relSizeAnchor>
  <cdr:relSizeAnchor xmlns:cdr="http://schemas.openxmlformats.org/drawingml/2006/chartDrawing">
    <cdr:from>
      <cdr:x>0.19835</cdr:x>
      <cdr:y>0.94333</cdr:y>
    </cdr:from>
    <cdr:to>
      <cdr:x>0.26317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565275" y="5391149"/>
          <a:ext cx="511517" cy="3238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2011</a:t>
          </a:r>
        </a:p>
      </cdr:txBody>
    </cdr:sp>
  </cdr:relSizeAnchor>
  <cdr:relSizeAnchor xmlns:cdr="http://schemas.openxmlformats.org/drawingml/2006/chartDrawing">
    <cdr:from>
      <cdr:x>0.63891</cdr:x>
      <cdr:y>0.94222</cdr:y>
    </cdr:from>
    <cdr:to>
      <cdr:x>0.70372</cdr:x>
      <cdr:y>0.99889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5041900" y="5384800"/>
          <a:ext cx="511517" cy="3238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2013</a:t>
          </a:r>
        </a:p>
      </cdr:txBody>
    </cdr:sp>
  </cdr:relSizeAnchor>
  <cdr:relSizeAnchor xmlns:cdr="http://schemas.openxmlformats.org/drawingml/2006/chartDrawing">
    <cdr:from>
      <cdr:x>0.8622</cdr:x>
      <cdr:y>0.94222</cdr:y>
    </cdr:from>
    <cdr:to>
      <cdr:x>0.92702</cdr:x>
      <cdr:y>0.99889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804025" y="5384800"/>
          <a:ext cx="511517" cy="3238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2014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609600" y="190500"/>
    <xdr:ext cx="8667750" cy="629443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0.0966</cdr:x>
      <cdr:y>0.53789</cdr:y>
    </cdr:from>
    <cdr:to>
      <cdr:x>0.95964</cdr:x>
      <cdr:y>0.53967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A364BA12-5817-3A56-6C8E-2996FD6EB5A2}"/>
            </a:ext>
          </a:extLst>
        </cdr:cNvPr>
        <cdr:cNvCxnSpPr/>
      </cdr:nvCxnSpPr>
      <cdr:spPr>
        <a:xfrm xmlns:a="http://schemas.openxmlformats.org/drawingml/2006/main" flipV="1">
          <a:off x="837262" y="3385705"/>
          <a:ext cx="7480661" cy="11184"/>
        </a:xfrm>
        <a:prstGeom xmlns:a="http://schemas.openxmlformats.org/drawingml/2006/main" prst="line">
          <a:avLst/>
        </a:prstGeom>
        <a:ln xmlns:a="http://schemas.openxmlformats.org/drawingml/2006/main"/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0.0944</cdr:x>
      <cdr:y>0.49729</cdr:y>
    </cdr:from>
    <cdr:to>
      <cdr:x>0.24055</cdr:x>
      <cdr:y>0.55026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18212" y="3130189"/>
          <a:ext cx="1266825" cy="33337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6 µg/L Guideline</a:t>
          </a:r>
        </a:p>
      </cdr:txBody>
    </cdr:sp>
  </cdr:relSizeAnchor>
  <cdr:relSizeAnchor xmlns:cdr="http://schemas.openxmlformats.org/drawingml/2006/chartDrawing">
    <cdr:from>
      <cdr:x>0.16813</cdr:x>
      <cdr:y>0.85824</cdr:y>
    </cdr:from>
    <cdr:to>
      <cdr:x>1</cdr:x>
      <cdr:y>0.89909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457325" y="5402118"/>
          <a:ext cx="72104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>
              <a:solidFill>
                <a:schemeClr val="tx1">
                  <a:lumMod val="65000"/>
                  <a:lumOff val="35000"/>
                </a:schemeClr>
              </a:solidFill>
            </a:rPr>
            <a:t>2011	  	  2012	 	2013	  	 2014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123825" y="123825"/>
    <xdr:ext cx="8667750" cy="629443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0.09487</cdr:x>
      <cdr:y>0.31072</cdr:y>
    </cdr:from>
    <cdr:to>
      <cdr:x>0.95861</cdr:x>
      <cdr:y>0.31072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86CB3E05-4DFA-77A0-F255-FB9D664B3887}"/>
            </a:ext>
          </a:extLst>
        </cdr:cNvPr>
        <cdr:cNvCxnSpPr/>
      </cdr:nvCxnSpPr>
      <cdr:spPr>
        <a:xfrm xmlns:a="http://schemas.openxmlformats.org/drawingml/2006/main">
          <a:off x="822325" y="1955800"/>
          <a:ext cx="7486650" cy="0"/>
        </a:xfrm>
        <a:prstGeom xmlns:a="http://schemas.openxmlformats.org/drawingml/2006/main" prst="line">
          <a:avLst/>
        </a:prstGeom>
        <a:ln xmlns:a="http://schemas.openxmlformats.org/drawingml/2006/main"/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0.09267</cdr:x>
      <cdr:y>0.26835</cdr:y>
    </cdr:from>
    <cdr:to>
      <cdr:x>0.23883</cdr:x>
      <cdr:y>0.32131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03275" y="1689100"/>
          <a:ext cx="1266825" cy="33337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6 µg/L Guideline</a:t>
          </a:r>
        </a:p>
      </cdr:txBody>
    </cdr:sp>
  </cdr:relSizeAnchor>
  <cdr:relSizeAnchor xmlns:cdr="http://schemas.openxmlformats.org/drawingml/2006/chartDrawing">
    <cdr:from>
      <cdr:x>0.11978</cdr:x>
      <cdr:y>0.85195</cdr:y>
    </cdr:from>
    <cdr:to>
      <cdr:x>0.95165</cdr:x>
      <cdr:y>0.89281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038225" y="5362575"/>
          <a:ext cx="72104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2007</a:t>
          </a:r>
          <a:r>
            <a:rPr lang="en-US" sz="1200" b="0">
              <a:solidFill>
                <a:schemeClr val="tx1">
                  <a:lumMod val="65000"/>
                  <a:lumOff val="35000"/>
                </a:schemeClr>
              </a:solidFill>
            </a:rPr>
            <a:t>	2008	2009	2010	   2011	    2012	   2013	    2014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errera.local\hecnet\seattle\@GMT-2014.10.31-19.00.32\proj\Y2013\13-05709-000\Data\Project%20Data\Green%20Lake%20Toxin%20Data%2010-21-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um Microcystin Database"/>
      <sheetName val="Ecology Phyto 10-21-14"/>
      <sheetName val="Phyto Group"/>
      <sheetName val="Beach Microcystin Database"/>
      <sheetName val="Ecology GL MC 10-29-14"/>
      <sheetName val="Ecology GL MC 10-21-14"/>
      <sheetName val="Ecology Toxin 10-21-14"/>
    </sheetNames>
    <sheetDataSet>
      <sheetData sheetId="0"/>
      <sheetData sheetId="1">
        <row r="4">
          <cell r="P4" t="str">
            <v>01/01/2011;1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</row>
        <row r="5">
          <cell r="P5" t="str">
            <v>01/01/2011;10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</row>
        <row r="6">
          <cell r="P6" t="str">
            <v>01/12/2011;10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</row>
        <row r="7">
          <cell r="P7" t="str">
            <v>02/07/2011;10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</row>
        <row r="8">
          <cell r="P8" t="str">
            <v>02/08/2012;10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</row>
        <row r="9">
          <cell r="P9" t="str">
            <v>02/27/2013;1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</row>
        <row r="10">
          <cell r="P10" t="str">
            <v>02/27/2013;10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</row>
        <row r="11">
          <cell r="P11" t="str">
            <v>03/04/2013;10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</row>
        <row r="12">
          <cell r="P12" t="str">
            <v>03/18/2013;1</v>
          </cell>
          <cell r="AD12">
            <v>0</v>
          </cell>
          <cell r="AE12">
            <v>0</v>
          </cell>
          <cell r="AF12">
            <v>0</v>
          </cell>
          <cell r="AG12">
            <v>1</v>
          </cell>
        </row>
        <row r="13">
          <cell r="P13" t="str">
            <v>03/18/2013;10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</row>
        <row r="14">
          <cell r="P14" t="str">
            <v>06/22/2011;10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</row>
        <row r="15">
          <cell r="P15" t="str">
            <v>08/21/2014;1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</row>
        <row r="16">
          <cell r="P16" t="str">
            <v>08/21/2014;10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</row>
        <row r="17">
          <cell r="P17" t="str">
            <v>08/26/2013;1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</row>
        <row r="18">
          <cell r="P18" t="str">
            <v>08/26/2013;10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</row>
        <row r="19">
          <cell r="P19" t="str">
            <v>08/26/2014;1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  <row r="20">
          <cell r="P20" t="str">
            <v>08/26/2014;10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</row>
        <row r="21">
          <cell r="P21" t="str">
            <v>08/26/2014;2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</row>
        <row r="22">
          <cell r="P22" t="str">
            <v>09/03/2014;1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</row>
        <row r="23">
          <cell r="P23" t="str">
            <v>09/03/2014;10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</row>
        <row r="24">
          <cell r="P24" t="str">
            <v>09/03/2014;2</v>
          </cell>
          <cell r="AD24">
            <v>0</v>
          </cell>
          <cell r="AE24">
            <v>0</v>
          </cell>
          <cell r="AF24">
            <v>0</v>
          </cell>
          <cell r="AG24">
            <v>1</v>
          </cell>
        </row>
        <row r="25">
          <cell r="P25" t="str">
            <v>09/04/2013;1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</row>
        <row r="26">
          <cell r="P26" t="str">
            <v>09/04/2013;10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</row>
        <row r="27">
          <cell r="P27" t="str">
            <v>09/04/2013;2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</row>
        <row r="28">
          <cell r="P28" t="str">
            <v>09/09/2014;10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</row>
        <row r="29">
          <cell r="P29" t="str">
            <v>09/09/2014;3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</row>
        <row r="30">
          <cell r="P30" t="str">
            <v>09/09/2014;4</v>
          </cell>
          <cell r="AD30">
            <v>0</v>
          </cell>
          <cell r="AE30">
            <v>0</v>
          </cell>
          <cell r="AF30">
            <v>0</v>
          </cell>
          <cell r="AG30">
            <v>1</v>
          </cell>
        </row>
        <row r="31">
          <cell r="P31" t="str">
            <v>09/09/2014;5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</row>
        <row r="32">
          <cell r="P32" t="str">
            <v>09/09/2014;6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</row>
        <row r="33">
          <cell r="P33" t="str">
            <v>09/10/2013;1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</row>
        <row r="34">
          <cell r="P34" t="str">
            <v>09/10/2013;10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</row>
        <row r="35">
          <cell r="P35" t="str">
            <v>09/10/2013;2</v>
          </cell>
          <cell r="AD35">
            <v>0</v>
          </cell>
          <cell r="AE35">
            <v>0</v>
          </cell>
          <cell r="AF35">
            <v>0</v>
          </cell>
          <cell r="AG35">
            <v>1</v>
          </cell>
        </row>
        <row r="36">
          <cell r="P36" t="str">
            <v>09/11/2014;10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  <row r="37">
          <cell r="P37" t="str">
            <v>09/12/2014;10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  <row r="38">
          <cell r="P38" t="str">
            <v>09/16/2014;10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</row>
        <row r="39">
          <cell r="P39" t="str">
            <v>09/18/2013;1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</row>
        <row r="40">
          <cell r="P40" t="str">
            <v>09/18/2013;10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</row>
        <row r="41">
          <cell r="P41" t="str">
            <v>09/18/2013;2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</row>
        <row r="42">
          <cell r="P42" t="str">
            <v>09/18/2013;3</v>
          </cell>
          <cell r="AD42">
            <v>0</v>
          </cell>
          <cell r="AE42">
            <v>0</v>
          </cell>
          <cell r="AF42">
            <v>0</v>
          </cell>
          <cell r="AG42">
            <v>1</v>
          </cell>
        </row>
        <row r="43">
          <cell r="P43" t="str">
            <v>09/23/2014;10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</row>
        <row r="44">
          <cell r="P44" t="str">
            <v>09/24/2013;1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</row>
        <row r="45">
          <cell r="P45" t="str">
            <v>09/24/2013;10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</row>
        <row r="46">
          <cell r="P46" t="str">
            <v>09/24/2013;2</v>
          </cell>
          <cell r="AD46">
            <v>0</v>
          </cell>
          <cell r="AE46">
            <v>0</v>
          </cell>
          <cell r="AF46">
            <v>0</v>
          </cell>
          <cell r="AG46">
            <v>1</v>
          </cell>
        </row>
        <row r="47">
          <cell r="P47" t="str">
            <v>09/28/2012;1</v>
          </cell>
          <cell r="AD47">
            <v>1</v>
          </cell>
          <cell r="AE47">
            <v>0</v>
          </cell>
          <cell r="AF47">
            <v>0</v>
          </cell>
          <cell r="AG47">
            <v>0</v>
          </cell>
        </row>
        <row r="48">
          <cell r="P48" t="str">
            <v>09/28/2012;10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</row>
        <row r="49">
          <cell r="P49" t="str">
            <v>10/01/2013;1</v>
          </cell>
          <cell r="AD49">
            <v>0</v>
          </cell>
          <cell r="AE49">
            <v>0</v>
          </cell>
          <cell r="AF49">
            <v>0</v>
          </cell>
          <cell r="AG49">
            <v>1</v>
          </cell>
        </row>
        <row r="50">
          <cell r="P50" t="str">
            <v>10/01/2013;10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</row>
        <row r="51">
          <cell r="P51" t="str">
            <v>10/01/2013;2</v>
          </cell>
          <cell r="AD51">
            <v>0</v>
          </cell>
          <cell r="AE51">
            <v>0</v>
          </cell>
          <cell r="AF51">
            <v>0</v>
          </cell>
          <cell r="AG51">
            <v>1</v>
          </cell>
        </row>
        <row r="52">
          <cell r="P52" t="str">
            <v>10/01/2014;10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</row>
        <row r="53">
          <cell r="P53" t="str">
            <v>10/02/2012;1</v>
          </cell>
          <cell r="AD53">
            <v>0</v>
          </cell>
          <cell r="AE53">
            <v>0</v>
          </cell>
          <cell r="AF53">
            <v>0</v>
          </cell>
          <cell r="AG53">
            <v>1</v>
          </cell>
        </row>
        <row r="54">
          <cell r="P54" t="str">
            <v>10/02/2012;10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</row>
        <row r="55">
          <cell r="P55" t="str">
            <v>10/02/2012;2</v>
          </cell>
          <cell r="AD55">
            <v>0</v>
          </cell>
          <cell r="AE55">
            <v>0</v>
          </cell>
          <cell r="AF55">
            <v>0</v>
          </cell>
          <cell r="AG55">
            <v>1</v>
          </cell>
        </row>
        <row r="56">
          <cell r="P56" t="str">
            <v>10/02/2012;3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</row>
        <row r="57">
          <cell r="P57" t="str">
            <v>10/02/2012;4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</row>
        <row r="58">
          <cell r="P58" t="str">
            <v>10/07/2011;1</v>
          </cell>
          <cell r="AD58">
            <v>1</v>
          </cell>
          <cell r="AE58">
            <v>0</v>
          </cell>
          <cell r="AF58">
            <v>0</v>
          </cell>
          <cell r="AG58">
            <v>0</v>
          </cell>
        </row>
        <row r="59">
          <cell r="P59" t="str">
            <v>10/07/2011;10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</row>
        <row r="60">
          <cell r="P60" t="str">
            <v>10/07/2013;1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</row>
        <row r="61">
          <cell r="P61" t="str">
            <v>10/07/2013;10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</row>
        <row r="62">
          <cell r="P62" t="str">
            <v>10/07/2013;2</v>
          </cell>
          <cell r="AD62">
            <v>0</v>
          </cell>
          <cell r="AE62">
            <v>0</v>
          </cell>
          <cell r="AF62">
            <v>0</v>
          </cell>
          <cell r="AG62">
            <v>1</v>
          </cell>
        </row>
        <row r="63">
          <cell r="P63" t="str">
            <v>10/08/2014;10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</row>
        <row r="64">
          <cell r="P64" t="str">
            <v>10/09/2012;1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</row>
        <row r="65">
          <cell r="P65" t="str">
            <v>10/09/2012;10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</row>
        <row r="66">
          <cell r="P66" t="str">
            <v>10/09/2012;2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</row>
        <row r="67">
          <cell r="P67" t="str">
            <v>10/09/2012;3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</row>
        <row r="68">
          <cell r="P68" t="str">
            <v>10/09/2012;4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</row>
        <row r="69">
          <cell r="P69" t="str">
            <v>10/12/2011;1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</row>
        <row r="70">
          <cell r="P70" t="str">
            <v>10/12/2011;10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</row>
        <row r="71">
          <cell r="P71" t="str">
            <v>10/13/2007;1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</row>
        <row r="72">
          <cell r="P72" t="str">
            <v>10/14/2014;10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</row>
        <row r="73">
          <cell r="P73" t="str">
            <v>10/15/2013;10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</row>
        <row r="74">
          <cell r="P74" t="str">
            <v>10/16/2012;10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</row>
        <row r="75">
          <cell r="P75" t="str">
            <v>10/21/2014;10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</row>
        <row r="76">
          <cell r="P76" t="str">
            <v>10/22/2013;10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</row>
        <row r="77">
          <cell r="P77" t="str">
            <v>10/23/2012;10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</row>
        <row r="78">
          <cell r="P78" t="str">
            <v>10/24/2012;10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</row>
        <row r="79">
          <cell r="P79" t="str">
            <v>10/29/2013;10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</row>
        <row r="80">
          <cell r="P80" t="str">
            <v>11/05/2012;1</v>
          </cell>
          <cell r="AD80">
            <v>0</v>
          </cell>
          <cell r="AE80">
            <v>0</v>
          </cell>
          <cell r="AF80">
            <v>0</v>
          </cell>
          <cell r="AG80">
            <v>1</v>
          </cell>
        </row>
        <row r="81">
          <cell r="P81" t="str">
            <v>11/05/2012;10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</row>
        <row r="82">
          <cell r="P82" t="str">
            <v>11/05/2012;2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</row>
        <row r="83">
          <cell r="P83" t="str">
            <v>11/05/2013;10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</row>
        <row r="84">
          <cell r="P84" t="str">
            <v>11/12/2013;10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</row>
        <row r="85">
          <cell r="P85" t="str">
            <v>11/13/2012;10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</row>
        <row r="86">
          <cell r="P86" t="str">
            <v>11/19/2013;10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</row>
        <row r="87">
          <cell r="P87" t="str">
            <v>11/20/2012;10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</row>
        <row r="88">
          <cell r="P88" t="str">
            <v>11/25/2013;10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</row>
        <row r="89">
          <cell r="P89" t="str">
            <v>11/26/2012;10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</row>
        <row r="90">
          <cell r="P90" t="str">
            <v>12/03/2013;10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</row>
        <row r="91">
          <cell r="P91" t="str">
            <v>12/06/2011;1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</row>
        <row r="92">
          <cell r="P92" t="str">
            <v>12/06/2011;10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</row>
        <row r="98">
          <cell r="P98" t="str">
            <v>01/01/2011;1</v>
          </cell>
          <cell r="AE98">
            <v>1</v>
          </cell>
        </row>
        <row r="99">
          <cell r="P99" t="str">
            <v>01/01/2011;10</v>
          </cell>
          <cell r="AD99">
            <v>0</v>
          </cell>
          <cell r="AF99">
            <v>0</v>
          </cell>
          <cell r="AG99">
            <v>0</v>
          </cell>
        </row>
        <row r="100">
          <cell r="P100" t="str">
            <v>01/12/2011;10</v>
          </cell>
          <cell r="AD100">
            <v>0</v>
          </cell>
          <cell r="AF100">
            <v>0</v>
          </cell>
          <cell r="AG100">
            <v>0</v>
          </cell>
        </row>
        <row r="101">
          <cell r="P101" t="str">
            <v>02/07/2011;10</v>
          </cell>
          <cell r="AD101">
            <v>0</v>
          </cell>
          <cell r="AF101">
            <v>0</v>
          </cell>
          <cell r="AG101">
            <v>0</v>
          </cell>
        </row>
        <row r="102">
          <cell r="P102" t="str">
            <v>02/08/2012;10</v>
          </cell>
          <cell r="AD102">
            <v>0</v>
          </cell>
          <cell r="AF102">
            <v>0</v>
          </cell>
          <cell r="AG102">
            <v>0</v>
          </cell>
        </row>
        <row r="103">
          <cell r="P103" t="str">
            <v>02/27/2013;1</v>
          </cell>
          <cell r="AD103">
            <v>0</v>
          </cell>
          <cell r="AF103">
            <v>0</v>
          </cell>
          <cell r="AG103">
            <v>0</v>
          </cell>
        </row>
        <row r="104">
          <cell r="P104" t="str">
            <v>02/27/2013;10</v>
          </cell>
          <cell r="AD104">
            <v>0</v>
          </cell>
          <cell r="AF104">
            <v>0</v>
          </cell>
          <cell r="AG104">
            <v>0</v>
          </cell>
        </row>
        <row r="105">
          <cell r="P105" t="str">
            <v>03/04/2013;10</v>
          </cell>
          <cell r="AD105">
            <v>0</v>
          </cell>
          <cell r="AF105">
            <v>0</v>
          </cell>
          <cell r="AG105">
            <v>0</v>
          </cell>
        </row>
        <row r="106">
          <cell r="P106" t="str">
            <v>03/18/2013;1</v>
          </cell>
          <cell r="AD106">
            <v>0</v>
          </cell>
          <cell r="AF106">
            <v>0</v>
          </cell>
          <cell r="AG106">
            <v>1</v>
          </cell>
        </row>
        <row r="107">
          <cell r="P107" t="str">
            <v>03/18/2013;10</v>
          </cell>
          <cell r="AD107">
            <v>0</v>
          </cell>
          <cell r="AF107">
            <v>0</v>
          </cell>
          <cell r="AG107">
            <v>0</v>
          </cell>
        </row>
        <row r="108">
          <cell r="P108" t="str">
            <v>06/22/2011;10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</row>
        <row r="109">
          <cell r="P109" t="str">
            <v>08/21/2014;1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</row>
        <row r="110">
          <cell r="P110" t="str">
            <v>08/21/2014;10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</row>
        <row r="111">
          <cell r="P111" t="str">
            <v>08/26/2013;1</v>
          </cell>
          <cell r="AD111">
            <v>0</v>
          </cell>
          <cell r="AE111">
            <v>0</v>
          </cell>
          <cell r="AF111">
            <v>0</v>
          </cell>
          <cell r="AG111">
            <v>1</v>
          </cell>
        </row>
        <row r="112">
          <cell r="P112" t="str">
            <v>08/26/2013;10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</row>
        <row r="113">
          <cell r="P113" t="str">
            <v>08/26/2014;1</v>
          </cell>
          <cell r="AD113">
            <v>0</v>
          </cell>
          <cell r="AE113">
            <v>0</v>
          </cell>
          <cell r="AF113">
            <v>0</v>
          </cell>
          <cell r="AG113">
            <v>1</v>
          </cell>
        </row>
        <row r="114">
          <cell r="P114" t="str">
            <v>08/26/2014;10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</row>
        <row r="115">
          <cell r="P115" t="str">
            <v>08/26/2014;2</v>
          </cell>
          <cell r="AD115">
            <v>0</v>
          </cell>
          <cell r="AE115">
            <v>0</v>
          </cell>
          <cell r="AF115">
            <v>0</v>
          </cell>
          <cell r="AG115">
            <v>1</v>
          </cell>
        </row>
        <row r="116">
          <cell r="P116" t="str">
            <v>09/03/2014;1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</row>
        <row r="117">
          <cell r="P117" t="str">
            <v>09/03/2014;10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</row>
        <row r="118">
          <cell r="P118" t="str">
            <v>09/03/2014;2</v>
          </cell>
          <cell r="AD118">
            <v>0</v>
          </cell>
          <cell r="AE118">
            <v>0</v>
          </cell>
          <cell r="AF118">
            <v>0</v>
          </cell>
          <cell r="AG118">
            <v>1</v>
          </cell>
        </row>
        <row r="119">
          <cell r="P119" t="str">
            <v>09/04/2013;1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</row>
        <row r="120">
          <cell r="P120" t="str">
            <v>09/04/2013;10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</row>
        <row r="121">
          <cell r="P121" t="str">
            <v>09/04/2013;2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</row>
        <row r="122">
          <cell r="P122" t="str">
            <v>09/09/2014;10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</row>
        <row r="123">
          <cell r="P123" t="str">
            <v>09/09/2014;3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</row>
        <row r="124">
          <cell r="P124" t="str">
            <v>09/09/2014;4</v>
          </cell>
          <cell r="AD124">
            <v>0</v>
          </cell>
          <cell r="AE124">
            <v>0</v>
          </cell>
          <cell r="AF124">
            <v>0</v>
          </cell>
          <cell r="AG124">
            <v>1</v>
          </cell>
        </row>
        <row r="125">
          <cell r="P125" t="str">
            <v>09/09/2014;5</v>
          </cell>
          <cell r="AD125">
            <v>0</v>
          </cell>
          <cell r="AE125">
            <v>0</v>
          </cell>
          <cell r="AF125">
            <v>0</v>
          </cell>
          <cell r="AG125">
            <v>1</v>
          </cell>
        </row>
        <row r="126">
          <cell r="P126" t="str">
            <v>09/09/2014;6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</row>
        <row r="127">
          <cell r="P127" t="str">
            <v>09/10/2013;1</v>
          </cell>
          <cell r="AD127">
            <v>0</v>
          </cell>
          <cell r="AE127">
            <v>0</v>
          </cell>
          <cell r="AF127">
            <v>0</v>
          </cell>
          <cell r="AG127">
            <v>1</v>
          </cell>
        </row>
        <row r="128">
          <cell r="P128" t="str">
            <v>09/10/2013;10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</row>
        <row r="129">
          <cell r="P129" t="str">
            <v>09/10/2013;2</v>
          </cell>
          <cell r="AD129">
            <v>0</v>
          </cell>
          <cell r="AE129">
            <v>0</v>
          </cell>
          <cell r="AF129">
            <v>0</v>
          </cell>
          <cell r="AG129">
            <v>1</v>
          </cell>
        </row>
        <row r="130">
          <cell r="P130" t="str">
            <v>09/11/2014;10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</row>
        <row r="131">
          <cell r="P131" t="str">
            <v>09/12/2014;10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</row>
        <row r="132">
          <cell r="P132" t="str">
            <v>09/16/2014;10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</row>
        <row r="133">
          <cell r="P133" t="str">
            <v>09/18/2013;1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</row>
        <row r="134">
          <cell r="P134" t="str">
            <v>09/18/2013;10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</row>
        <row r="135">
          <cell r="P135" t="str">
            <v>09/18/2013;2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</row>
        <row r="136">
          <cell r="P136" t="str">
            <v>09/18/2013;3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</row>
        <row r="137">
          <cell r="P137" t="str">
            <v>09/23/2014;10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</row>
        <row r="138">
          <cell r="P138" t="str">
            <v>09/24/2013;1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</row>
        <row r="139">
          <cell r="P139" t="str">
            <v>09/24/2013;10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</row>
        <row r="140">
          <cell r="P140" t="str">
            <v>09/24/2013;2</v>
          </cell>
          <cell r="AD140">
            <v>0</v>
          </cell>
          <cell r="AE140">
            <v>0</v>
          </cell>
          <cell r="AF140">
            <v>0</v>
          </cell>
          <cell r="AG140">
            <v>1</v>
          </cell>
        </row>
        <row r="141">
          <cell r="P141" t="str">
            <v>09/28/2012;1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</row>
        <row r="142">
          <cell r="P142" t="str">
            <v>09/28/2012;10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</row>
        <row r="143">
          <cell r="P143" t="str">
            <v>10/01/2013;1</v>
          </cell>
          <cell r="AG143">
            <v>1</v>
          </cell>
        </row>
        <row r="144">
          <cell r="P144" t="str">
            <v>10/01/2013;10</v>
          </cell>
        </row>
        <row r="145">
          <cell r="P145" t="str">
            <v>10/01/2013;2</v>
          </cell>
          <cell r="AD145">
            <v>0</v>
          </cell>
          <cell r="AE145">
            <v>0</v>
          </cell>
          <cell r="AF145">
            <v>0</v>
          </cell>
          <cell r="AG145">
            <v>1</v>
          </cell>
        </row>
        <row r="146">
          <cell r="P146" t="str">
            <v>10/01/2014;10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</row>
        <row r="147">
          <cell r="P147" t="str">
            <v>10/02/2012;1</v>
          </cell>
          <cell r="AD147">
            <v>0</v>
          </cell>
          <cell r="AE147">
            <v>0</v>
          </cell>
          <cell r="AF147">
            <v>0</v>
          </cell>
          <cell r="AG147">
            <v>1</v>
          </cell>
        </row>
        <row r="148">
          <cell r="P148" t="str">
            <v>10/02/2012;10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</row>
        <row r="149">
          <cell r="P149" t="str">
            <v>10/02/2012;2</v>
          </cell>
          <cell r="AD149">
            <v>0</v>
          </cell>
          <cell r="AE149">
            <v>0</v>
          </cell>
          <cell r="AF149">
            <v>0</v>
          </cell>
          <cell r="AG149">
            <v>1</v>
          </cell>
        </row>
        <row r="150">
          <cell r="P150" t="str">
            <v>10/02/2012;3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</row>
        <row r="151">
          <cell r="P151" t="str">
            <v>10/02/2012;4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</row>
        <row r="152">
          <cell r="P152" t="str">
            <v>10/07/2011;1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</row>
        <row r="153">
          <cell r="P153" t="str">
            <v>10/07/2011;10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</row>
        <row r="154">
          <cell r="P154" t="str">
            <v>10/07/2013;1</v>
          </cell>
          <cell r="AD154">
            <v>0</v>
          </cell>
          <cell r="AE154">
            <v>0</v>
          </cell>
          <cell r="AF154">
            <v>0</v>
          </cell>
          <cell r="AG154">
            <v>1</v>
          </cell>
        </row>
        <row r="155">
          <cell r="P155" t="str">
            <v>10/07/2013;10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</row>
        <row r="156">
          <cell r="P156" t="str">
            <v>10/07/2013;2</v>
          </cell>
          <cell r="AD156">
            <v>0</v>
          </cell>
          <cell r="AE156">
            <v>0</v>
          </cell>
          <cell r="AF156">
            <v>0</v>
          </cell>
          <cell r="AG156">
            <v>1</v>
          </cell>
        </row>
        <row r="157">
          <cell r="P157" t="str">
            <v>10/08/2014;10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</row>
        <row r="158">
          <cell r="P158" t="str">
            <v>10/09/2012;1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</row>
        <row r="159">
          <cell r="P159" t="str">
            <v>10/09/2012;10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</row>
        <row r="160">
          <cell r="P160" t="str">
            <v>10/09/2012;2</v>
          </cell>
          <cell r="AD160">
            <v>0</v>
          </cell>
          <cell r="AE160">
            <v>0</v>
          </cell>
          <cell r="AF160">
            <v>0</v>
          </cell>
          <cell r="AG160">
            <v>1</v>
          </cell>
        </row>
        <row r="161">
          <cell r="P161" t="str">
            <v>10/09/2012;3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</row>
        <row r="162">
          <cell r="P162" t="str">
            <v>10/09/2012;4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</row>
        <row r="163">
          <cell r="P163" t="str">
            <v>10/12/2011;1</v>
          </cell>
          <cell r="AD163">
            <v>0</v>
          </cell>
          <cell r="AE163">
            <v>0</v>
          </cell>
          <cell r="AF163">
            <v>0</v>
          </cell>
          <cell r="AG163">
            <v>1</v>
          </cell>
        </row>
        <row r="164">
          <cell r="P164" t="str">
            <v>10/12/2011;10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</row>
        <row r="165">
          <cell r="P165" t="str">
            <v>10/13/2007;1</v>
          </cell>
          <cell r="AD165">
            <v>1</v>
          </cell>
          <cell r="AE165">
            <v>0</v>
          </cell>
          <cell r="AF165">
            <v>0</v>
          </cell>
          <cell r="AG165">
            <v>0</v>
          </cell>
        </row>
        <row r="166">
          <cell r="P166" t="str">
            <v>10/14/2014;10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</row>
        <row r="167">
          <cell r="P167" t="str">
            <v>10/15/2013;10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</row>
        <row r="168">
          <cell r="P168" t="str">
            <v>10/16/2012;10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</row>
        <row r="169">
          <cell r="P169" t="str">
            <v>10/21/2014;10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</row>
        <row r="170">
          <cell r="P170" t="str">
            <v>10/22/2013;10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</row>
        <row r="171">
          <cell r="P171" t="str">
            <v>10/23/2012;10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</row>
        <row r="172">
          <cell r="P172" t="str">
            <v>10/24/2012;10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</row>
        <row r="173">
          <cell r="P173" t="str">
            <v>10/29/2013;10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</row>
        <row r="174">
          <cell r="P174" t="str">
            <v>11/05/2012;1</v>
          </cell>
          <cell r="AD174">
            <v>0</v>
          </cell>
          <cell r="AE174">
            <v>0</v>
          </cell>
          <cell r="AF174">
            <v>0</v>
          </cell>
          <cell r="AG174">
            <v>1</v>
          </cell>
        </row>
        <row r="175">
          <cell r="P175" t="str">
            <v>11/05/2012;10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</row>
        <row r="176">
          <cell r="P176" t="str">
            <v>11/05/2012;2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</row>
        <row r="177">
          <cell r="P177" t="str">
            <v>11/05/2013;10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</row>
        <row r="178">
          <cell r="P178" t="str">
            <v>11/12/2013;10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</row>
        <row r="179">
          <cell r="P179" t="str">
            <v>11/13/2012;10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</row>
        <row r="180">
          <cell r="P180" t="str">
            <v>11/19/2013;10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</row>
        <row r="181">
          <cell r="P181" t="str">
            <v>11/20/2012;10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</row>
        <row r="182">
          <cell r="P182" t="str">
            <v>11/25/2013;10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</row>
        <row r="183">
          <cell r="P183" t="str">
            <v>11/26/2012;10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</row>
        <row r="184">
          <cell r="P184" t="str">
            <v>12/03/2013;10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</row>
        <row r="185">
          <cell r="P185" t="str">
            <v>12/06/2011;1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</row>
        <row r="186">
          <cell r="P186" t="str">
            <v>12/06/2011;10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</row>
        <row r="192">
          <cell r="P192" t="str">
            <v>01/01/2011;1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</row>
        <row r="193">
          <cell r="P193" t="str">
            <v>01/01/2011;10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</row>
        <row r="194">
          <cell r="P194" t="str">
            <v>01/12/2011;10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</row>
        <row r="195">
          <cell r="P195" t="str">
            <v>02/07/2011;10</v>
          </cell>
        </row>
        <row r="196">
          <cell r="P196" t="str">
            <v>02/08/2012;10</v>
          </cell>
        </row>
        <row r="197">
          <cell r="P197" t="str">
            <v>02/27/2013;1</v>
          </cell>
          <cell r="AG197">
            <v>11</v>
          </cell>
        </row>
        <row r="198">
          <cell r="P198" t="str">
            <v>02/27/2013;10</v>
          </cell>
        </row>
        <row r="199">
          <cell r="P199" t="str">
            <v>03/04/2013;10</v>
          </cell>
        </row>
        <row r="200">
          <cell r="P200" t="str">
            <v>03/18/2013;1</v>
          </cell>
          <cell r="AG200">
            <v>10</v>
          </cell>
        </row>
        <row r="201">
          <cell r="P201" t="str">
            <v>03/18/2013;10</v>
          </cell>
        </row>
        <row r="202">
          <cell r="P202" t="str">
            <v>06/22/2011;10</v>
          </cell>
        </row>
        <row r="203">
          <cell r="P203" t="str">
            <v>08/21/2014;1</v>
          </cell>
          <cell r="AE203">
            <v>1</v>
          </cell>
          <cell r="AG203">
            <v>6</v>
          </cell>
        </row>
        <row r="204">
          <cell r="P204" t="str">
            <v>08/21/2014;10</v>
          </cell>
        </row>
        <row r="205">
          <cell r="P205" t="str">
            <v>08/26/2013;1</v>
          </cell>
          <cell r="AF205">
            <v>1</v>
          </cell>
          <cell r="AG205">
            <v>7</v>
          </cell>
        </row>
        <row r="206">
          <cell r="P206" t="str">
            <v>08/26/2013;10</v>
          </cell>
        </row>
        <row r="207">
          <cell r="P207" t="str">
            <v>08/26/2014;1</v>
          </cell>
          <cell r="AE207">
            <v>1</v>
          </cell>
          <cell r="AG207">
            <v>10</v>
          </cell>
        </row>
        <row r="208">
          <cell r="P208" t="str">
            <v>08/26/2014;10</v>
          </cell>
        </row>
        <row r="209">
          <cell r="P209" t="str">
            <v>08/26/2014;2</v>
          </cell>
          <cell r="AF209">
            <v>1</v>
          </cell>
          <cell r="AG209">
            <v>7</v>
          </cell>
        </row>
        <row r="210">
          <cell r="P210" t="str">
            <v>09/03/2014;1</v>
          </cell>
          <cell r="AD210">
            <v>1</v>
          </cell>
          <cell r="AE210">
            <v>1</v>
          </cell>
          <cell r="AG210">
            <v>2</v>
          </cell>
        </row>
        <row r="211">
          <cell r="P211" t="str">
            <v>09/03/2014;10</v>
          </cell>
        </row>
        <row r="212">
          <cell r="P212" t="str">
            <v>09/03/2014;2</v>
          </cell>
          <cell r="AF212">
            <v>1</v>
          </cell>
          <cell r="AG212">
            <v>9</v>
          </cell>
        </row>
        <row r="213">
          <cell r="P213" t="str">
            <v>09/04/2013;1</v>
          </cell>
          <cell r="AE213">
            <v>1</v>
          </cell>
          <cell r="AG213">
            <v>2</v>
          </cell>
        </row>
        <row r="214">
          <cell r="P214" t="str">
            <v>09/04/2013;10</v>
          </cell>
        </row>
        <row r="215">
          <cell r="P215" t="str">
            <v>09/04/2013;2</v>
          </cell>
          <cell r="AD215">
            <v>0</v>
          </cell>
          <cell r="AE215">
            <v>0</v>
          </cell>
          <cell r="AF215">
            <v>0</v>
          </cell>
          <cell r="AG215">
            <v>11</v>
          </cell>
        </row>
        <row r="216">
          <cell r="P216" t="str">
            <v>09/09/2014;10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</row>
        <row r="217">
          <cell r="P217" t="str">
            <v>09/09/2014;3</v>
          </cell>
          <cell r="AD217">
            <v>1</v>
          </cell>
          <cell r="AE217">
            <v>1</v>
          </cell>
          <cell r="AF217">
            <v>0</v>
          </cell>
          <cell r="AG217">
            <v>7</v>
          </cell>
        </row>
        <row r="218">
          <cell r="P218" t="str">
            <v>09/09/2014;4</v>
          </cell>
          <cell r="AD218">
            <v>0</v>
          </cell>
          <cell r="AE218">
            <v>1</v>
          </cell>
          <cell r="AF218">
            <v>3</v>
          </cell>
          <cell r="AG218">
            <v>9</v>
          </cell>
        </row>
        <row r="219">
          <cell r="P219" t="str">
            <v>09/09/2014;5</v>
          </cell>
          <cell r="AD219">
            <v>0</v>
          </cell>
          <cell r="AE219">
            <v>1</v>
          </cell>
          <cell r="AF219">
            <v>2</v>
          </cell>
          <cell r="AG219">
            <v>16</v>
          </cell>
        </row>
        <row r="220">
          <cell r="P220" t="str">
            <v>09/09/2014;6</v>
          </cell>
          <cell r="AD220">
            <v>0</v>
          </cell>
          <cell r="AE220">
            <v>0</v>
          </cell>
          <cell r="AF220">
            <v>1</v>
          </cell>
          <cell r="AG220">
            <v>9</v>
          </cell>
        </row>
        <row r="221">
          <cell r="P221" t="str">
            <v>09/10/2013;1</v>
          </cell>
          <cell r="AD221">
            <v>0</v>
          </cell>
          <cell r="AE221">
            <v>0</v>
          </cell>
          <cell r="AF221">
            <v>0</v>
          </cell>
          <cell r="AG221">
            <v>7</v>
          </cell>
        </row>
        <row r="222">
          <cell r="P222" t="str">
            <v>09/10/2013;10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</row>
        <row r="223">
          <cell r="P223" t="str">
            <v>09/10/2013;2</v>
          </cell>
          <cell r="AD223">
            <v>0</v>
          </cell>
          <cell r="AE223">
            <v>0</v>
          </cell>
          <cell r="AF223">
            <v>0</v>
          </cell>
          <cell r="AG223">
            <v>11</v>
          </cell>
        </row>
        <row r="224">
          <cell r="P224" t="str">
            <v>09/11/2014;10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</row>
        <row r="225">
          <cell r="P225" t="str">
            <v>09/12/2014;10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</row>
        <row r="226">
          <cell r="P226" t="str">
            <v>09/16/2014;10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</row>
        <row r="227">
          <cell r="P227" t="str">
            <v>09/18/2013;1</v>
          </cell>
          <cell r="AD227">
            <v>0</v>
          </cell>
          <cell r="AE227">
            <v>0</v>
          </cell>
          <cell r="AF227">
            <v>1</v>
          </cell>
          <cell r="AG227">
            <v>12</v>
          </cell>
        </row>
        <row r="228">
          <cell r="P228" t="str">
            <v>09/18/2013;10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</row>
        <row r="229">
          <cell r="P229" t="str">
            <v>09/18/2013;2</v>
          </cell>
          <cell r="AD229">
            <v>0</v>
          </cell>
          <cell r="AE229">
            <v>0</v>
          </cell>
          <cell r="AF229">
            <v>1</v>
          </cell>
          <cell r="AG229">
            <v>16</v>
          </cell>
        </row>
        <row r="230">
          <cell r="P230" t="str">
            <v>09/18/2013;3</v>
          </cell>
          <cell r="AD230">
            <v>0</v>
          </cell>
          <cell r="AE230">
            <v>0</v>
          </cell>
          <cell r="AF230">
            <v>0</v>
          </cell>
          <cell r="AG230">
            <v>9</v>
          </cell>
        </row>
        <row r="231">
          <cell r="P231" t="str">
            <v>09/23/2014;10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</row>
        <row r="232">
          <cell r="P232" t="str">
            <v>09/24/2013;1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</row>
        <row r="233">
          <cell r="P233" t="str">
            <v>09/24/2013;10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</row>
        <row r="234">
          <cell r="P234" t="str">
            <v>09/24/2013;2</v>
          </cell>
          <cell r="AD234">
            <v>0</v>
          </cell>
          <cell r="AE234">
            <v>0</v>
          </cell>
          <cell r="AF234">
            <v>1</v>
          </cell>
          <cell r="AG234">
            <v>7</v>
          </cell>
        </row>
        <row r="235">
          <cell r="P235" t="str">
            <v>09/28/2012;1</v>
          </cell>
          <cell r="AD235">
            <v>0</v>
          </cell>
          <cell r="AE235">
            <v>1</v>
          </cell>
          <cell r="AF235">
            <v>2</v>
          </cell>
          <cell r="AG235">
            <v>3</v>
          </cell>
        </row>
        <row r="236">
          <cell r="P236" t="str">
            <v>09/28/2012;10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</row>
        <row r="237">
          <cell r="P237" t="str">
            <v>10/01/2013;1</v>
          </cell>
          <cell r="AD237">
            <v>0</v>
          </cell>
          <cell r="AE237">
            <v>0</v>
          </cell>
          <cell r="AF237">
            <v>0</v>
          </cell>
          <cell r="AG237">
            <v>16</v>
          </cell>
        </row>
        <row r="238">
          <cell r="P238" t="str">
            <v>10/01/2013;10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</row>
        <row r="239">
          <cell r="P239" t="str">
            <v>10/01/2013;2</v>
          </cell>
          <cell r="AD239">
            <v>0</v>
          </cell>
          <cell r="AE239">
            <v>1</v>
          </cell>
          <cell r="AF239">
            <v>2</v>
          </cell>
          <cell r="AG239">
            <v>25</v>
          </cell>
        </row>
        <row r="240">
          <cell r="P240" t="str">
            <v>10/01/2014;10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</row>
        <row r="241">
          <cell r="P241" t="str">
            <v>10/02/2012;1</v>
          </cell>
          <cell r="AD241">
            <v>0</v>
          </cell>
          <cell r="AE241">
            <v>0</v>
          </cell>
          <cell r="AF241">
            <v>0</v>
          </cell>
          <cell r="AG241">
            <v>1</v>
          </cell>
        </row>
        <row r="242">
          <cell r="P242" t="str">
            <v>10/02/2012;10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</row>
        <row r="243">
          <cell r="P243" t="str">
            <v>10/02/2012;2</v>
          </cell>
          <cell r="AD243">
            <v>0</v>
          </cell>
          <cell r="AE243">
            <v>0</v>
          </cell>
          <cell r="AF243">
            <v>1</v>
          </cell>
          <cell r="AG243">
            <v>3</v>
          </cell>
        </row>
        <row r="244">
          <cell r="P244" t="str">
            <v>10/02/2012;3</v>
          </cell>
          <cell r="AD244">
            <v>1</v>
          </cell>
          <cell r="AE244">
            <v>1</v>
          </cell>
          <cell r="AF244">
            <v>0</v>
          </cell>
          <cell r="AG244">
            <v>2</v>
          </cell>
        </row>
        <row r="245">
          <cell r="P245" t="str">
            <v>10/02/2012;4</v>
          </cell>
          <cell r="AD245">
            <v>1</v>
          </cell>
          <cell r="AE245">
            <v>1</v>
          </cell>
          <cell r="AF245">
            <v>0</v>
          </cell>
          <cell r="AG245">
            <v>2</v>
          </cell>
        </row>
        <row r="246">
          <cell r="P246" t="str">
            <v>10/07/2011;1</v>
          </cell>
          <cell r="AD246">
            <v>0</v>
          </cell>
          <cell r="AE246">
            <v>1</v>
          </cell>
          <cell r="AF246">
            <v>0</v>
          </cell>
          <cell r="AG246">
            <v>1</v>
          </cell>
        </row>
        <row r="247">
          <cell r="P247" t="str">
            <v>10/07/2011;10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</row>
        <row r="248">
          <cell r="P248" t="str">
            <v>10/07/2013;1</v>
          </cell>
          <cell r="AD248">
            <v>0</v>
          </cell>
          <cell r="AE248">
            <v>0</v>
          </cell>
          <cell r="AF248">
            <v>0</v>
          </cell>
          <cell r="AG248">
            <v>9</v>
          </cell>
        </row>
        <row r="249">
          <cell r="P249" t="str">
            <v>10/07/2013;10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</row>
        <row r="250">
          <cell r="P250" t="str">
            <v>10/07/2013;2</v>
          </cell>
          <cell r="AD250">
            <v>0</v>
          </cell>
          <cell r="AE250">
            <v>0</v>
          </cell>
          <cell r="AF250">
            <v>1</v>
          </cell>
          <cell r="AG250">
            <v>7</v>
          </cell>
        </row>
        <row r="251">
          <cell r="P251" t="str">
            <v>10/08/2014;10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</row>
        <row r="252">
          <cell r="P252" t="str">
            <v>10/09/2012;1</v>
          </cell>
          <cell r="AD252">
            <v>1</v>
          </cell>
          <cell r="AE252">
            <v>1</v>
          </cell>
          <cell r="AF252">
            <v>0</v>
          </cell>
          <cell r="AG252">
            <v>4</v>
          </cell>
        </row>
        <row r="253">
          <cell r="P253" t="str">
            <v>10/09/2012;10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</row>
        <row r="254">
          <cell r="P254" t="str">
            <v>10/09/2012;2</v>
          </cell>
          <cell r="AD254">
            <v>0</v>
          </cell>
          <cell r="AE254">
            <v>0</v>
          </cell>
          <cell r="AF254">
            <v>0</v>
          </cell>
          <cell r="AG254">
            <v>12</v>
          </cell>
        </row>
        <row r="255">
          <cell r="P255" t="str">
            <v>10/09/2012;3</v>
          </cell>
          <cell r="AD255">
            <v>0</v>
          </cell>
          <cell r="AE255">
            <v>0</v>
          </cell>
          <cell r="AF255">
            <v>0</v>
          </cell>
          <cell r="AG255">
            <v>3</v>
          </cell>
        </row>
        <row r="256">
          <cell r="P256" t="str">
            <v>10/09/2012;4</v>
          </cell>
          <cell r="AD256">
            <v>0</v>
          </cell>
          <cell r="AE256">
            <v>1</v>
          </cell>
          <cell r="AF256">
            <v>0</v>
          </cell>
          <cell r="AG256">
            <v>5</v>
          </cell>
        </row>
        <row r="257">
          <cell r="P257" t="str">
            <v>10/12/2011;1</v>
          </cell>
          <cell r="AD257">
            <v>0</v>
          </cell>
          <cell r="AE257">
            <v>0</v>
          </cell>
          <cell r="AF257">
            <v>0</v>
          </cell>
          <cell r="AG257">
            <v>7</v>
          </cell>
        </row>
        <row r="258">
          <cell r="P258" t="str">
            <v>10/12/2011;10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</row>
        <row r="259">
          <cell r="P259" t="str">
            <v>10/13/2007;1</v>
          </cell>
          <cell r="AD259">
            <v>0</v>
          </cell>
          <cell r="AE259">
            <v>0</v>
          </cell>
          <cell r="AF259">
            <v>0</v>
          </cell>
          <cell r="AG259">
            <v>2</v>
          </cell>
        </row>
        <row r="260">
          <cell r="P260" t="str">
            <v>10/14/2014;10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</row>
        <row r="261">
          <cell r="P261" t="str">
            <v>10/15/2013;10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</row>
        <row r="262">
          <cell r="P262" t="str">
            <v>10/16/2012;10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</row>
        <row r="263">
          <cell r="P263" t="str">
            <v>10/21/2014;10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</row>
        <row r="264">
          <cell r="P264" t="str">
            <v>10/22/2013;10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</row>
        <row r="265">
          <cell r="P265" t="str">
            <v>10/23/2012;10</v>
          </cell>
        </row>
        <row r="266">
          <cell r="P266" t="str">
            <v>10/24/2012;10</v>
          </cell>
        </row>
        <row r="267">
          <cell r="P267" t="str">
            <v>10/29/2013;10</v>
          </cell>
        </row>
        <row r="268">
          <cell r="P268" t="str">
            <v>11/05/2012;1</v>
          </cell>
          <cell r="AE268">
            <v>1</v>
          </cell>
          <cell r="AG268">
            <v>7</v>
          </cell>
        </row>
        <row r="269">
          <cell r="P269" t="str">
            <v>11/05/2012;10</v>
          </cell>
        </row>
        <row r="270">
          <cell r="P270" t="str">
            <v>11/05/2012;2</v>
          </cell>
          <cell r="AE270">
            <v>1</v>
          </cell>
          <cell r="AG270">
            <v>3</v>
          </cell>
        </row>
        <row r="271">
          <cell r="P271" t="str">
            <v>11/05/2013;10</v>
          </cell>
        </row>
        <row r="272">
          <cell r="P272" t="str">
            <v>11/12/2013;10</v>
          </cell>
        </row>
        <row r="273">
          <cell r="P273" t="str">
            <v>11/13/2012;10</v>
          </cell>
        </row>
        <row r="274">
          <cell r="P274" t="str">
            <v>11/19/2013;10</v>
          </cell>
        </row>
        <row r="275">
          <cell r="P275" t="str">
            <v>11/20/2012;10</v>
          </cell>
        </row>
        <row r="276">
          <cell r="P276" t="str">
            <v>11/25/2013;10</v>
          </cell>
        </row>
        <row r="277">
          <cell r="P277" t="str">
            <v>11/26/2012;10</v>
          </cell>
        </row>
        <row r="278">
          <cell r="P278" t="str">
            <v>12/03/2013;10</v>
          </cell>
        </row>
        <row r="279">
          <cell r="P279" t="str">
            <v>12/06/2011;1</v>
          </cell>
          <cell r="AE279">
            <v>1</v>
          </cell>
          <cell r="AG279">
            <v>3</v>
          </cell>
        </row>
        <row r="280">
          <cell r="P280" t="str">
            <v>12/06/2011;10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itlyn Echterling" refreshedDate="41943.560428009259" createdVersion="5" refreshedVersion="5" minRefreshableVersion="3" recordCount="553" xr:uid="{00000000-000A-0000-FFFF-FFFF00000000}">
  <cacheSource type="worksheet">
    <worksheetSource ref="A1:J1048576" sheet="Ecology Phyto 10-21-14"/>
  </cacheSource>
  <cacheFields count="10">
    <cacheField name="Collect Date" numFmtId="0">
      <sharedItems containsNonDate="0" containsDate="1" containsString="0" containsBlank="1" minDate="2007-10-13T00:00:00" maxDate="2014-10-22T00:00:00"/>
    </cacheField>
    <cacheField name="Lab Sample Number" numFmtId="0">
      <sharedItems containsBlank="1" containsMixedTypes="1" containsNumber="1" containsInteger="1" minValue="1" maxValue="10"/>
    </cacheField>
    <cacheField name="Date ID" numFmtId="0">
      <sharedItems containsBlank="1" count="96">
        <s v="10/13/2007;1"/>
        <s v="01/01/2011;1"/>
        <s v="10/07/2011;1"/>
        <s v="10/12/2011;1"/>
        <s v="12/06/2011;1"/>
        <s v="09/28/2012;1"/>
        <s v="10/02/2012;1"/>
        <s v="10/02/2012;2"/>
        <s v="10/02/2012;3"/>
        <s v="10/02/2012;4"/>
        <s v="10/09/2012;1"/>
        <s v="10/09/2012;2"/>
        <s v="10/09/2012;3"/>
        <s v="10/09/2012;4"/>
        <s v="11/05/2012;1"/>
        <s v="11/05/2012;2"/>
        <s v="02/27/2013;1"/>
        <s v="03/18/2013;1"/>
        <s v="08/26/2013;1"/>
        <s v="09/04/2013;1"/>
        <s v="09/04/2013;2"/>
        <s v="09/10/2013;1"/>
        <s v="09/10/2013;2"/>
        <s v="09/18/2013;1"/>
        <s v="09/18/2013;2"/>
        <s v="09/18/2013;3"/>
        <s v="09/24/2013;1"/>
        <s v="09/24/2013;2"/>
        <s v="10/01/2013;1"/>
        <s v="10/01/2013;2"/>
        <s v="10/07/2013;1"/>
        <s v="10/07/2013;2"/>
        <s v="08/21/2014;1"/>
        <s v="08/26/2014;1"/>
        <s v="08/26/2014;2"/>
        <s v="09/03/2014;1"/>
        <s v="09/03/2014;2"/>
        <s v="09/09/2014;3"/>
        <s v="09/09/2014;4"/>
        <s v="09/09/2014;5"/>
        <s v="09/09/2014;6"/>
        <s v="09/09/2014;7"/>
        <s v="01/01/2011;10"/>
        <s v="01/12/2011;10"/>
        <s v="02/07/2011;10"/>
        <s v="06/22/2011;10"/>
        <s v="10/07/2011;10"/>
        <s v="10/12/2011;10"/>
        <s v="12/06/2011;10"/>
        <s v="02/08/2012;10"/>
        <s v="09/28/2012;10"/>
        <s v="10/02/2012;10"/>
        <s v="10/09/2012;10"/>
        <s v="10/16/2012;10"/>
        <s v="10/23/2012;10"/>
        <s v="10/24/2012;10"/>
        <s v="11/05/2012;10"/>
        <s v="11/13/2012;10"/>
        <s v="11/20/2012;10"/>
        <s v="11/26/2012;10"/>
        <s v="02/27/2013;10"/>
        <s v="03/04/2013;10"/>
        <s v="03/18/2013;10"/>
        <s v="08/26/2013;10"/>
        <s v="09/04/2013;10"/>
        <s v="09/10/2013;10"/>
        <s v="09/18/2013;10"/>
        <s v="09/24/2013;10"/>
        <s v="10/01/2013;10"/>
        <s v="10/07/2013;10"/>
        <s v="10/15/2013;10"/>
        <s v="10/22/2013;10"/>
        <s v="10/29/2013;10"/>
        <s v="11/05/2013;10"/>
        <s v="11/12/2013;10"/>
        <s v="11/19/2013;10"/>
        <s v="11/25/2013;10"/>
        <s v="12/03/2013;10"/>
        <s v="08/21/2014;10"/>
        <s v="08/26/2014;10"/>
        <s v="09/03/2014;10"/>
        <s v="09/09/2014;10"/>
        <s v="09/11/2014;10"/>
        <s v="09/12/2014;10"/>
        <s v="09/16/2014;10"/>
        <s v="09/23/2014;10"/>
        <s v="10/01/2014;10"/>
        <s v="10/08/2014;10"/>
        <s v="10/14/2014;10"/>
        <s v="10/21/2014;10"/>
        <s v="09/16/2014;1"/>
        <s v="09/23/2014;1"/>
        <s v="10/08/2014;1"/>
        <s v="10/14/2014;1"/>
        <s v="10/01/2014;1"/>
        <m/>
      </sharedItems>
    </cacheField>
    <cacheField name="Parameter" numFmtId="0">
      <sharedItems containsBlank="1"/>
    </cacheField>
    <cacheField name="Parameter Key" numFmtId="0">
      <sharedItems containsBlank="1"/>
    </cacheField>
    <cacheField name="Dominance" numFmtId="0">
      <sharedItems containsBlank="1"/>
    </cacheField>
    <cacheField name="Group" numFmtId="0">
      <sharedItems containsBlank="1"/>
    </cacheField>
    <cacheField name="Dominant Calc" numFmtId="0">
      <sharedItems containsBlank="1" count="8">
        <s v="Anabaena"/>
        <s v="NA"/>
        <s v="Gloeotrichia"/>
        <s v="Other Phyto"/>
        <s v="Aphanizomenon"/>
        <s v="Microcystis"/>
        <m/>
        <s v="" u="1"/>
      </sharedItems>
    </cacheField>
    <cacheField name="Subdominant Calc" numFmtId="0">
      <sharedItems containsBlank="1" count="8">
        <s v="NA"/>
        <s v="Gloeotrichia"/>
        <s v="Woronichinia"/>
        <s v="Anabaena"/>
        <s v="Other Phyto"/>
        <s v="Aphanizomenon"/>
        <s v="Microcystis"/>
        <m/>
      </sharedItems>
    </cacheField>
    <cacheField name="Present Calc" numFmtId="0">
      <sharedItems containsBlank="1" count="9">
        <s v="NA"/>
        <s v="Other Phyto"/>
        <s v="Microcystis"/>
        <s v="Woronichinia"/>
        <s v="Anabaena"/>
        <s v="Cyano Other"/>
        <s v="Aphanizomenon"/>
        <s v="Gloeotrichi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3">
  <r>
    <d v="2007-10-13T00:00:00"/>
    <s v="L44319-1"/>
    <x v="0"/>
    <s v="Anabaena sp."/>
    <s v="Anabae"/>
    <s v="Dominant"/>
    <s v="Anabaena"/>
    <x v="0"/>
    <x v="0"/>
    <x v="0"/>
  </r>
  <r>
    <d v="2007-10-13T00:00:00"/>
    <s v="L44319-1"/>
    <x v="0"/>
    <s v="Asterionella"/>
    <s v="Asteri"/>
    <s v="Present"/>
    <s v="Other Phyto"/>
    <x v="1"/>
    <x v="0"/>
    <x v="1"/>
  </r>
  <r>
    <d v="2007-10-13T00:00:00"/>
    <s v="L44319-1"/>
    <x v="0"/>
    <s v="Gloeotrichia sp."/>
    <s v="Gloeot"/>
    <s v="Subdominant"/>
    <s v="Gloeotrichia"/>
    <x v="1"/>
    <x v="1"/>
    <x v="0"/>
  </r>
  <r>
    <d v="2007-10-13T00:00:00"/>
    <s v="L44319-1"/>
    <x v="0"/>
    <s v="Trachelomonas sp."/>
    <s v="Trache"/>
    <s v="Present"/>
    <s v="Other Phyto"/>
    <x v="1"/>
    <x v="0"/>
    <x v="1"/>
  </r>
  <r>
    <d v="2011-01-01T00:00:00"/>
    <s v="L52411-1"/>
    <x v="1"/>
    <s v="Anabaena: trichome irregularly twisted"/>
    <s v="Anabae"/>
    <s v="Dominant"/>
    <s v="Anabaena"/>
    <x v="0"/>
    <x v="0"/>
    <x v="0"/>
  </r>
  <r>
    <d v="2011-01-01T00:00:00"/>
    <s v="L52411-1"/>
    <x v="1"/>
    <s v="Woronichinia sp."/>
    <s v="Woroni"/>
    <s v="Subdominant"/>
    <s v="Woronichinia"/>
    <x v="1"/>
    <x v="2"/>
    <x v="0"/>
  </r>
  <r>
    <d v="2011-10-07T00:00:00"/>
    <s v="L54389-1"/>
    <x v="2"/>
    <s v="Anabaena: trichome irregularly twisted"/>
    <s v="Anabae"/>
    <s v="Subdominant"/>
    <s v="Anabaena"/>
    <x v="1"/>
    <x v="3"/>
    <x v="0"/>
  </r>
  <r>
    <d v="2011-10-07T00:00:00"/>
    <s v="L54389-1"/>
    <x v="2"/>
    <s v="Fragilaria sp."/>
    <s v="Fragil"/>
    <s v="Present"/>
    <s v="Other Phyto"/>
    <x v="1"/>
    <x v="0"/>
    <x v="1"/>
  </r>
  <r>
    <d v="2011-10-07T00:00:00"/>
    <s v="L54389-1"/>
    <x v="2"/>
    <s v="Gloeotrichia sp."/>
    <s v="Gloeot"/>
    <s v="Dominant"/>
    <s v="Gloeotrichia"/>
    <x v="2"/>
    <x v="0"/>
    <x v="0"/>
  </r>
  <r>
    <d v="2011-10-07T00:00:00"/>
    <s v="L54389-1"/>
    <x v="2"/>
    <s v="Microcystis sp."/>
    <s v="Microc"/>
    <s v="Present"/>
    <s v="Microcystis"/>
    <x v="1"/>
    <x v="0"/>
    <x v="2"/>
  </r>
  <r>
    <d v="2011-10-07T00:00:00"/>
    <s v="L54389-1"/>
    <x v="2"/>
    <s v="Woronichinia sp."/>
    <s v="Woroni"/>
    <s v="Present"/>
    <s v="Woronichinia"/>
    <x v="1"/>
    <x v="0"/>
    <x v="3"/>
  </r>
  <r>
    <d v="2011-10-12T00:00:00"/>
    <s v="L54412-1"/>
    <x v="3"/>
    <s v="Anabaena: trichome irregularly twisted"/>
    <s v="Anabae"/>
    <s v="Dominant"/>
    <s v="Anabaena"/>
    <x v="0"/>
    <x v="0"/>
    <x v="0"/>
  </r>
  <r>
    <d v="2011-10-12T00:00:00"/>
    <s v="L54412-1"/>
    <x v="3"/>
    <s v="Asterionella"/>
    <s v="Asteri"/>
    <s v="Present"/>
    <s v="Other Phyto"/>
    <x v="1"/>
    <x v="0"/>
    <x v="1"/>
  </r>
  <r>
    <d v="2011-10-12T00:00:00"/>
    <s v="L54412-1"/>
    <x v="3"/>
    <s v="Aulacoseira sp."/>
    <s v="Aulaco"/>
    <s v="Subdominant"/>
    <s v="Other Phyto"/>
    <x v="1"/>
    <x v="4"/>
    <x v="0"/>
  </r>
  <r>
    <d v="2011-10-12T00:00:00"/>
    <s v="L54412-1"/>
    <x v="3"/>
    <s v="Cryptomonas sp."/>
    <s v="Crypto"/>
    <s v="Present"/>
    <s v="Other Phyto"/>
    <x v="1"/>
    <x v="0"/>
    <x v="1"/>
  </r>
  <r>
    <d v="2011-10-12T00:00:00"/>
    <s v="L54412-1"/>
    <x v="3"/>
    <s v="Fragilaria sp."/>
    <s v="Fragil"/>
    <s v="Present"/>
    <s v="Other Phyto"/>
    <x v="1"/>
    <x v="0"/>
    <x v="1"/>
  </r>
  <r>
    <d v="2011-10-12T00:00:00"/>
    <s v="L54412-1"/>
    <x v="3"/>
    <s v="Mallomonas sp."/>
    <s v="Mallom"/>
    <s v="Present"/>
    <s v="Other Phyto"/>
    <x v="1"/>
    <x v="0"/>
    <x v="1"/>
  </r>
  <r>
    <d v="2011-10-12T00:00:00"/>
    <s v="L54412-1"/>
    <x v="3"/>
    <s v="Staurastrum sp."/>
    <s v="Staura"/>
    <s v="Present"/>
    <s v="Other Phyto"/>
    <x v="1"/>
    <x v="0"/>
    <x v="1"/>
  </r>
  <r>
    <d v="2011-10-12T00:00:00"/>
    <s v="L54412-1"/>
    <x v="3"/>
    <s v="Stephanodiscus sp."/>
    <s v="Stepha"/>
    <s v="Present"/>
    <s v="Other Phyto"/>
    <x v="1"/>
    <x v="0"/>
    <x v="1"/>
  </r>
  <r>
    <d v="2011-10-12T00:00:00"/>
    <s v="L54412-1"/>
    <x v="3"/>
    <s v="Tabellaria sp."/>
    <s v="Tabell"/>
    <s v="Present"/>
    <s v="Other Phyto"/>
    <x v="1"/>
    <x v="0"/>
    <x v="1"/>
  </r>
  <r>
    <d v="2011-12-06T00:00:00"/>
    <s v="L54755-1"/>
    <x v="4"/>
    <s v="Anabaena: trichome irregularly twisted"/>
    <s v="Anabae"/>
    <s v="Dominant"/>
    <s v="Anabaena"/>
    <x v="0"/>
    <x v="0"/>
    <x v="0"/>
  </r>
  <r>
    <d v="2011-12-06T00:00:00"/>
    <s v="L54755-1"/>
    <x v="4"/>
    <s v="Anabaena: trichome straight"/>
    <s v="Anabae"/>
    <s v="Present"/>
    <s v="Anabaena"/>
    <x v="1"/>
    <x v="0"/>
    <x v="4"/>
  </r>
  <r>
    <d v="2011-12-06T00:00:00"/>
    <s v="L54755-1"/>
    <x v="4"/>
    <s v="Aphanizomenon sp."/>
    <s v="Aphani"/>
    <s v="Subdominant"/>
    <s v="Aphanizomenon"/>
    <x v="1"/>
    <x v="5"/>
    <x v="0"/>
  </r>
  <r>
    <d v="2011-12-06T00:00:00"/>
    <s v="L54755-1"/>
    <x v="4"/>
    <s v="Botryococcus sp."/>
    <s v="Botryo"/>
    <s v="Present"/>
    <s v="Other Phyto"/>
    <x v="1"/>
    <x v="0"/>
    <x v="1"/>
  </r>
  <r>
    <d v="2011-12-06T00:00:00"/>
    <s v="L54755-1"/>
    <x v="4"/>
    <s v="Dinobryon sp."/>
    <s v="Dinobr"/>
    <s v="Present"/>
    <s v="Other Phyto"/>
    <x v="1"/>
    <x v="0"/>
    <x v="1"/>
  </r>
  <r>
    <d v="2011-12-06T00:00:00"/>
    <s v="L54755-1"/>
    <x v="4"/>
    <s v="Microcystis sp."/>
    <s v="Microc"/>
    <s v="Present"/>
    <s v="Microcystis"/>
    <x v="1"/>
    <x v="0"/>
    <x v="2"/>
  </r>
  <r>
    <d v="2011-12-06T00:00:00"/>
    <s v="L54755-1"/>
    <x v="4"/>
    <s v="Volvox sp."/>
    <s v="Volvox"/>
    <s v="Present"/>
    <s v="Other Phyto"/>
    <x v="1"/>
    <x v="0"/>
    <x v="1"/>
  </r>
  <r>
    <d v="2011-12-06T00:00:00"/>
    <s v="L54755-1"/>
    <x v="4"/>
    <s v="Woronichinia sp."/>
    <s v="Woroni"/>
    <s v="Present"/>
    <s v="Woronichinia"/>
    <x v="1"/>
    <x v="0"/>
    <x v="3"/>
  </r>
  <r>
    <d v="2012-09-28T00:00:00"/>
    <s v="L56607-1"/>
    <x v="5"/>
    <s v="Anabaena: trichome irregularly twisted"/>
    <s v="Anabae"/>
    <s v="Subdominant"/>
    <s v="Anabaena"/>
    <x v="1"/>
    <x v="3"/>
    <x v="0"/>
  </r>
  <r>
    <d v="2012-09-28T00:00:00"/>
    <s v="L56607-1"/>
    <x v="5"/>
    <s v="Anacystis sp."/>
    <s v="Anacys"/>
    <s v="Present"/>
    <s v="Cyano Other"/>
    <x v="1"/>
    <x v="0"/>
    <x v="5"/>
  </r>
  <r>
    <d v="2012-09-28T00:00:00"/>
    <s v="L56607-1"/>
    <x v="5"/>
    <s v="Aphanizomenon sp."/>
    <s v="Aphani"/>
    <s v="Present"/>
    <s v="Aphanizomenon"/>
    <x v="1"/>
    <x v="0"/>
    <x v="6"/>
  </r>
  <r>
    <d v="2012-09-28T00:00:00"/>
    <s v="L56607-1"/>
    <x v="5"/>
    <s v="Aulacoseira sp."/>
    <s v="Aulaco"/>
    <s v="Present"/>
    <s v="Other Phyto"/>
    <x v="1"/>
    <x v="0"/>
    <x v="1"/>
  </r>
  <r>
    <d v="2012-09-28T00:00:00"/>
    <s v="L56607-1"/>
    <x v="5"/>
    <s v="Botryococcus sp."/>
    <s v="Botryo"/>
    <s v="Present"/>
    <s v="Other Phyto"/>
    <x v="1"/>
    <x v="0"/>
    <x v="1"/>
  </r>
  <r>
    <d v="2012-09-28T00:00:00"/>
    <s v="L56607-1"/>
    <x v="5"/>
    <s v="Gloeotrichia sp."/>
    <s v="Gloeot"/>
    <s v="Dominant"/>
    <s v="Gloeotrichia"/>
    <x v="2"/>
    <x v="0"/>
    <x v="0"/>
  </r>
  <r>
    <d v="2012-09-28T00:00:00"/>
    <s v="L56607-1"/>
    <x v="5"/>
    <s v="Microcystis sp."/>
    <s v="Microc"/>
    <s v="Present"/>
    <s v="Microcystis"/>
    <x v="1"/>
    <x v="0"/>
    <x v="2"/>
  </r>
  <r>
    <d v="2012-09-28T00:00:00"/>
    <s v="L56607-1"/>
    <x v="5"/>
    <s v="Oscillatoria sp."/>
    <s v="Oscill"/>
    <s v="Present"/>
    <s v="Cyano Other"/>
    <x v="1"/>
    <x v="0"/>
    <x v="5"/>
  </r>
  <r>
    <d v="2012-09-28T00:00:00"/>
    <s v="L56607-1"/>
    <x v="5"/>
    <s v="Pediastrum sp."/>
    <s v="Pedias"/>
    <s v="Present"/>
    <s v="Other Phyto"/>
    <x v="1"/>
    <x v="0"/>
    <x v="1"/>
  </r>
  <r>
    <d v="2012-09-28T00:00:00"/>
    <s v="L56607-1"/>
    <x v="5"/>
    <s v="Woronichinia sp."/>
    <s v="Woroni"/>
    <s v="Present"/>
    <s v="Woronichinia"/>
    <x v="1"/>
    <x v="0"/>
    <x v="3"/>
  </r>
  <r>
    <d v="2012-10-02T00:00:00"/>
    <s v="L56656-1"/>
    <x v="6"/>
    <s v="Asterionella"/>
    <s v="Asteri"/>
    <s v="Present"/>
    <s v="Other Phyto"/>
    <x v="1"/>
    <x v="0"/>
    <x v="1"/>
  </r>
  <r>
    <d v="2012-10-02T00:00:00"/>
    <s v="L56656-1"/>
    <x v="6"/>
    <s v="Aulacoseira sp."/>
    <s v="Aulaco"/>
    <s v="Dominant"/>
    <s v="Other Phyto"/>
    <x v="3"/>
    <x v="0"/>
    <x v="0"/>
  </r>
  <r>
    <d v="2012-10-02T00:00:00"/>
    <s v="L56656-1"/>
    <x v="6"/>
    <s v="Fragilaria sp."/>
    <s v="Fragil"/>
    <s v="Subdominant"/>
    <s v="Other Phyto"/>
    <x v="1"/>
    <x v="4"/>
    <x v="0"/>
  </r>
  <r>
    <d v="2012-10-02T00:00:00"/>
    <s v="L56656-2"/>
    <x v="7"/>
    <s v="Anabaena: trichome irregularly twisted"/>
    <s v="Anabae"/>
    <s v="Present"/>
    <s v="Anabaena"/>
    <x v="1"/>
    <x v="0"/>
    <x v="4"/>
  </r>
  <r>
    <d v="2012-10-02T00:00:00"/>
    <s v="L56656-2"/>
    <x v="7"/>
    <s v="Anacystis sp."/>
    <s v="Anacys"/>
    <s v="Present"/>
    <s v="Cyano Other"/>
    <x v="1"/>
    <x v="0"/>
    <x v="5"/>
  </r>
  <r>
    <d v="2012-10-02T00:00:00"/>
    <s v="L56656-2"/>
    <x v="7"/>
    <s v="Aulacoseira sp."/>
    <s v="Aulaco"/>
    <s v="Dominant"/>
    <s v="Other Phyto"/>
    <x v="3"/>
    <x v="0"/>
    <x v="0"/>
  </r>
  <r>
    <d v="2012-10-02T00:00:00"/>
    <s v="L56656-2"/>
    <x v="7"/>
    <s v="Fragilaria sp."/>
    <s v="Fragil"/>
    <s v="Subdominant"/>
    <s v="Other Phyto"/>
    <x v="1"/>
    <x v="4"/>
    <x v="0"/>
  </r>
  <r>
    <d v="2012-10-02T00:00:00"/>
    <s v="L56656-2"/>
    <x v="7"/>
    <s v="Pediastrum sp."/>
    <s v="Pedias"/>
    <s v="Present"/>
    <s v="Other Phyto"/>
    <x v="1"/>
    <x v="0"/>
    <x v="1"/>
  </r>
  <r>
    <d v="2012-10-02T00:00:00"/>
    <s v="L56656-2"/>
    <x v="7"/>
    <s v="Stephanodiscus sp."/>
    <s v="Stepha"/>
    <s v="Present"/>
    <s v="Other Phyto"/>
    <x v="1"/>
    <x v="0"/>
    <x v="1"/>
  </r>
  <r>
    <d v="2012-10-02T00:00:00"/>
    <s v="L56656-2"/>
    <x v="7"/>
    <s v="Unicellular Green 4-7 microns"/>
    <s v="Unicel"/>
    <s v="Present"/>
    <s v="Other Phyto"/>
    <x v="1"/>
    <x v="0"/>
    <x v="1"/>
  </r>
  <r>
    <d v="2012-10-02T00:00:00"/>
    <s v="L56656-3"/>
    <x v="8"/>
    <s v="Anabaena: trichome irregularly twisted"/>
    <s v="Anabae"/>
    <s v="Dominant"/>
    <s v="Anabaena"/>
    <x v="0"/>
    <x v="0"/>
    <x v="0"/>
  </r>
  <r>
    <d v="2012-10-02T00:00:00"/>
    <s v="L56656-3"/>
    <x v="8"/>
    <s v="Anabaena: trichome straight"/>
    <s v="Anabae"/>
    <s v="Present"/>
    <s v="Anabaena"/>
    <x v="1"/>
    <x v="0"/>
    <x v="4"/>
  </r>
  <r>
    <d v="2012-10-02T00:00:00"/>
    <s v="L56656-3"/>
    <x v="8"/>
    <s v="Aulacoseira sp."/>
    <s v="Aulaco"/>
    <s v="Present"/>
    <s v="Other Phyto"/>
    <x v="1"/>
    <x v="0"/>
    <x v="1"/>
  </r>
  <r>
    <d v="2012-10-02T00:00:00"/>
    <s v="L56656-3"/>
    <x v="8"/>
    <s v="Botryococcus sp."/>
    <s v="Botryo"/>
    <s v="Present"/>
    <s v="Other Phyto"/>
    <x v="1"/>
    <x v="0"/>
    <x v="1"/>
  </r>
  <r>
    <d v="2012-10-02T00:00:00"/>
    <s v="L56656-3"/>
    <x v="8"/>
    <s v="Gloeotrichia sp."/>
    <s v="Gloeot"/>
    <s v="Present"/>
    <s v="Gloeotrichia"/>
    <x v="1"/>
    <x v="0"/>
    <x v="7"/>
  </r>
  <r>
    <d v="2012-10-02T00:00:00"/>
    <s v="L56656-3"/>
    <x v="8"/>
    <s v="Microcystis sp."/>
    <s v="Microc"/>
    <s v="Subdominant"/>
    <s v="Microcystis"/>
    <x v="1"/>
    <x v="6"/>
    <x v="0"/>
  </r>
  <r>
    <d v="2012-10-02T00:00:00"/>
    <s v="L56656-3"/>
    <x v="8"/>
    <s v="Woronichinia sp."/>
    <s v="Woroni"/>
    <s v="Present"/>
    <s v="Woronichinia"/>
    <x v="1"/>
    <x v="0"/>
    <x v="3"/>
  </r>
  <r>
    <d v="2012-10-02T00:00:00"/>
    <s v="L56656-4"/>
    <x v="9"/>
    <s v="Anabaena: trichome irregularly twisted"/>
    <s v="Anabae"/>
    <s v="Dominant"/>
    <s v="Anabaena"/>
    <x v="0"/>
    <x v="0"/>
    <x v="0"/>
  </r>
  <r>
    <d v="2012-10-02T00:00:00"/>
    <s v="L56656-4"/>
    <x v="9"/>
    <s v="Anabaena: trichome straight"/>
    <s v="Anabae"/>
    <s v="Present"/>
    <s v="Anabaena"/>
    <x v="1"/>
    <x v="0"/>
    <x v="4"/>
  </r>
  <r>
    <d v="2012-10-02T00:00:00"/>
    <s v="L56656-4"/>
    <x v="9"/>
    <s v="Botryococcus sp."/>
    <s v="Botryo"/>
    <s v="Present"/>
    <s v="Other Phyto"/>
    <x v="1"/>
    <x v="0"/>
    <x v="1"/>
  </r>
  <r>
    <d v="2012-10-02T00:00:00"/>
    <s v="L56656-4"/>
    <x v="9"/>
    <s v="Gloeotrichia sp."/>
    <s v="Gloeot"/>
    <s v="Present"/>
    <s v="Gloeotrichia"/>
    <x v="1"/>
    <x v="0"/>
    <x v="7"/>
  </r>
  <r>
    <d v="2012-10-02T00:00:00"/>
    <s v="L56656-4"/>
    <x v="9"/>
    <s v="Microcystis sp."/>
    <s v="Microc"/>
    <s v="Subdominant"/>
    <s v="Microcystis"/>
    <x v="1"/>
    <x v="6"/>
    <x v="0"/>
  </r>
  <r>
    <d v="2012-10-02T00:00:00"/>
    <s v="L56656-4"/>
    <x v="9"/>
    <s v="Woronichinia sp."/>
    <s v="Woroni"/>
    <s v="Present"/>
    <s v="Woronichinia"/>
    <x v="1"/>
    <x v="0"/>
    <x v="3"/>
  </r>
  <r>
    <d v="2012-10-02T00:00:00"/>
    <s v="L56656-4"/>
    <x v="9"/>
    <s v="Zygnema sp."/>
    <s v="Zygnem"/>
    <s v="Present"/>
    <s v="Other Phyto"/>
    <x v="1"/>
    <x v="0"/>
    <x v="1"/>
  </r>
  <r>
    <d v="2012-10-09T00:00:00"/>
    <s v="L56715-1"/>
    <x v="10"/>
    <s v="Anabaena: trichome irregularly twisted"/>
    <s v="Anabae"/>
    <s v="Dominant"/>
    <s v="Anabaena"/>
    <x v="0"/>
    <x v="0"/>
    <x v="0"/>
  </r>
  <r>
    <d v="2012-10-09T00:00:00"/>
    <s v="L56715-1"/>
    <x v="10"/>
    <s v="Aulacoseira sp."/>
    <s v="Aulaco"/>
    <s v="Present"/>
    <s v="Other Phyto"/>
    <x v="1"/>
    <x v="0"/>
    <x v="1"/>
  </r>
  <r>
    <d v="2012-10-09T00:00:00"/>
    <s v="L56715-1"/>
    <x v="10"/>
    <s v="Botryococcus sp."/>
    <s v="Botryo"/>
    <s v="Present"/>
    <s v="Other Phyto"/>
    <x v="1"/>
    <x v="0"/>
    <x v="1"/>
  </r>
  <r>
    <d v="2012-10-09T00:00:00"/>
    <s v="L56715-1"/>
    <x v="10"/>
    <s v="Gloeotrichia sp."/>
    <s v="Gloeot"/>
    <s v="Present"/>
    <s v="Gloeotrichia"/>
    <x v="1"/>
    <x v="0"/>
    <x v="7"/>
  </r>
  <r>
    <d v="2012-10-09T00:00:00"/>
    <s v="L56715-1"/>
    <x v="10"/>
    <s v="Microcystis sp."/>
    <s v="Microc"/>
    <s v="Subdominant"/>
    <s v="Microcystis"/>
    <x v="1"/>
    <x v="6"/>
    <x v="0"/>
  </r>
  <r>
    <d v="2012-10-09T00:00:00"/>
    <s v="L56715-1"/>
    <x v="10"/>
    <s v="Spirogyra sp."/>
    <s v="Spirog"/>
    <s v="Present"/>
    <s v="Other Phyto"/>
    <x v="1"/>
    <x v="0"/>
    <x v="1"/>
  </r>
  <r>
    <d v="2012-10-09T00:00:00"/>
    <s v="L56715-1"/>
    <x v="10"/>
    <s v="Woronichinia sp."/>
    <s v="Woroni"/>
    <s v="Present"/>
    <s v="Woronichinia"/>
    <x v="1"/>
    <x v="0"/>
    <x v="3"/>
  </r>
  <r>
    <d v="2012-10-09T00:00:00"/>
    <s v="L56715-1"/>
    <x v="10"/>
    <s v="Zygnema sp."/>
    <s v="Zygnem"/>
    <s v="Present"/>
    <s v="Other Phyto"/>
    <x v="1"/>
    <x v="0"/>
    <x v="1"/>
  </r>
  <r>
    <d v="2012-10-09T00:00:00"/>
    <s v="L56715-2"/>
    <x v="11"/>
    <s v="Anabaena: trichome irregularly twisted"/>
    <s v="Anabae"/>
    <s v="Dominant"/>
    <s v="Anabaena"/>
    <x v="0"/>
    <x v="0"/>
    <x v="0"/>
  </r>
  <r>
    <d v="2012-10-09T00:00:00"/>
    <s v="L56715-2"/>
    <x v="11"/>
    <s v="Asterionella"/>
    <s v="Asteri"/>
    <s v="Present"/>
    <s v="Other Phyto"/>
    <x v="1"/>
    <x v="0"/>
    <x v="1"/>
  </r>
  <r>
    <d v="2012-10-09T00:00:00"/>
    <s v="L56715-2"/>
    <x v="11"/>
    <s v="Aulacoseira sp."/>
    <s v="Aulaco"/>
    <s v="Subdominant"/>
    <s v="Other Phyto"/>
    <x v="1"/>
    <x v="4"/>
    <x v="0"/>
  </r>
  <r>
    <d v="2012-10-09T00:00:00"/>
    <s v="L56715-2"/>
    <x v="11"/>
    <s v="Botryococcus sp."/>
    <s v="Botryo"/>
    <s v="Present"/>
    <s v="Other Phyto"/>
    <x v="1"/>
    <x v="0"/>
    <x v="1"/>
  </r>
  <r>
    <d v="2012-10-09T00:00:00"/>
    <s v="L56715-2"/>
    <x v="11"/>
    <s v="Cosmarium sp."/>
    <s v="Cosmar"/>
    <s v="Present"/>
    <s v="Other Phyto"/>
    <x v="1"/>
    <x v="0"/>
    <x v="1"/>
  </r>
  <r>
    <d v="2012-10-09T00:00:00"/>
    <s v="L56715-2"/>
    <x v="11"/>
    <s v="Cryptomonas sp."/>
    <s v="Crypto"/>
    <s v="Present"/>
    <s v="Other Phyto"/>
    <x v="1"/>
    <x v="0"/>
    <x v="1"/>
  </r>
  <r>
    <d v="2012-10-09T00:00:00"/>
    <s v="L56715-2"/>
    <x v="11"/>
    <s v="Fragilaria sp."/>
    <s v="Fragil"/>
    <s v="Present"/>
    <s v="Other Phyto"/>
    <x v="1"/>
    <x v="0"/>
    <x v="1"/>
  </r>
  <r>
    <d v="2012-10-09T00:00:00"/>
    <s v="L56715-2"/>
    <x v="11"/>
    <s v="Microcystis sp."/>
    <s v="Microc"/>
    <s v="Present"/>
    <s v="Microcystis"/>
    <x v="1"/>
    <x v="0"/>
    <x v="2"/>
  </r>
  <r>
    <d v="2012-10-09T00:00:00"/>
    <s v="L56715-2"/>
    <x v="11"/>
    <s v="Oocystis sp."/>
    <s v="Oocyst"/>
    <s v="Present"/>
    <s v="Other Phyto"/>
    <x v="1"/>
    <x v="0"/>
    <x v="1"/>
  </r>
  <r>
    <d v="2012-10-09T00:00:00"/>
    <s v="L56715-2"/>
    <x v="11"/>
    <s v="Pediastrum sp."/>
    <s v="Pedias"/>
    <s v="Present"/>
    <s v="Other Phyto"/>
    <x v="1"/>
    <x v="0"/>
    <x v="1"/>
  </r>
  <r>
    <d v="2012-10-09T00:00:00"/>
    <s v="L56715-2"/>
    <x v="11"/>
    <s v="Synedra sp."/>
    <s v="Synedr"/>
    <s v="Present"/>
    <s v="Other Phyto"/>
    <x v="1"/>
    <x v="0"/>
    <x v="1"/>
  </r>
  <r>
    <d v="2012-10-09T00:00:00"/>
    <s v="L56715-2"/>
    <x v="11"/>
    <s v="Undetermined Centric Diatom"/>
    <s v="Undete"/>
    <s v="Present"/>
    <s v="Other Phyto"/>
    <x v="1"/>
    <x v="0"/>
    <x v="1"/>
  </r>
  <r>
    <d v="2012-10-09T00:00:00"/>
    <s v="L56715-2"/>
    <x v="11"/>
    <s v="Undetermined Pennate Diatom"/>
    <s v="Undete"/>
    <s v="Present"/>
    <s v="Other Phyto"/>
    <x v="1"/>
    <x v="0"/>
    <x v="1"/>
  </r>
  <r>
    <d v="2012-10-09T00:00:00"/>
    <s v="L56715-2"/>
    <x v="11"/>
    <s v="Unicellular Green 4-7 microns"/>
    <s v="Unicel"/>
    <s v="Present"/>
    <s v="Other Phyto"/>
    <x v="1"/>
    <x v="0"/>
    <x v="1"/>
  </r>
  <r>
    <d v="2012-10-09T00:00:00"/>
    <s v="L56715-2"/>
    <x v="11"/>
    <s v="Zygnema sp."/>
    <s v="Zygnem"/>
    <s v="Present"/>
    <s v="Other Phyto"/>
    <x v="1"/>
    <x v="0"/>
    <x v="1"/>
  </r>
  <r>
    <d v="2012-10-09T00:00:00"/>
    <s v="L56715-3"/>
    <x v="12"/>
    <s v="Anabaena: trichome irregularly twisted"/>
    <s v="Anabae"/>
    <s v="Dominant"/>
    <s v="Anabaena"/>
    <x v="0"/>
    <x v="0"/>
    <x v="0"/>
  </r>
  <r>
    <d v="2012-10-09T00:00:00"/>
    <s v="L56715-3"/>
    <x v="12"/>
    <s v="Botryococcus sp."/>
    <s v="Botryo"/>
    <s v="Present"/>
    <s v="Other Phyto"/>
    <x v="1"/>
    <x v="0"/>
    <x v="1"/>
  </r>
  <r>
    <d v="2012-10-09T00:00:00"/>
    <s v="L56715-3"/>
    <x v="12"/>
    <s v="Microcystis sp."/>
    <s v="Microc"/>
    <s v="Subdominant"/>
    <s v="Microcystis"/>
    <x v="1"/>
    <x v="6"/>
    <x v="0"/>
  </r>
  <r>
    <d v="2012-10-09T00:00:00"/>
    <s v="L56715-3"/>
    <x v="12"/>
    <s v="Synedra sp."/>
    <s v="Synedr"/>
    <s v="Present"/>
    <s v="Other Phyto"/>
    <x v="1"/>
    <x v="0"/>
    <x v="1"/>
  </r>
  <r>
    <d v="2012-10-09T00:00:00"/>
    <s v="L56715-3"/>
    <x v="12"/>
    <s v="Zygnema sp."/>
    <s v="Zygnem"/>
    <s v="Present"/>
    <s v="Other Phyto"/>
    <x v="1"/>
    <x v="0"/>
    <x v="1"/>
  </r>
  <r>
    <d v="2012-10-09T00:00:00"/>
    <s v="L56715-4"/>
    <x v="13"/>
    <s v="Anabaena: trichome irregularly twisted"/>
    <s v="Anabae"/>
    <s v="Dominant"/>
    <s v="Anabaena"/>
    <x v="0"/>
    <x v="0"/>
    <x v="0"/>
  </r>
  <r>
    <d v="2012-10-09T00:00:00"/>
    <s v="L56715-4"/>
    <x v="13"/>
    <s v="Aphanizomenon sp."/>
    <s v="Aphani"/>
    <s v="Present"/>
    <s v="Aphanizomenon"/>
    <x v="1"/>
    <x v="0"/>
    <x v="6"/>
  </r>
  <r>
    <d v="2012-10-09T00:00:00"/>
    <s v="L56715-4"/>
    <x v="13"/>
    <s v="Aulacoseira sp."/>
    <s v="Aulaco"/>
    <s v="Present"/>
    <s v="Other Phyto"/>
    <x v="1"/>
    <x v="0"/>
    <x v="1"/>
  </r>
  <r>
    <d v="2012-10-09T00:00:00"/>
    <s v="L56715-4"/>
    <x v="13"/>
    <s v="Botryococcus sp."/>
    <s v="Botryo"/>
    <s v="Present"/>
    <s v="Other Phyto"/>
    <x v="1"/>
    <x v="0"/>
    <x v="1"/>
  </r>
  <r>
    <d v="2012-10-09T00:00:00"/>
    <s v="L56715-4"/>
    <x v="13"/>
    <s v="Microcystis sp."/>
    <s v="Microc"/>
    <s v="Subdominant"/>
    <s v="Microcystis"/>
    <x v="1"/>
    <x v="6"/>
    <x v="0"/>
  </r>
  <r>
    <d v="2012-10-09T00:00:00"/>
    <s v="L56715-4"/>
    <x v="13"/>
    <s v="Rhizoclonium sp."/>
    <s v="Rhizoc"/>
    <s v="Present"/>
    <s v="Other Phyto"/>
    <x v="1"/>
    <x v="0"/>
    <x v="1"/>
  </r>
  <r>
    <d v="2012-10-09T00:00:00"/>
    <s v="L56715-4"/>
    <x v="13"/>
    <s v="Undetermined Pennate Diatom"/>
    <s v="Undete"/>
    <s v="Present"/>
    <s v="Other Phyto"/>
    <x v="1"/>
    <x v="0"/>
    <x v="1"/>
  </r>
  <r>
    <d v="2012-10-09T00:00:00"/>
    <s v="L56715-4"/>
    <x v="13"/>
    <s v="Woronichinia sp."/>
    <s v="Woroni"/>
    <s v="Present"/>
    <s v="Woronichinia"/>
    <x v="1"/>
    <x v="0"/>
    <x v="3"/>
  </r>
  <r>
    <d v="2012-10-09T00:00:00"/>
    <s v="L56715-4"/>
    <x v="13"/>
    <s v="Zygnema sp."/>
    <s v="Zygnem"/>
    <s v="Present"/>
    <s v="Other Phyto"/>
    <x v="1"/>
    <x v="0"/>
    <x v="1"/>
  </r>
  <r>
    <d v="2012-11-05T00:00:00"/>
    <s v="L56930-1"/>
    <x v="14"/>
    <s v="Anabaena: trichome irregularly twisted"/>
    <s v="Anabae"/>
    <s v="Present"/>
    <s v="Anabaena"/>
    <x v="1"/>
    <x v="0"/>
    <x v="4"/>
  </r>
  <r>
    <d v="2012-11-05T00:00:00"/>
    <s v="L56930-1"/>
    <x v="14"/>
    <s v="Asterionella"/>
    <s v="Asteri"/>
    <s v="Subdominant"/>
    <s v="Other Phyto"/>
    <x v="1"/>
    <x v="4"/>
    <x v="0"/>
  </r>
  <r>
    <d v="2012-11-05T00:00:00"/>
    <s v="L56930-1"/>
    <x v="14"/>
    <s v="Aulacoseira sp."/>
    <s v="Aulaco"/>
    <s v="Dominant"/>
    <s v="Other Phyto"/>
    <x v="3"/>
    <x v="0"/>
    <x v="0"/>
  </r>
  <r>
    <d v="2012-11-05T00:00:00"/>
    <s v="L56930-1"/>
    <x v="14"/>
    <s v="Botryococcus sp."/>
    <s v="Botryo"/>
    <s v="Present"/>
    <s v="Other Phyto"/>
    <x v="1"/>
    <x v="0"/>
    <x v="1"/>
  </r>
  <r>
    <d v="2012-11-05T00:00:00"/>
    <s v="L56930-1"/>
    <x v="14"/>
    <s v="Cryptomonas sp."/>
    <s v="Crypto"/>
    <s v="Present"/>
    <s v="Other Phyto"/>
    <x v="1"/>
    <x v="0"/>
    <x v="1"/>
  </r>
  <r>
    <d v="2012-11-05T00:00:00"/>
    <s v="L56930-1"/>
    <x v="14"/>
    <s v="Fragilaria sp."/>
    <s v="Fragil"/>
    <s v="Present"/>
    <s v="Other Phyto"/>
    <x v="1"/>
    <x v="0"/>
    <x v="1"/>
  </r>
  <r>
    <d v="2012-11-05T00:00:00"/>
    <s v="L56930-1"/>
    <x v="14"/>
    <s v="Mallomonas sp."/>
    <s v="Mallom"/>
    <s v="Present"/>
    <s v="Other Phyto"/>
    <x v="1"/>
    <x v="0"/>
    <x v="1"/>
  </r>
  <r>
    <d v="2012-11-05T00:00:00"/>
    <s v="L56930-1"/>
    <x v="14"/>
    <s v="Pediastrum sp."/>
    <s v="Pedias"/>
    <s v="Present"/>
    <s v="Other Phyto"/>
    <x v="1"/>
    <x v="0"/>
    <x v="1"/>
  </r>
  <r>
    <d v="2012-11-05T00:00:00"/>
    <s v="L56930-1"/>
    <x v="14"/>
    <s v="Sphaerocystis sp."/>
    <s v="Sphaer"/>
    <s v="Present"/>
    <s v="Other Phyto"/>
    <x v="1"/>
    <x v="0"/>
    <x v="1"/>
  </r>
  <r>
    <d v="2012-11-05T00:00:00"/>
    <s v="L56930-1"/>
    <x v="14"/>
    <s v="Staurastrum sp."/>
    <s v="Staura"/>
    <s v="Present"/>
    <s v="Other Phyto"/>
    <x v="1"/>
    <x v="0"/>
    <x v="1"/>
  </r>
  <r>
    <d v="2012-11-05T00:00:00"/>
    <s v="L56930-1"/>
    <x v="14"/>
    <s v="Woronichinia sp."/>
    <s v="Woroni"/>
    <s v="Present"/>
    <s v="Woronichinia"/>
    <x v="1"/>
    <x v="0"/>
    <x v="3"/>
  </r>
  <r>
    <d v="2012-11-05T00:00:00"/>
    <s v="L56930-2"/>
    <x v="15"/>
    <s v="Anabaena: trichome irregularly twisted"/>
    <s v="Anabae"/>
    <s v="Dominant"/>
    <s v="Anabaena"/>
    <x v="0"/>
    <x v="0"/>
    <x v="0"/>
  </r>
  <r>
    <d v="2012-11-05T00:00:00"/>
    <s v="L56930-2"/>
    <x v="15"/>
    <s v="Aphanizomenon sp."/>
    <s v="Aphani"/>
    <s v="Subdominant"/>
    <s v="Aphanizomenon"/>
    <x v="1"/>
    <x v="5"/>
    <x v="0"/>
  </r>
  <r>
    <d v="2012-11-05T00:00:00"/>
    <s v="L56930-2"/>
    <x v="15"/>
    <s v="Euglena sp."/>
    <s v="Euglen"/>
    <s v="Present"/>
    <s v="Other Phyto"/>
    <x v="1"/>
    <x v="0"/>
    <x v="1"/>
  </r>
  <r>
    <d v="2012-11-05T00:00:00"/>
    <s v="L56930-2"/>
    <x v="15"/>
    <s v="Mallomonas sp."/>
    <s v="Mallom"/>
    <s v="Present"/>
    <s v="Other Phyto"/>
    <x v="1"/>
    <x v="0"/>
    <x v="1"/>
  </r>
  <r>
    <d v="2012-11-05T00:00:00"/>
    <s v="L56930-2"/>
    <x v="15"/>
    <s v="Undetermined Filament"/>
    <s v="Undete"/>
    <s v="Present"/>
    <s v="Other Phyto"/>
    <x v="1"/>
    <x v="0"/>
    <x v="1"/>
  </r>
  <r>
    <d v="2012-11-05T00:00:00"/>
    <s v="L56930-2"/>
    <x v="15"/>
    <s v="Woronichinia sp."/>
    <s v="Woroni"/>
    <s v="Present"/>
    <s v="Woronichinia"/>
    <x v="1"/>
    <x v="0"/>
    <x v="3"/>
  </r>
  <r>
    <d v="2013-02-27T00:00:00"/>
    <s v="L57478-1"/>
    <x v="16"/>
    <s v="Anabaena: trichome irregularly twisted"/>
    <s v="Anabae"/>
    <s v="Subdominant"/>
    <s v="Anabaena"/>
    <x v="1"/>
    <x v="3"/>
    <x v="0"/>
  </r>
  <r>
    <d v="2013-02-27T00:00:00"/>
    <s v="L57478-1"/>
    <x v="16"/>
    <s v="Aphanizomenon sp."/>
    <s v="Aphani"/>
    <s v="Dominant"/>
    <s v="Aphanizomenon"/>
    <x v="4"/>
    <x v="0"/>
    <x v="0"/>
  </r>
  <r>
    <d v="2013-02-27T00:00:00"/>
    <s v="L57478-1"/>
    <x v="16"/>
    <s v="Asterionella"/>
    <s v="Asteri"/>
    <s v="Present"/>
    <s v="Other Phyto"/>
    <x v="1"/>
    <x v="0"/>
    <x v="1"/>
  </r>
  <r>
    <d v="2013-02-27T00:00:00"/>
    <s v="L57478-1"/>
    <x v="16"/>
    <s v="Botryococcus sp."/>
    <s v="Botryo"/>
    <s v="Present"/>
    <s v="Other Phyto"/>
    <x v="1"/>
    <x v="0"/>
    <x v="1"/>
  </r>
  <r>
    <d v="2013-02-27T00:00:00"/>
    <s v="L57478-1"/>
    <x v="16"/>
    <s v="Cocconeis sp."/>
    <s v="Coccon"/>
    <s v="Present"/>
    <s v="Other Phyto"/>
    <x v="1"/>
    <x v="0"/>
    <x v="1"/>
  </r>
  <r>
    <d v="2013-02-27T00:00:00"/>
    <s v="L57478-1"/>
    <x v="16"/>
    <s v="Dinobryon sp."/>
    <s v="Dinobr"/>
    <s v="Present"/>
    <s v="Other Phyto"/>
    <x v="1"/>
    <x v="0"/>
    <x v="1"/>
  </r>
  <r>
    <d v="2013-02-27T00:00:00"/>
    <s v="L57478-1"/>
    <x v="16"/>
    <s v="Fragilaria sp."/>
    <s v="Fragil"/>
    <s v="Present"/>
    <s v="Other Phyto"/>
    <x v="1"/>
    <x v="0"/>
    <x v="1"/>
  </r>
  <r>
    <d v="2013-02-27T00:00:00"/>
    <s v="L57478-1"/>
    <x v="16"/>
    <s v="Gomphonema sp."/>
    <s v="Gompho"/>
    <s v="Present"/>
    <s v="Other Phyto"/>
    <x v="1"/>
    <x v="0"/>
    <x v="1"/>
  </r>
  <r>
    <d v="2013-02-27T00:00:00"/>
    <s v="L57478-1"/>
    <x v="16"/>
    <s v="Mallomonas sp."/>
    <s v="Mallom"/>
    <s v="Present"/>
    <s v="Other Phyto"/>
    <x v="1"/>
    <x v="0"/>
    <x v="1"/>
  </r>
  <r>
    <d v="2013-02-27T00:00:00"/>
    <s v="L57478-1"/>
    <x v="16"/>
    <s v="Microcystis sp."/>
    <s v="Microc"/>
    <s v="Present"/>
    <s v="Microcystis"/>
    <x v="1"/>
    <x v="0"/>
    <x v="2"/>
  </r>
  <r>
    <d v="2013-02-27T00:00:00"/>
    <s v="L57478-1"/>
    <x v="16"/>
    <s v="Nitzschia sp."/>
    <s v="Nitzsc"/>
    <s v="Present"/>
    <s v="Other Phyto"/>
    <x v="1"/>
    <x v="0"/>
    <x v="1"/>
  </r>
  <r>
    <d v="2013-02-27T00:00:00"/>
    <s v="L57478-1"/>
    <x v="16"/>
    <s v="Schroederia sp."/>
    <s v="Schroe"/>
    <s v="Present"/>
    <s v="Other Phyto"/>
    <x v="1"/>
    <x v="0"/>
    <x v="1"/>
  </r>
  <r>
    <d v="2013-02-27T00:00:00"/>
    <s v="L57478-1"/>
    <x v="16"/>
    <s v="Synedra sp."/>
    <s v="Synedr"/>
    <s v="Present"/>
    <s v="Other Phyto"/>
    <x v="1"/>
    <x v="0"/>
    <x v="1"/>
  </r>
  <r>
    <d v="2013-02-27T00:00:00"/>
    <s v="L57478-1"/>
    <x v="16"/>
    <s v="Undetermined Pennate Diatom"/>
    <s v="Undete"/>
    <s v="Present"/>
    <s v="Other Phyto"/>
    <x v="1"/>
    <x v="0"/>
    <x v="1"/>
  </r>
  <r>
    <d v="2013-03-18T00:00:00"/>
    <s v="L57577-1"/>
    <x v="17"/>
    <s v="Ankyra sp."/>
    <s v="Ankyra"/>
    <s v="Present"/>
    <s v="Other Phyto"/>
    <x v="1"/>
    <x v="0"/>
    <x v="1"/>
  </r>
  <r>
    <d v="2013-03-18T00:00:00"/>
    <s v="L57577-1"/>
    <x v="17"/>
    <s v="Aphanizomenon sp."/>
    <s v="Aphani"/>
    <s v="Present"/>
    <s v="Aphanizomenon"/>
    <x v="1"/>
    <x v="0"/>
    <x v="6"/>
  </r>
  <r>
    <d v="2013-03-18T00:00:00"/>
    <s v="L57577-1"/>
    <x v="17"/>
    <s v="Asterionella"/>
    <s v="Asteri"/>
    <s v="Present"/>
    <s v="Other Phyto"/>
    <x v="1"/>
    <x v="0"/>
    <x v="1"/>
  </r>
  <r>
    <d v="2013-03-18T00:00:00"/>
    <s v="L57577-1"/>
    <x v="17"/>
    <s v="Aulacoseira sp."/>
    <s v="Aulaco"/>
    <s v="Dominant"/>
    <s v="Other Phyto"/>
    <x v="3"/>
    <x v="0"/>
    <x v="0"/>
  </r>
  <r>
    <d v="2013-03-18T00:00:00"/>
    <s v="L57577-1"/>
    <x v="17"/>
    <s v="Cosmarium sp."/>
    <s v="Cosmar"/>
    <s v="Present"/>
    <s v="Other Phyto"/>
    <x v="1"/>
    <x v="0"/>
    <x v="1"/>
  </r>
  <r>
    <d v="2013-03-18T00:00:00"/>
    <s v="L57577-1"/>
    <x v="17"/>
    <s v="Cryptomonas sp."/>
    <s v="Crypto"/>
    <s v="Subdominant"/>
    <s v="Other Phyto"/>
    <x v="1"/>
    <x v="4"/>
    <x v="0"/>
  </r>
  <r>
    <d v="2013-03-18T00:00:00"/>
    <s v="L57577-1"/>
    <x v="17"/>
    <s v="Dinobryon sp."/>
    <s v="Dinobr"/>
    <s v="Present"/>
    <s v="Other Phyto"/>
    <x v="1"/>
    <x v="0"/>
    <x v="1"/>
  </r>
  <r>
    <d v="2013-03-18T00:00:00"/>
    <s v="L57577-1"/>
    <x v="17"/>
    <s v="Fragilaria sp."/>
    <s v="Fragil"/>
    <s v="Present"/>
    <s v="Other Phyto"/>
    <x v="1"/>
    <x v="0"/>
    <x v="1"/>
  </r>
  <r>
    <d v="2013-03-18T00:00:00"/>
    <s v="L57577-1"/>
    <x v="17"/>
    <s v="Quadrigula sp."/>
    <s v="Quadri"/>
    <s v="Present"/>
    <s v="Other Phyto"/>
    <x v="1"/>
    <x v="0"/>
    <x v="1"/>
  </r>
  <r>
    <d v="2013-03-18T00:00:00"/>
    <s v="L57577-1"/>
    <x v="17"/>
    <s v="Stephanodiscus sp."/>
    <s v="Stepha"/>
    <s v="Present"/>
    <s v="Other Phyto"/>
    <x v="1"/>
    <x v="0"/>
    <x v="1"/>
  </r>
  <r>
    <d v="2013-03-18T00:00:00"/>
    <s v="L57577-1"/>
    <x v="17"/>
    <s v="Synedra sp."/>
    <s v="Synedr"/>
    <s v="Present"/>
    <s v="Other Phyto"/>
    <x v="1"/>
    <x v="0"/>
    <x v="1"/>
  </r>
  <r>
    <d v="2013-03-18T00:00:00"/>
    <s v="L57577-1"/>
    <x v="17"/>
    <s v="Undetermined Pennate Diatom"/>
    <s v="Undete"/>
    <s v="Present"/>
    <s v="Other Phyto"/>
    <x v="1"/>
    <x v="0"/>
    <x v="1"/>
  </r>
  <r>
    <d v="2013-03-18T00:00:00"/>
    <s v="L57577-1"/>
    <x v="17"/>
    <s v="Unicellular Green 1-3 microns"/>
    <s v="Unicel"/>
    <s v="Present"/>
    <s v="Other Phyto"/>
    <x v="1"/>
    <x v="0"/>
    <x v="1"/>
  </r>
  <r>
    <d v="2013-08-26T00:00:00"/>
    <s v="L58583-1"/>
    <x v="18"/>
    <s v="Anabaena: trichome irregularly twisted"/>
    <s v="Anabae"/>
    <s v="Dominant"/>
    <s v="Anabaena"/>
    <x v="0"/>
    <x v="0"/>
    <x v="0"/>
  </r>
  <r>
    <d v="2013-08-26T00:00:00"/>
    <s v="L58583-1"/>
    <x v="18"/>
    <s v="Aphanizomenon sp."/>
    <s v="Aphani"/>
    <s v="Present"/>
    <s v="Aphanizomenon"/>
    <x v="1"/>
    <x v="0"/>
    <x v="6"/>
  </r>
  <r>
    <d v="2013-08-26T00:00:00"/>
    <s v="L58583-1"/>
    <x v="18"/>
    <s v="Aulacoseira sp."/>
    <s v="Aulaco"/>
    <s v="Present"/>
    <s v="Other Phyto"/>
    <x v="1"/>
    <x v="0"/>
    <x v="1"/>
  </r>
  <r>
    <d v="2013-08-26T00:00:00"/>
    <s v="L58583-1"/>
    <x v="18"/>
    <s v="Botryococcus sp."/>
    <s v="Botryo"/>
    <s v="Subdominant"/>
    <s v="Other Phyto"/>
    <x v="1"/>
    <x v="4"/>
    <x v="0"/>
  </r>
  <r>
    <d v="2013-08-26T00:00:00"/>
    <s v="L58583-1"/>
    <x v="18"/>
    <s v="Ceratium sp."/>
    <s v="Cerati"/>
    <s v="Present"/>
    <s v="Other Phyto"/>
    <x v="1"/>
    <x v="0"/>
    <x v="1"/>
  </r>
  <r>
    <d v="2013-08-26T00:00:00"/>
    <s v="L58583-1"/>
    <x v="18"/>
    <s v="Cymbella sp."/>
    <s v="Cymbel"/>
    <s v="Present"/>
    <s v="Other Phyto"/>
    <x v="1"/>
    <x v="0"/>
    <x v="1"/>
  </r>
  <r>
    <d v="2013-08-26T00:00:00"/>
    <s v="L58583-1"/>
    <x v="18"/>
    <s v="Dinobryon sp."/>
    <s v="Dinobr"/>
    <s v="Present"/>
    <s v="Other Phyto"/>
    <x v="1"/>
    <x v="0"/>
    <x v="1"/>
  </r>
  <r>
    <d v="2013-08-26T00:00:00"/>
    <s v="L58583-1"/>
    <x v="18"/>
    <s v="Fragilaria sp."/>
    <s v="Fragil"/>
    <s v="Present"/>
    <s v="Other Phyto"/>
    <x v="1"/>
    <x v="0"/>
    <x v="1"/>
  </r>
  <r>
    <d v="2013-08-26T00:00:00"/>
    <s v="L58583-1"/>
    <x v="18"/>
    <s v="Microcystis sp."/>
    <s v="Microc"/>
    <s v="Present"/>
    <s v="Microcystis"/>
    <x v="1"/>
    <x v="0"/>
    <x v="2"/>
  </r>
  <r>
    <d v="2013-08-26T00:00:00"/>
    <s v="L58583-1"/>
    <x v="18"/>
    <s v="Oscillatoria sp."/>
    <s v="Oscill"/>
    <s v="Present"/>
    <s v="Cyano Other"/>
    <x v="1"/>
    <x v="0"/>
    <x v="5"/>
  </r>
  <r>
    <d v="2013-08-26T00:00:00"/>
    <s v="L58583-1"/>
    <x v="18"/>
    <s v="Synedra sp."/>
    <s v="Synedr"/>
    <s v="Present"/>
    <s v="Other Phyto"/>
    <x v="1"/>
    <x v="0"/>
    <x v="1"/>
  </r>
  <r>
    <d v="2013-08-26T00:00:00"/>
    <s v="L58583-1"/>
    <x v="18"/>
    <s v="Undetermined Pennate Diatom"/>
    <s v="Undete"/>
    <s v="Present"/>
    <s v="Other Phyto"/>
    <x v="1"/>
    <x v="0"/>
    <x v="1"/>
  </r>
  <r>
    <d v="2013-09-04T00:00:00"/>
    <s v="L58659-1"/>
    <x v="19"/>
    <s v="Anabaena: trichome irregularly twisted"/>
    <s v="Anabae"/>
    <s v="Dominant"/>
    <s v="Anabaena"/>
    <x v="0"/>
    <x v="0"/>
    <x v="0"/>
  </r>
  <r>
    <d v="2013-09-04T00:00:00"/>
    <s v="L58659-1"/>
    <x v="19"/>
    <s v="Botryococcus sp."/>
    <s v="Botryo"/>
    <s v="Present"/>
    <s v="Other Phyto"/>
    <x v="1"/>
    <x v="0"/>
    <x v="1"/>
  </r>
  <r>
    <d v="2013-09-04T00:00:00"/>
    <s v="L58659-1"/>
    <x v="19"/>
    <s v="Cryptomonas sp."/>
    <s v="Crypto"/>
    <s v="Present"/>
    <s v="Other Phyto"/>
    <x v="1"/>
    <x v="0"/>
    <x v="1"/>
  </r>
  <r>
    <d v="2013-09-04T00:00:00"/>
    <s v="L58659-1"/>
    <x v="19"/>
    <s v="Microcystis sp."/>
    <s v="Microc"/>
    <s v="Subdominant"/>
    <s v="Microcystis"/>
    <x v="1"/>
    <x v="6"/>
    <x v="0"/>
  </r>
  <r>
    <d v="2013-09-04T00:00:00"/>
    <s v="L58659-1"/>
    <x v="19"/>
    <s v="Woronichinia sp."/>
    <s v="Woroni"/>
    <s v="Present"/>
    <s v="Woronichinia"/>
    <x v="1"/>
    <x v="0"/>
    <x v="3"/>
  </r>
  <r>
    <d v="2013-09-04T00:00:00"/>
    <s v="L58659-2"/>
    <x v="20"/>
    <s v="Anabaena: trichome irregularly twisted"/>
    <s v="Anabae"/>
    <s v="Subdominant"/>
    <s v="Anabaena"/>
    <x v="1"/>
    <x v="3"/>
    <x v="0"/>
  </r>
  <r>
    <d v="2013-09-04T00:00:00"/>
    <s v="L58659-2"/>
    <x v="20"/>
    <s v="Botryococcus sp."/>
    <s v="Botryo"/>
    <s v="Present"/>
    <s v="Other Phyto"/>
    <x v="1"/>
    <x v="0"/>
    <x v="1"/>
  </r>
  <r>
    <d v="2013-09-04T00:00:00"/>
    <s v="L58659-2"/>
    <x v="20"/>
    <s v="Cryptomonas sp."/>
    <s v="Crypto"/>
    <s v="Present"/>
    <s v="Other Phyto"/>
    <x v="1"/>
    <x v="0"/>
    <x v="1"/>
  </r>
  <r>
    <d v="2013-09-04T00:00:00"/>
    <s v="L58659-2"/>
    <x v="20"/>
    <s v="Cymbella sp."/>
    <s v="Cymbel"/>
    <s v="Present"/>
    <s v="Other Phyto"/>
    <x v="1"/>
    <x v="0"/>
    <x v="1"/>
  </r>
  <r>
    <d v="2013-09-04T00:00:00"/>
    <s v="L58659-2"/>
    <x v="20"/>
    <s v="Dinobryon sp."/>
    <s v="Dinobr"/>
    <s v="Present"/>
    <s v="Other Phyto"/>
    <x v="1"/>
    <x v="0"/>
    <x v="1"/>
  </r>
  <r>
    <d v="2013-09-04T00:00:00"/>
    <s v="L58659-2"/>
    <x v="20"/>
    <s v="Mallomonas sp."/>
    <s v="Mallom"/>
    <s v="Present"/>
    <s v="Other Phyto"/>
    <x v="1"/>
    <x v="0"/>
    <x v="1"/>
  </r>
  <r>
    <d v="2013-09-04T00:00:00"/>
    <s v="L58659-2"/>
    <x v="20"/>
    <s v="Melosira sp."/>
    <s v="Melosi"/>
    <s v="Present"/>
    <s v="Other Phyto"/>
    <x v="1"/>
    <x v="0"/>
    <x v="1"/>
  </r>
  <r>
    <d v="2013-09-04T00:00:00"/>
    <s v="L58659-2"/>
    <x v="20"/>
    <s v="Microcystis sp."/>
    <s v="Microc"/>
    <s v="Dominant"/>
    <s v="Microcystis"/>
    <x v="5"/>
    <x v="0"/>
    <x v="0"/>
  </r>
  <r>
    <d v="2013-09-04T00:00:00"/>
    <s v="L58659-2"/>
    <x v="20"/>
    <s v="Navicula sp."/>
    <s v="Navicu"/>
    <s v="Present"/>
    <s v="Other Phyto"/>
    <x v="1"/>
    <x v="0"/>
    <x v="1"/>
  </r>
  <r>
    <d v="2013-09-04T00:00:00"/>
    <s v="L58659-2"/>
    <x v="20"/>
    <s v="Pediastrum sp."/>
    <s v="Pedias"/>
    <s v="Present"/>
    <s v="Other Phyto"/>
    <x v="1"/>
    <x v="0"/>
    <x v="1"/>
  </r>
  <r>
    <d v="2013-09-04T00:00:00"/>
    <s v="L58659-2"/>
    <x v="20"/>
    <s v="Staurastrum sp."/>
    <s v="Staura"/>
    <s v="Present"/>
    <s v="Other Phyto"/>
    <x v="1"/>
    <x v="0"/>
    <x v="1"/>
  </r>
  <r>
    <d v="2013-09-04T00:00:00"/>
    <s v="L58659-2"/>
    <x v="20"/>
    <s v="Stephanodiscus sp."/>
    <s v="Stepha"/>
    <s v="Present"/>
    <s v="Other Phyto"/>
    <x v="1"/>
    <x v="0"/>
    <x v="1"/>
  </r>
  <r>
    <d v="2013-09-04T00:00:00"/>
    <s v="L58659-2"/>
    <x v="20"/>
    <s v="Unicellular Green 4-7 microns"/>
    <s v="Unicel"/>
    <s v="Present"/>
    <s v="Other Phyto"/>
    <x v="1"/>
    <x v="0"/>
    <x v="1"/>
  </r>
  <r>
    <d v="2013-09-10T00:00:00"/>
    <s v="L58715-1"/>
    <x v="21"/>
    <s v="Anabaena: trichome irregularly twisted"/>
    <s v="Anabae"/>
    <s v="Present"/>
    <s v="Anabaena"/>
    <x v="1"/>
    <x v="0"/>
    <x v="4"/>
  </r>
  <r>
    <d v="2013-09-10T00:00:00"/>
    <s v="L58715-1"/>
    <x v="21"/>
    <s v="Anabaena: trichome straight"/>
    <s v="Anabae"/>
    <s v="Present"/>
    <s v="Anabaena"/>
    <x v="1"/>
    <x v="0"/>
    <x v="4"/>
  </r>
  <r>
    <d v="2013-09-10T00:00:00"/>
    <s v="L58715-1"/>
    <x v="21"/>
    <s v="Asterionella"/>
    <s v="Asteri"/>
    <s v="Present"/>
    <s v="Other Phyto"/>
    <x v="1"/>
    <x v="0"/>
    <x v="1"/>
  </r>
  <r>
    <d v="2013-09-10T00:00:00"/>
    <s v="L58715-1"/>
    <x v="21"/>
    <s v="Aulacoseira sp."/>
    <s v="Aulaco"/>
    <s v="Present"/>
    <s v="Other Phyto"/>
    <x v="1"/>
    <x v="0"/>
    <x v="1"/>
  </r>
  <r>
    <d v="2013-09-10T00:00:00"/>
    <s v="L58715-1"/>
    <x v="21"/>
    <s v="Ceratium sp."/>
    <s v="Cerati"/>
    <s v="Present"/>
    <s v="Other Phyto"/>
    <x v="1"/>
    <x v="0"/>
    <x v="1"/>
  </r>
  <r>
    <d v="2013-09-10T00:00:00"/>
    <s v="L58715-1"/>
    <x v="21"/>
    <s v="Cryptomonas sp."/>
    <s v="Crypto"/>
    <s v="Present"/>
    <s v="Other Phyto"/>
    <x v="1"/>
    <x v="0"/>
    <x v="1"/>
  </r>
  <r>
    <d v="2013-09-10T00:00:00"/>
    <s v="L58715-1"/>
    <x v="21"/>
    <s v="Dinobryon sp."/>
    <s v="Dinobr"/>
    <s v="Present"/>
    <s v="Other Phyto"/>
    <x v="1"/>
    <x v="0"/>
    <x v="1"/>
  </r>
  <r>
    <d v="2013-09-10T00:00:00"/>
    <s v="L58715-1"/>
    <x v="21"/>
    <s v="Fragilaria sp."/>
    <s v="Fragil"/>
    <s v="Subdominant"/>
    <s v="Other Phyto"/>
    <x v="1"/>
    <x v="4"/>
    <x v="0"/>
  </r>
  <r>
    <d v="2013-09-10T00:00:00"/>
    <s v="L58715-1"/>
    <x v="21"/>
    <s v="Microcystis sp."/>
    <s v="Microc"/>
    <s v="Dominant"/>
    <s v="Microcystis"/>
    <x v="5"/>
    <x v="0"/>
    <x v="0"/>
  </r>
  <r>
    <d v="2013-09-10T00:00:00"/>
    <s v="L58715-1"/>
    <x v="21"/>
    <s v="Pediastrum sp."/>
    <s v="Pedias"/>
    <s v="Present"/>
    <s v="Other Phyto"/>
    <x v="1"/>
    <x v="0"/>
    <x v="1"/>
  </r>
  <r>
    <d v="2013-09-10T00:00:00"/>
    <s v="L58715-1"/>
    <x v="21"/>
    <s v="Quadrigula sp."/>
    <s v="Quadri"/>
    <s v="Present"/>
    <s v="Other Phyto"/>
    <x v="1"/>
    <x v="0"/>
    <x v="1"/>
  </r>
  <r>
    <d v="2013-09-10T00:00:00"/>
    <s v="L58715-2"/>
    <x v="22"/>
    <s v="Anabaena: trichome irregularly twisted"/>
    <s v="Anabae"/>
    <s v="Present"/>
    <s v="Anabaena"/>
    <x v="1"/>
    <x v="0"/>
    <x v="4"/>
  </r>
  <r>
    <d v="2013-09-10T00:00:00"/>
    <s v="L58715-2"/>
    <x v="22"/>
    <s v="Asterionella"/>
    <s v="Asteri"/>
    <s v="Present"/>
    <s v="Other Phyto"/>
    <x v="1"/>
    <x v="0"/>
    <x v="1"/>
  </r>
  <r>
    <d v="2013-09-10T00:00:00"/>
    <s v="L58715-2"/>
    <x v="22"/>
    <s v="Aulacoseira sp."/>
    <s v="Aulaco"/>
    <s v="Subdominant"/>
    <s v="Other Phyto"/>
    <x v="1"/>
    <x v="4"/>
    <x v="0"/>
  </r>
  <r>
    <d v="2013-09-10T00:00:00"/>
    <s v="L58715-2"/>
    <x v="22"/>
    <s v="Ceratium sp."/>
    <s v="Cerati"/>
    <s v="Present"/>
    <s v="Other Phyto"/>
    <x v="1"/>
    <x v="0"/>
    <x v="1"/>
  </r>
  <r>
    <d v="2013-09-10T00:00:00"/>
    <s v="L58715-2"/>
    <x v="22"/>
    <s v="Cryptomonas sp."/>
    <s v="Crypto"/>
    <s v="Present"/>
    <s v="Other Phyto"/>
    <x v="1"/>
    <x v="0"/>
    <x v="1"/>
  </r>
  <r>
    <d v="2013-09-10T00:00:00"/>
    <s v="L58715-2"/>
    <x v="22"/>
    <s v="Fragilaria sp."/>
    <s v="Fragil"/>
    <s v="Dominant"/>
    <s v="Other Phyto"/>
    <x v="3"/>
    <x v="0"/>
    <x v="0"/>
  </r>
  <r>
    <d v="2013-09-10T00:00:00"/>
    <s v="L58715-2"/>
    <x v="22"/>
    <s v="Mallomonas sp."/>
    <s v="Mallom"/>
    <s v="Present"/>
    <s v="Other Phyto"/>
    <x v="1"/>
    <x v="0"/>
    <x v="1"/>
  </r>
  <r>
    <d v="2013-09-10T00:00:00"/>
    <s v="L58715-2"/>
    <x v="22"/>
    <s v="Melosira sp."/>
    <s v="Melosi"/>
    <s v="Present"/>
    <s v="Other Phyto"/>
    <x v="1"/>
    <x v="0"/>
    <x v="1"/>
  </r>
  <r>
    <d v="2013-09-10T00:00:00"/>
    <s v="L58715-2"/>
    <x v="22"/>
    <s v="Pediastrum sp."/>
    <s v="Pedias"/>
    <s v="Present"/>
    <s v="Other Phyto"/>
    <x v="1"/>
    <x v="0"/>
    <x v="1"/>
  </r>
  <r>
    <d v="2013-09-10T00:00:00"/>
    <s v="L58715-2"/>
    <x v="22"/>
    <s v="Quadrigula sp."/>
    <s v="Quadri"/>
    <s v="Present"/>
    <s v="Other Phyto"/>
    <x v="1"/>
    <x v="0"/>
    <x v="1"/>
  </r>
  <r>
    <d v="2013-09-10T00:00:00"/>
    <s v="L58715-2"/>
    <x v="22"/>
    <s v="Sphaerocystis sp."/>
    <s v="Sphaer"/>
    <s v="Present"/>
    <s v="Other Phyto"/>
    <x v="1"/>
    <x v="0"/>
    <x v="1"/>
  </r>
  <r>
    <d v="2013-09-10T00:00:00"/>
    <s v="L58715-2"/>
    <x v="22"/>
    <s v="Staurastrum sp."/>
    <s v="Staura"/>
    <s v="Present"/>
    <s v="Other Phyto"/>
    <x v="1"/>
    <x v="0"/>
    <x v="1"/>
  </r>
  <r>
    <d v="2013-09-10T00:00:00"/>
    <s v="L58715-2"/>
    <x v="22"/>
    <s v="Stephanodiscus sp."/>
    <s v="Stepha"/>
    <s v="Present"/>
    <s v="Other Phyto"/>
    <x v="1"/>
    <x v="0"/>
    <x v="1"/>
  </r>
  <r>
    <d v="2013-09-10T00:00:00"/>
    <s v="L58715-2"/>
    <x v="22"/>
    <s v="Synura sp."/>
    <s v="Synura"/>
    <s v="Present"/>
    <s v="Other Phyto"/>
    <x v="1"/>
    <x v="0"/>
    <x v="1"/>
  </r>
  <r>
    <d v="2013-09-18T00:00:00"/>
    <s v="L58784-1"/>
    <x v="23"/>
    <s v="Anabaena: trichome irregularly twisted"/>
    <s v="Anabae"/>
    <s v="Subdominant"/>
    <s v="Anabaena"/>
    <x v="1"/>
    <x v="3"/>
    <x v="0"/>
  </r>
  <r>
    <d v="2013-09-18T00:00:00"/>
    <s v="L58784-1"/>
    <x v="23"/>
    <s v="Asterionella"/>
    <s v="Asteri"/>
    <s v="Present"/>
    <s v="Other Phyto"/>
    <x v="1"/>
    <x v="0"/>
    <x v="1"/>
  </r>
  <r>
    <d v="2013-09-18T00:00:00"/>
    <s v="L58784-1"/>
    <x v="23"/>
    <s v="Aulacoseira sp."/>
    <s v="Aulaco"/>
    <s v="Present"/>
    <s v="Other Phyto"/>
    <x v="1"/>
    <x v="0"/>
    <x v="1"/>
  </r>
  <r>
    <d v="2013-09-18T00:00:00"/>
    <s v="L58784-1"/>
    <x v="23"/>
    <s v="Botryococcus sp."/>
    <s v="Botryo"/>
    <s v="Present"/>
    <s v="Other Phyto"/>
    <x v="1"/>
    <x v="0"/>
    <x v="1"/>
  </r>
  <r>
    <d v="2013-09-18T00:00:00"/>
    <s v="L58784-1"/>
    <x v="23"/>
    <s v="Ceratium sp."/>
    <s v="Cerati"/>
    <s v="Present"/>
    <s v="Other Phyto"/>
    <x v="1"/>
    <x v="0"/>
    <x v="1"/>
  </r>
  <r>
    <d v="2013-09-18T00:00:00"/>
    <s v="L58784-1"/>
    <x v="23"/>
    <s v="Cocconeis sp."/>
    <s v="Coccon"/>
    <s v="Present"/>
    <s v="Other Phyto"/>
    <x v="1"/>
    <x v="0"/>
    <x v="1"/>
  </r>
  <r>
    <d v="2013-09-18T00:00:00"/>
    <s v="L58784-1"/>
    <x v="23"/>
    <s v="Fragilaria sp."/>
    <s v="Fragil"/>
    <s v="Present"/>
    <s v="Other Phyto"/>
    <x v="1"/>
    <x v="0"/>
    <x v="1"/>
  </r>
  <r>
    <d v="2013-09-18T00:00:00"/>
    <s v="L58784-1"/>
    <x v="23"/>
    <s v="Microcystis sp."/>
    <s v="Microc"/>
    <s v="Dominant"/>
    <s v="Microcystis"/>
    <x v="5"/>
    <x v="0"/>
    <x v="0"/>
  </r>
  <r>
    <d v="2013-09-18T00:00:00"/>
    <s v="L58784-1"/>
    <x v="23"/>
    <s v="Pediastrum sp."/>
    <s v="Pedias"/>
    <s v="Present"/>
    <s v="Other Phyto"/>
    <x v="1"/>
    <x v="0"/>
    <x v="1"/>
  </r>
  <r>
    <d v="2013-09-18T00:00:00"/>
    <s v="L58784-1"/>
    <x v="23"/>
    <s v="Phormidium sp."/>
    <s v="Phormi"/>
    <s v="Present"/>
    <s v="Cyano Other"/>
    <x v="1"/>
    <x v="0"/>
    <x v="5"/>
  </r>
  <r>
    <d v="2013-09-18T00:00:00"/>
    <s v="L58784-1"/>
    <x v="23"/>
    <s v="Pinnularia sp."/>
    <s v="Pinnul"/>
    <s v="Present"/>
    <s v="Other Phyto"/>
    <x v="1"/>
    <x v="0"/>
    <x v="1"/>
  </r>
  <r>
    <d v="2013-09-18T00:00:00"/>
    <s v="L58784-1"/>
    <x v="23"/>
    <s v="Rhopalodia sp."/>
    <s v="Rhopal"/>
    <s v="Present"/>
    <s v="Other Phyto"/>
    <x v="1"/>
    <x v="0"/>
    <x v="1"/>
  </r>
  <r>
    <d v="2013-09-18T00:00:00"/>
    <s v="L58784-1"/>
    <x v="23"/>
    <s v="Stephanodiscus sp."/>
    <s v="Stepha"/>
    <s v="Present"/>
    <s v="Other Phyto"/>
    <x v="1"/>
    <x v="0"/>
    <x v="1"/>
  </r>
  <r>
    <d v="2013-09-18T00:00:00"/>
    <s v="L58784-1"/>
    <x v="23"/>
    <s v="Trachelomonas sp."/>
    <s v="Trache"/>
    <s v="Present"/>
    <s v="Other Phyto"/>
    <x v="1"/>
    <x v="0"/>
    <x v="1"/>
  </r>
  <r>
    <d v="2013-09-18T00:00:00"/>
    <s v="L58784-1"/>
    <x v="23"/>
    <s v="Undetermined Pennate Diatom"/>
    <s v="Undete"/>
    <s v="Present"/>
    <s v="Other Phyto"/>
    <x v="1"/>
    <x v="0"/>
    <x v="1"/>
  </r>
  <r>
    <d v="2013-09-18T00:00:00"/>
    <s v="L58784-2"/>
    <x v="24"/>
    <s v="Anabaena: trichome irregularly twisted"/>
    <s v="Anabae"/>
    <s v="Dominant"/>
    <s v="Anabaena"/>
    <x v="0"/>
    <x v="0"/>
    <x v="0"/>
  </r>
  <r>
    <d v="2013-09-18T00:00:00"/>
    <s v="L58784-2"/>
    <x v="24"/>
    <s v="Anabaena: trichome straight"/>
    <s v="Anabae"/>
    <s v="Present"/>
    <s v="Anabaena"/>
    <x v="1"/>
    <x v="0"/>
    <x v="4"/>
  </r>
  <r>
    <d v="2013-09-18T00:00:00"/>
    <s v="L58784-2"/>
    <x v="24"/>
    <s v="Asterionella"/>
    <s v="Asteri"/>
    <s v="Present"/>
    <s v="Other Phyto"/>
    <x v="1"/>
    <x v="0"/>
    <x v="1"/>
  </r>
  <r>
    <d v="2013-09-18T00:00:00"/>
    <s v="L58784-2"/>
    <x v="24"/>
    <s v="Aulacoseira sp."/>
    <s v="Aulaco"/>
    <s v="Present"/>
    <s v="Other Phyto"/>
    <x v="1"/>
    <x v="0"/>
    <x v="1"/>
  </r>
  <r>
    <d v="2013-09-18T00:00:00"/>
    <s v="L58784-2"/>
    <x v="24"/>
    <s v="Botryococcus sp."/>
    <s v="Botryo"/>
    <s v="Present"/>
    <s v="Other Phyto"/>
    <x v="1"/>
    <x v="0"/>
    <x v="1"/>
  </r>
  <r>
    <d v="2013-09-18T00:00:00"/>
    <s v="L58784-2"/>
    <x v="24"/>
    <s v="Ceratium sp."/>
    <s v="Cerati"/>
    <s v="Present"/>
    <s v="Other Phyto"/>
    <x v="1"/>
    <x v="0"/>
    <x v="1"/>
  </r>
  <r>
    <d v="2013-09-18T00:00:00"/>
    <s v="L58784-2"/>
    <x v="24"/>
    <s v="Cocconeis sp."/>
    <s v="Coccon"/>
    <s v="Present"/>
    <s v="Other Phyto"/>
    <x v="1"/>
    <x v="0"/>
    <x v="1"/>
  </r>
  <r>
    <d v="2013-09-18T00:00:00"/>
    <s v="L58784-2"/>
    <x v="24"/>
    <s v="Dinobryon sp."/>
    <s v="Dinobr"/>
    <s v="Present"/>
    <s v="Other Phyto"/>
    <x v="1"/>
    <x v="0"/>
    <x v="1"/>
  </r>
  <r>
    <d v="2013-09-18T00:00:00"/>
    <s v="L58784-2"/>
    <x v="24"/>
    <s v="Fragilaria sp."/>
    <s v="Fragil"/>
    <s v="Present"/>
    <s v="Other Phyto"/>
    <x v="1"/>
    <x v="0"/>
    <x v="1"/>
  </r>
  <r>
    <d v="2013-09-18T00:00:00"/>
    <s v="L58784-2"/>
    <x v="24"/>
    <s v="Mallomonas sp."/>
    <s v="Mallom"/>
    <s v="Present"/>
    <s v="Other Phyto"/>
    <x v="1"/>
    <x v="0"/>
    <x v="1"/>
  </r>
  <r>
    <d v="2013-09-18T00:00:00"/>
    <s v="L58784-2"/>
    <x v="24"/>
    <s v="Microcystis sp."/>
    <s v="Microc"/>
    <s v="Subdominant"/>
    <s v="Microcystis"/>
    <x v="1"/>
    <x v="6"/>
    <x v="0"/>
  </r>
  <r>
    <d v="2013-09-18T00:00:00"/>
    <s v="L58784-2"/>
    <x v="24"/>
    <s v="Navicula sp."/>
    <s v="Navicu"/>
    <s v="Present"/>
    <s v="Other Phyto"/>
    <x v="1"/>
    <x v="0"/>
    <x v="1"/>
  </r>
  <r>
    <d v="2013-09-18T00:00:00"/>
    <s v="L58784-2"/>
    <x v="24"/>
    <s v="Oedogonium sp."/>
    <s v="Oedogo"/>
    <s v="Present"/>
    <s v="Other Phyto"/>
    <x v="1"/>
    <x v="0"/>
    <x v="1"/>
  </r>
  <r>
    <d v="2013-09-18T00:00:00"/>
    <s v="L58784-2"/>
    <x v="24"/>
    <s v="Oscillatoria sp."/>
    <s v="Oscill"/>
    <s v="Present"/>
    <s v="Cyano Other"/>
    <x v="1"/>
    <x v="0"/>
    <x v="5"/>
  </r>
  <r>
    <d v="2013-09-18T00:00:00"/>
    <s v="L58784-2"/>
    <x v="24"/>
    <s v="Pediastrum sp."/>
    <s v="Pedias"/>
    <s v="Present"/>
    <s v="Other Phyto"/>
    <x v="1"/>
    <x v="0"/>
    <x v="1"/>
  </r>
  <r>
    <d v="2013-09-18T00:00:00"/>
    <s v="L58784-2"/>
    <x v="24"/>
    <s v="Staurastrum sp."/>
    <s v="Staura"/>
    <s v="Present"/>
    <s v="Other Phyto"/>
    <x v="1"/>
    <x v="0"/>
    <x v="1"/>
  </r>
  <r>
    <d v="2013-09-18T00:00:00"/>
    <s v="L58784-2"/>
    <x v="24"/>
    <s v="Stephanodiscus sp."/>
    <s v="Stepha"/>
    <s v="Present"/>
    <s v="Other Phyto"/>
    <x v="1"/>
    <x v="0"/>
    <x v="1"/>
  </r>
  <r>
    <d v="2013-09-18T00:00:00"/>
    <s v="L58784-2"/>
    <x v="24"/>
    <s v="Surirella sp."/>
    <s v="Surire"/>
    <s v="Present"/>
    <s v="Other Phyto"/>
    <x v="1"/>
    <x v="0"/>
    <x v="1"/>
  </r>
  <r>
    <d v="2013-09-18T00:00:00"/>
    <s v="L58784-2"/>
    <x v="24"/>
    <s v="Synedra sp."/>
    <s v="Synedr"/>
    <s v="Present"/>
    <s v="Other Phyto"/>
    <x v="1"/>
    <x v="0"/>
    <x v="1"/>
  </r>
  <r>
    <d v="2013-09-18T00:00:00"/>
    <s v="L58784-2"/>
    <x v="24"/>
    <s v="Undetermined Pennate Diatom"/>
    <s v="Undete"/>
    <s v="Present"/>
    <s v="Other Phyto"/>
    <x v="1"/>
    <x v="0"/>
    <x v="1"/>
  </r>
  <r>
    <d v="2013-09-18T00:00:00"/>
    <s v="L58784-3"/>
    <x v="25"/>
    <s v="Anabaena: trichome irregularly twisted"/>
    <s v="Anabae"/>
    <s v="Subdominant"/>
    <s v="Anabaena"/>
    <x v="1"/>
    <x v="3"/>
    <x v="0"/>
  </r>
  <r>
    <d v="2013-09-18T00:00:00"/>
    <s v="L58784-3"/>
    <x v="25"/>
    <s v="Aphanizomenon sp."/>
    <s v="Aphani"/>
    <s v="Present"/>
    <s v="Aphanizomenon"/>
    <x v="1"/>
    <x v="0"/>
    <x v="6"/>
  </r>
  <r>
    <d v="2013-09-18T00:00:00"/>
    <s v="L58784-3"/>
    <x v="25"/>
    <s v="Asterionella"/>
    <s v="Asteri"/>
    <s v="Present"/>
    <s v="Other Phyto"/>
    <x v="1"/>
    <x v="0"/>
    <x v="1"/>
  </r>
  <r>
    <d v="2013-09-18T00:00:00"/>
    <s v="L58784-3"/>
    <x v="25"/>
    <s v="Aulacoseira sp."/>
    <s v="Aulaco"/>
    <s v="Present"/>
    <s v="Other Phyto"/>
    <x v="1"/>
    <x v="0"/>
    <x v="1"/>
  </r>
  <r>
    <d v="2013-09-18T00:00:00"/>
    <s v="L58784-3"/>
    <x v="25"/>
    <s v="Botryococcus sp."/>
    <s v="Botryo"/>
    <s v="Present"/>
    <s v="Other Phyto"/>
    <x v="1"/>
    <x v="0"/>
    <x v="1"/>
  </r>
  <r>
    <d v="2013-09-18T00:00:00"/>
    <s v="L58784-3"/>
    <x v="25"/>
    <s v="Ceratium sp."/>
    <s v="Cerati"/>
    <s v="Present"/>
    <s v="Other Phyto"/>
    <x v="1"/>
    <x v="0"/>
    <x v="1"/>
  </r>
  <r>
    <d v="2013-09-18T00:00:00"/>
    <s v="L58784-3"/>
    <x v="25"/>
    <s v="Dinobryon sp."/>
    <s v="Dinobr"/>
    <s v="Present"/>
    <s v="Other Phyto"/>
    <x v="1"/>
    <x v="0"/>
    <x v="1"/>
  </r>
  <r>
    <d v="2013-09-18T00:00:00"/>
    <s v="L58784-3"/>
    <x v="25"/>
    <s v="Fragilaria sp."/>
    <s v="Fragil"/>
    <s v="Dominant"/>
    <s v="Other Phyto"/>
    <x v="3"/>
    <x v="0"/>
    <x v="0"/>
  </r>
  <r>
    <d v="2013-09-18T00:00:00"/>
    <s v="L58784-3"/>
    <x v="25"/>
    <s v="Microcystis sp."/>
    <s v="Microc"/>
    <s v="Present"/>
    <s v="Microcystis"/>
    <x v="1"/>
    <x v="0"/>
    <x v="2"/>
  </r>
  <r>
    <d v="2013-09-18T00:00:00"/>
    <s v="L58784-3"/>
    <x v="25"/>
    <s v="Oocystis sp."/>
    <s v="Oocyst"/>
    <s v="Present"/>
    <s v="Other Phyto"/>
    <x v="1"/>
    <x v="0"/>
    <x v="1"/>
  </r>
  <r>
    <d v="2013-09-18T00:00:00"/>
    <s v="L58784-3"/>
    <x v="25"/>
    <s v="Pediastrum sp."/>
    <s v="Pedias"/>
    <s v="Present"/>
    <s v="Other Phyto"/>
    <x v="1"/>
    <x v="0"/>
    <x v="1"/>
  </r>
  <r>
    <d v="2013-09-18T00:00:00"/>
    <s v="L58784-3"/>
    <x v="25"/>
    <s v="Sphaerocystis sp."/>
    <s v="Sphaer"/>
    <s v="Present"/>
    <s v="Other Phyto"/>
    <x v="1"/>
    <x v="0"/>
    <x v="1"/>
  </r>
  <r>
    <d v="2013-09-18T00:00:00"/>
    <s v="L58784-3"/>
    <x v="25"/>
    <s v="Staurastrum sp."/>
    <s v="Staura"/>
    <s v="Present"/>
    <s v="Other Phyto"/>
    <x v="1"/>
    <x v="0"/>
    <x v="1"/>
  </r>
  <r>
    <d v="2013-09-24T00:00:00"/>
    <s v="L58816-1"/>
    <x v="26"/>
    <s v="Anabaena: trichome irregularly twisted"/>
    <s v="Anabae"/>
    <s v="Present"/>
    <s v="Anabaena"/>
    <x v="1"/>
    <x v="0"/>
    <x v="4"/>
  </r>
  <r>
    <d v="2013-09-24T00:00:00"/>
    <s v="L58816-1"/>
    <x v="26"/>
    <s v="Anabaena: trichome straight"/>
    <s v="Anabae"/>
    <s v="Subdominant"/>
    <s v="Anabaena"/>
    <x v="1"/>
    <x v="3"/>
    <x v="0"/>
  </r>
  <r>
    <d v="2013-09-24T00:00:00"/>
    <s v="L58816-1"/>
    <x v="26"/>
    <s v="Microcystis sp."/>
    <s v="Microc"/>
    <s v="Dominant"/>
    <s v="Microcystis"/>
    <x v="5"/>
    <x v="0"/>
    <x v="0"/>
  </r>
  <r>
    <d v="2013-09-24T00:00:00"/>
    <s v="L58816-2"/>
    <x v="27"/>
    <s v="Anacystis sp."/>
    <s v="Anacys"/>
    <s v="Present"/>
    <s v="Cyano Other"/>
    <x v="1"/>
    <x v="0"/>
    <x v="5"/>
  </r>
  <r>
    <d v="2013-09-24T00:00:00"/>
    <s v="L58816-2"/>
    <x v="27"/>
    <s v="Asterionella"/>
    <s v="Asteri"/>
    <s v="Dominant"/>
    <s v="Other Phyto"/>
    <x v="3"/>
    <x v="0"/>
    <x v="0"/>
  </r>
  <r>
    <d v="2013-09-24T00:00:00"/>
    <s v="L58816-2"/>
    <x v="27"/>
    <s v="Aulacoseira sp."/>
    <s v="Aulaco"/>
    <s v="Subdominant"/>
    <s v="Other Phyto"/>
    <x v="1"/>
    <x v="4"/>
    <x v="0"/>
  </r>
  <r>
    <d v="2013-09-24T00:00:00"/>
    <s v="L58816-2"/>
    <x v="27"/>
    <s v="Ceratium sp."/>
    <s v="Cerati"/>
    <s v="Present"/>
    <s v="Other Phyto"/>
    <x v="1"/>
    <x v="0"/>
    <x v="1"/>
  </r>
  <r>
    <d v="2013-09-24T00:00:00"/>
    <s v="L58816-2"/>
    <x v="27"/>
    <s v="Cryptomonas sp."/>
    <s v="Crypto"/>
    <s v="Present"/>
    <s v="Other Phyto"/>
    <x v="1"/>
    <x v="0"/>
    <x v="1"/>
  </r>
  <r>
    <d v="2013-09-24T00:00:00"/>
    <s v="L58816-2"/>
    <x v="27"/>
    <s v="Mallomonas sp."/>
    <s v="Mallom"/>
    <s v="Present"/>
    <s v="Other Phyto"/>
    <x v="1"/>
    <x v="0"/>
    <x v="1"/>
  </r>
  <r>
    <d v="2013-09-24T00:00:00"/>
    <s v="L58816-2"/>
    <x v="27"/>
    <s v="Pediastrum sp."/>
    <s v="Pedias"/>
    <s v="Present"/>
    <s v="Other Phyto"/>
    <x v="1"/>
    <x v="0"/>
    <x v="1"/>
  </r>
  <r>
    <d v="2013-09-24T00:00:00"/>
    <s v="L58816-2"/>
    <x v="27"/>
    <s v="Sphaerocystis sp."/>
    <s v="Sphaer"/>
    <s v="Present"/>
    <s v="Other Phyto"/>
    <x v="1"/>
    <x v="0"/>
    <x v="1"/>
  </r>
  <r>
    <d v="2013-09-24T00:00:00"/>
    <s v="L58816-2"/>
    <x v="27"/>
    <s v="Staurastrum sp."/>
    <s v="Staura"/>
    <s v="Present"/>
    <s v="Other Phyto"/>
    <x v="1"/>
    <x v="0"/>
    <x v="1"/>
  </r>
  <r>
    <d v="2013-09-24T00:00:00"/>
    <s v="L58816-2"/>
    <x v="27"/>
    <s v="Stephanodiscus sp."/>
    <s v="Stepha"/>
    <s v="Present"/>
    <s v="Other Phyto"/>
    <x v="1"/>
    <x v="0"/>
    <x v="1"/>
  </r>
  <r>
    <d v="2013-10-01T00:00:00"/>
    <s v="L58850-1"/>
    <x v="28"/>
    <s v="Anabaena: trichome irregularly twisted"/>
    <s v="Anabae"/>
    <s v="Present"/>
    <s v="Anabaena"/>
    <x v="1"/>
    <x v="0"/>
    <x v="4"/>
  </r>
  <r>
    <d v="2013-10-01T00:00:00"/>
    <s v="L58850-1"/>
    <x v="28"/>
    <s v="Ankyra sp."/>
    <s v="Ankyra"/>
    <s v="Present"/>
    <s v="Other Phyto"/>
    <x v="1"/>
    <x v="0"/>
    <x v="1"/>
  </r>
  <r>
    <d v="2013-10-01T00:00:00"/>
    <s v="L58850-1"/>
    <x v="28"/>
    <s v="Aphanizomenon sp."/>
    <s v="Aphani"/>
    <s v="Present"/>
    <s v="Aphanizomenon"/>
    <x v="1"/>
    <x v="0"/>
    <x v="6"/>
  </r>
  <r>
    <d v="2013-10-01T00:00:00"/>
    <s v="L58850-1"/>
    <x v="28"/>
    <s v="Asterionella"/>
    <s v="Asteri"/>
    <s v="Subdominant"/>
    <s v="Other Phyto"/>
    <x v="1"/>
    <x v="4"/>
    <x v="0"/>
  </r>
  <r>
    <d v="2013-10-01T00:00:00"/>
    <s v="L58850-1"/>
    <x v="28"/>
    <s v="Aulacoseira sp."/>
    <s v="Aulaco"/>
    <s v="Dominant"/>
    <s v="Other Phyto"/>
    <x v="3"/>
    <x v="0"/>
    <x v="0"/>
  </r>
  <r>
    <d v="2013-10-01T00:00:00"/>
    <s v="L58850-1"/>
    <x v="28"/>
    <s v="Ceratium sp."/>
    <s v="Cerati"/>
    <s v="Present"/>
    <s v="Other Phyto"/>
    <x v="1"/>
    <x v="0"/>
    <x v="1"/>
  </r>
  <r>
    <d v="2013-10-01T00:00:00"/>
    <s v="L58850-1"/>
    <x v="28"/>
    <s v="Closterium sp."/>
    <s v="Closte"/>
    <s v="Present"/>
    <s v="Other Phyto"/>
    <x v="1"/>
    <x v="0"/>
    <x v="1"/>
  </r>
  <r>
    <d v="2013-10-01T00:00:00"/>
    <s v="L58850-1"/>
    <x v="28"/>
    <s v="Cosmarium sp."/>
    <s v="Cosmar"/>
    <s v="Present"/>
    <s v="Other Phyto"/>
    <x v="1"/>
    <x v="0"/>
    <x v="1"/>
  </r>
  <r>
    <d v="2013-10-01T00:00:00"/>
    <s v="L58850-1"/>
    <x v="28"/>
    <s v="Cryptomonas sp."/>
    <s v="Crypto"/>
    <s v="Present"/>
    <s v="Other Phyto"/>
    <x v="1"/>
    <x v="0"/>
    <x v="1"/>
  </r>
  <r>
    <d v="2013-10-01T00:00:00"/>
    <s v="L58850-1"/>
    <x v="28"/>
    <s v="Dinobryon sp."/>
    <s v="Dinobr"/>
    <s v="Present"/>
    <s v="Other Phyto"/>
    <x v="1"/>
    <x v="0"/>
    <x v="1"/>
  </r>
  <r>
    <d v="2013-10-01T00:00:00"/>
    <s v="L58850-1"/>
    <x v="28"/>
    <s v="Fragilaria sp."/>
    <s v="Fragil"/>
    <s v="Present"/>
    <s v="Other Phyto"/>
    <x v="1"/>
    <x v="0"/>
    <x v="1"/>
  </r>
  <r>
    <d v="2013-10-01T00:00:00"/>
    <s v="L58850-1"/>
    <x v="28"/>
    <s v="Mallomonas sp."/>
    <s v="Mallom"/>
    <s v="Present"/>
    <s v="Other Phyto"/>
    <x v="1"/>
    <x v="0"/>
    <x v="1"/>
  </r>
  <r>
    <d v="2013-10-01T00:00:00"/>
    <s v="L58850-1"/>
    <x v="28"/>
    <s v="Microcystis sp."/>
    <s v="Microc"/>
    <s v="Present"/>
    <s v="Microcystis"/>
    <x v="1"/>
    <x v="0"/>
    <x v="2"/>
  </r>
  <r>
    <d v="2013-10-01T00:00:00"/>
    <s v="L58850-1"/>
    <x v="28"/>
    <s v="Navicula sp."/>
    <s v="Navicu"/>
    <s v="Present"/>
    <s v="Other Phyto"/>
    <x v="1"/>
    <x v="0"/>
    <x v="1"/>
  </r>
  <r>
    <d v="2013-10-01T00:00:00"/>
    <s v="L58850-1"/>
    <x v="28"/>
    <s v="Oocystis sp."/>
    <s v="Oocyst"/>
    <s v="Present"/>
    <s v="Other Phyto"/>
    <x v="1"/>
    <x v="0"/>
    <x v="1"/>
  </r>
  <r>
    <d v="2013-10-01T00:00:00"/>
    <s v="L58850-1"/>
    <x v="28"/>
    <s v="Pediastrum sp."/>
    <s v="Pedias"/>
    <s v="Present"/>
    <s v="Other Phyto"/>
    <x v="1"/>
    <x v="0"/>
    <x v="1"/>
  </r>
  <r>
    <d v="2013-10-01T00:00:00"/>
    <s v="L58850-1"/>
    <x v="28"/>
    <s v="Sphaerocystis sp."/>
    <s v="Sphaer"/>
    <s v="Present"/>
    <s v="Other Phyto"/>
    <x v="1"/>
    <x v="0"/>
    <x v="1"/>
  </r>
  <r>
    <d v="2013-10-01T00:00:00"/>
    <s v="L58850-1"/>
    <x v="28"/>
    <s v="Staurastrum sp."/>
    <s v="Staura"/>
    <s v="Present"/>
    <s v="Other Phyto"/>
    <x v="1"/>
    <x v="0"/>
    <x v="1"/>
  </r>
  <r>
    <d v="2013-10-01T00:00:00"/>
    <s v="L58850-1"/>
    <x v="28"/>
    <s v="Stephanodiscus sp."/>
    <s v="Stepha"/>
    <s v="Present"/>
    <s v="Other Phyto"/>
    <x v="1"/>
    <x v="0"/>
    <x v="1"/>
  </r>
  <r>
    <d v="2013-10-01T00:00:00"/>
    <s v="L58850-1"/>
    <x v="28"/>
    <s v="Synedra sp."/>
    <s v="Synedr"/>
    <s v="Present"/>
    <s v="Other Phyto"/>
    <x v="1"/>
    <x v="0"/>
    <x v="1"/>
  </r>
  <r>
    <d v="2013-10-01T00:00:00"/>
    <s v="L58850-1"/>
    <x v="28"/>
    <s v="Undetermined Pennate Diatom"/>
    <s v="Undete"/>
    <s v="Present"/>
    <s v="Other Phyto"/>
    <x v="1"/>
    <x v="0"/>
    <x v="1"/>
  </r>
  <r>
    <d v="2013-10-01T00:00:00"/>
    <s v="L58850-2"/>
    <x v="29"/>
    <s v="Anabaena: trichome irregularly twisted"/>
    <s v="Anabae"/>
    <s v="Present"/>
    <s v="Anabaena"/>
    <x v="1"/>
    <x v="0"/>
    <x v="4"/>
  </r>
  <r>
    <d v="2013-10-01T00:00:00"/>
    <s v="L58850-2"/>
    <x v="29"/>
    <s v="Asterionella"/>
    <s v="Asteri"/>
    <s v="Subdominant"/>
    <s v="Other Phyto"/>
    <x v="1"/>
    <x v="4"/>
    <x v="0"/>
  </r>
  <r>
    <d v="2013-10-01T00:00:00"/>
    <s v="L58850-2"/>
    <x v="29"/>
    <s v="Aulacoseira sp."/>
    <s v="Aulaco"/>
    <s v="Dominant"/>
    <s v="Other Phyto"/>
    <x v="3"/>
    <x v="0"/>
    <x v="0"/>
  </r>
  <r>
    <d v="2013-10-01T00:00:00"/>
    <s v="L58850-2"/>
    <x v="29"/>
    <s v="Botryococcus sp."/>
    <s v="Botryo"/>
    <s v="Present"/>
    <s v="Other Phyto"/>
    <x v="1"/>
    <x v="0"/>
    <x v="1"/>
  </r>
  <r>
    <d v="2013-10-01T00:00:00"/>
    <s v="L58850-2"/>
    <x v="29"/>
    <s v="Ceratium sp."/>
    <s v="Cerati"/>
    <s v="Present"/>
    <s v="Other Phyto"/>
    <x v="1"/>
    <x v="0"/>
    <x v="1"/>
  </r>
  <r>
    <d v="2013-10-01T00:00:00"/>
    <s v="L58850-2"/>
    <x v="29"/>
    <s v="Closterium sp."/>
    <s v="Closte"/>
    <s v="Present"/>
    <s v="Other Phyto"/>
    <x v="1"/>
    <x v="0"/>
    <x v="1"/>
  </r>
  <r>
    <d v="2013-10-01T00:00:00"/>
    <s v="L58850-2"/>
    <x v="29"/>
    <s v="Cocconeis sp."/>
    <s v="Coccon"/>
    <s v="Present"/>
    <s v="Other Phyto"/>
    <x v="1"/>
    <x v="0"/>
    <x v="1"/>
  </r>
  <r>
    <d v="2013-10-01T00:00:00"/>
    <s v="L58850-2"/>
    <x v="29"/>
    <s v="Cosmarium sp."/>
    <s v="Cosmar"/>
    <s v="Present"/>
    <s v="Other Phyto"/>
    <x v="1"/>
    <x v="0"/>
    <x v="1"/>
  </r>
  <r>
    <d v="2013-10-01T00:00:00"/>
    <s v="L58850-2"/>
    <x v="29"/>
    <s v="Cyclotella sp."/>
    <s v="Cyclot"/>
    <s v="Present"/>
    <s v="Other Phyto"/>
    <x v="1"/>
    <x v="0"/>
    <x v="1"/>
  </r>
  <r>
    <d v="2013-10-01T00:00:00"/>
    <s v="L58850-2"/>
    <x v="29"/>
    <s v="Cymatopleura spp"/>
    <s v="Cymato"/>
    <s v="Present"/>
    <s v="Other Phyto"/>
    <x v="1"/>
    <x v="0"/>
    <x v="1"/>
  </r>
  <r>
    <d v="2013-10-01T00:00:00"/>
    <s v="L58850-2"/>
    <x v="29"/>
    <s v="Cymbella sp."/>
    <s v="Cymbel"/>
    <s v="Present"/>
    <s v="Other Phyto"/>
    <x v="1"/>
    <x v="0"/>
    <x v="1"/>
  </r>
  <r>
    <d v="2013-10-01T00:00:00"/>
    <s v="L58850-2"/>
    <x v="29"/>
    <s v="Dinobryon sp."/>
    <s v="Dinobr"/>
    <s v="Present"/>
    <s v="Other Phyto"/>
    <x v="1"/>
    <x v="0"/>
    <x v="1"/>
  </r>
  <r>
    <d v="2013-10-01T00:00:00"/>
    <s v="L58850-2"/>
    <x v="29"/>
    <s v="Elakatothrix sp."/>
    <s v="Elakat"/>
    <s v="Present"/>
    <s v="Other Phyto"/>
    <x v="1"/>
    <x v="0"/>
    <x v="1"/>
  </r>
  <r>
    <d v="2013-10-01T00:00:00"/>
    <s v="L58850-2"/>
    <x v="29"/>
    <s v="Epithemia sp."/>
    <s v="Epithe"/>
    <s v="Present"/>
    <s v="Other Phyto"/>
    <x v="1"/>
    <x v="0"/>
    <x v="1"/>
  </r>
  <r>
    <d v="2013-10-01T00:00:00"/>
    <s v="L58850-2"/>
    <x v="29"/>
    <s v="Fragilaria sp."/>
    <s v="Fragil"/>
    <s v="Present"/>
    <s v="Other Phyto"/>
    <x v="1"/>
    <x v="0"/>
    <x v="1"/>
  </r>
  <r>
    <d v="2013-10-01T00:00:00"/>
    <s v="L58850-2"/>
    <x v="29"/>
    <s v="Mallomonas sp."/>
    <s v="Mallom"/>
    <s v="Present"/>
    <s v="Other Phyto"/>
    <x v="1"/>
    <x v="0"/>
    <x v="1"/>
  </r>
  <r>
    <d v="2013-10-01T00:00:00"/>
    <s v="L58850-2"/>
    <x v="29"/>
    <s v="Microcystis sp."/>
    <s v="Microc"/>
    <s v="Present"/>
    <s v="Microcystis"/>
    <x v="1"/>
    <x v="0"/>
    <x v="2"/>
  </r>
  <r>
    <d v="2013-10-01T00:00:00"/>
    <s v="L58850-2"/>
    <x v="29"/>
    <s v="Navicula sp."/>
    <s v="Navicu"/>
    <s v="Present"/>
    <s v="Other Phyto"/>
    <x v="1"/>
    <x v="0"/>
    <x v="1"/>
  </r>
  <r>
    <d v="2013-10-01T00:00:00"/>
    <s v="L58850-2"/>
    <x v="29"/>
    <s v="Oocystis sp."/>
    <s v="Oocyst"/>
    <s v="Present"/>
    <s v="Other Phyto"/>
    <x v="1"/>
    <x v="0"/>
    <x v="1"/>
  </r>
  <r>
    <d v="2013-10-01T00:00:00"/>
    <s v="L58850-2"/>
    <x v="29"/>
    <s v="Oscillatoria sp."/>
    <s v="Oscill"/>
    <s v="Present"/>
    <s v="Cyano Other"/>
    <x v="1"/>
    <x v="0"/>
    <x v="5"/>
  </r>
  <r>
    <d v="2013-10-01T00:00:00"/>
    <s v="L58850-2"/>
    <x v="29"/>
    <s v="Pediastrum sp."/>
    <s v="Pedias"/>
    <s v="Present"/>
    <s v="Other Phyto"/>
    <x v="1"/>
    <x v="0"/>
    <x v="1"/>
  </r>
  <r>
    <d v="2013-10-01T00:00:00"/>
    <s v="L58850-2"/>
    <x v="29"/>
    <s v="Phacus sp."/>
    <s v="Phacus"/>
    <s v="Present"/>
    <s v="Other Phyto"/>
    <x v="1"/>
    <x v="0"/>
    <x v="1"/>
  </r>
  <r>
    <d v="2013-10-01T00:00:00"/>
    <s v="L58850-2"/>
    <x v="29"/>
    <s v="Phormidium sp."/>
    <s v="Phormi"/>
    <s v="Present"/>
    <s v="Cyano Other"/>
    <x v="1"/>
    <x v="0"/>
    <x v="5"/>
  </r>
  <r>
    <d v="2013-10-01T00:00:00"/>
    <s v="L58850-2"/>
    <x v="29"/>
    <s v="Rhopalodia sp."/>
    <s v="Rhopal"/>
    <s v="Present"/>
    <s v="Other Phyto"/>
    <x v="1"/>
    <x v="0"/>
    <x v="1"/>
  </r>
  <r>
    <d v="2013-10-01T00:00:00"/>
    <s v="L58850-2"/>
    <x v="29"/>
    <s v="Scenedesmus sp."/>
    <s v="Scened"/>
    <s v="Present"/>
    <s v="Other Phyto"/>
    <x v="1"/>
    <x v="0"/>
    <x v="1"/>
  </r>
  <r>
    <d v="2013-10-01T00:00:00"/>
    <s v="L58850-2"/>
    <x v="29"/>
    <s v="Sphaerocystis sp."/>
    <s v="Sphaer"/>
    <s v="Present"/>
    <s v="Other Phyto"/>
    <x v="1"/>
    <x v="0"/>
    <x v="1"/>
  </r>
  <r>
    <d v="2013-10-01T00:00:00"/>
    <s v="L58850-2"/>
    <x v="29"/>
    <s v="Staurastrum sp."/>
    <s v="Staura"/>
    <s v="Present"/>
    <s v="Other Phyto"/>
    <x v="1"/>
    <x v="0"/>
    <x v="1"/>
  </r>
  <r>
    <d v="2013-10-01T00:00:00"/>
    <s v="L58850-2"/>
    <x v="29"/>
    <s v="Stephanodiscus sp."/>
    <s v="Stepha"/>
    <s v="Present"/>
    <s v="Other Phyto"/>
    <x v="1"/>
    <x v="0"/>
    <x v="1"/>
  </r>
  <r>
    <d v="2013-10-01T00:00:00"/>
    <s v="L58850-2"/>
    <x v="29"/>
    <s v="Synedra sp."/>
    <s v="Synedr"/>
    <s v="Present"/>
    <s v="Other Phyto"/>
    <x v="1"/>
    <x v="0"/>
    <x v="1"/>
  </r>
  <r>
    <d v="2013-10-01T00:00:00"/>
    <s v="L58850-2"/>
    <x v="29"/>
    <s v="Synura sp."/>
    <s v="Synura"/>
    <s v="Present"/>
    <s v="Other Phyto"/>
    <x v="1"/>
    <x v="0"/>
    <x v="1"/>
  </r>
  <r>
    <d v="2013-10-01T00:00:00"/>
    <s v="L58850-2"/>
    <x v="29"/>
    <s v="Undetermined Pennate Diatom"/>
    <s v="Undete"/>
    <s v="Present"/>
    <s v="Other Phyto"/>
    <x v="1"/>
    <x v="0"/>
    <x v="1"/>
  </r>
  <r>
    <d v="2013-10-01T00:00:00"/>
    <s v="L58850-2"/>
    <x v="29"/>
    <s v="Woronichinia sp."/>
    <s v="Woroni"/>
    <s v="Present"/>
    <s v="Woronichinia"/>
    <x v="1"/>
    <x v="0"/>
    <x v="3"/>
  </r>
  <r>
    <d v="2013-10-07T00:00:00"/>
    <s v="L58908-1"/>
    <x v="30"/>
    <s v="Anabaena: trichome irregularly twisted"/>
    <s v="Anabae"/>
    <s v="Dominant"/>
    <s v="Anabaena"/>
    <x v="0"/>
    <x v="0"/>
    <x v="0"/>
  </r>
  <r>
    <d v="2013-10-07T00:00:00"/>
    <s v="L58908-1"/>
    <x v="30"/>
    <s v="Anabaena: trichome straight"/>
    <s v="Anabae"/>
    <s v="Present"/>
    <s v="Anabaena"/>
    <x v="1"/>
    <x v="0"/>
    <x v="4"/>
  </r>
  <r>
    <d v="2013-10-07T00:00:00"/>
    <s v="L58908-1"/>
    <x v="30"/>
    <s v="Ankyra sp."/>
    <s v="Ankyra"/>
    <s v="Present"/>
    <s v="Other Phyto"/>
    <x v="1"/>
    <x v="0"/>
    <x v="1"/>
  </r>
  <r>
    <d v="2013-10-07T00:00:00"/>
    <s v="L58908-1"/>
    <x v="30"/>
    <s v="Aphanizomenon sp."/>
    <s v="Aphani"/>
    <s v="Present"/>
    <s v="Aphanizomenon"/>
    <x v="1"/>
    <x v="0"/>
    <x v="6"/>
  </r>
  <r>
    <d v="2013-10-07T00:00:00"/>
    <s v="L58908-1"/>
    <x v="30"/>
    <s v="Aulacoseira sp."/>
    <s v="Aulaco"/>
    <s v="Subdominant"/>
    <s v="Other Phyto"/>
    <x v="1"/>
    <x v="4"/>
    <x v="0"/>
  </r>
  <r>
    <d v="2013-10-07T00:00:00"/>
    <s v="L58908-1"/>
    <x v="30"/>
    <s v="Botryococcus sp."/>
    <s v="Botryo"/>
    <s v="Present"/>
    <s v="Other Phyto"/>
    <x v="1"/>
    <x v="0"/>
    <x v="1"/>
  </r>
  <r>
    <d v="2013-10-07T00:00:00"/>
    <s v="L58908-1"/>
    <x v="30"/>
    <s v="Ceratium sp."/>
    <s v="Cerati"/>
    <s v="Present"/>
    <s v="Other Phyto"/>
    <x v="1"/>
    <x v="0"/>
    <x v="1"/>
  </r>
  <r>
    <d v="2013-10-07T00:00:00"/>
    <s v="L58908-1"/>
    <x v="30"/>
    <s v="Cryptomonas sp."/>
    <s v="Crypto"/>
    <s v="Present"/>
    <s v="Other Phyto"/>
    <x v="1"/>
    <x v="0"/>
    <x v="1"/>
  </r>
  <r>
    <d v="2013-10-07T00:00:00"/>
    <s v="L58908-1"/>
    <x v="30"/>
    <s v="Fragilaria sp."/>
    <s v="Fragil"/>
    <s v="Present"/>
    <s v="Other Phyto"/>
    <x v="1"/>
    <x v="0"/>
    <x v="1"/>
  </r>
  <r>
    <d v="2013-10-07T00:00:00"/>
    <s v="L58908-1"/>
    <x v="30"/>
    <s v="Mallomonas sp."/>
    <s v="Mallom"/>
    <s v="Present"/>
    <s v="Other Phyto"/>
    <x v="1"/>
    <x v="0"/>
    <x v="1"/>
  </r>
  <r>
    <d v="2013-10-07T00:00:00"/>
    <s v="L58908-1"/>
    <x v="30"/>
    <s v="Sphaerocystis sp."/>
    <s v="Sphaer"/>
    <s v="Present"/>
    <s v="Other Phyto"/>
    <x v="1"/>
    <x v="0"/>
    <x v="1"/>
  </r>
  <r>
    <d v="2013-10-07T00:00:00"/>
    <s v="L58908-1"/>
    <x v="30"/>
    <s v="Staurastrum sp."/>
    <s v="Staura"/>
    <s v="Present"/>
    <s v="Other Phyto"/>
    <x v="1"/>
    <x v="0"/>
    <x v="1"/>
  </r>
  <r>
    <d v="2013-10-07T00:00:00"/>
    <s v="L58908-1"/>
    <x v="30"/>
    <s v="Stephanodiscus sp."/>
    <s v="Stepha"/>
    <s v="Present"/>
    <s v="Other Phyto"/>
    <x v="1"/>
    <x v="0"/>
    <x v="1"/>
  </r>
  <r>
    <d v="2013-10-07T00:00:00"/>
    <s v="L58908-2"/>
    <x v="31"/>
    <s v="Anabaena: trichome irregularly twisted"/>
    <s v="Anabae"/>
    <s v="Present"/>
    <s v="Anabaena"/>
    <x v="1"/>
    <x v="0"/>
    <x v="4"/>
  </r>
  <r>
    <d v="2013-10-07T00:00:00"/>
    <s v="L58908-2"/>
    <x v="31"/>
    <s v="Anabaena: trichome straight"/>
    <s v="Anabae"/>
    <s v="Present"/>
    <s v="Anabaena"/>
    <x v="1"/>
    <x v="0"/>
    <x v="4"/>
  </r>
  <r>
    <d v="2013-10-07T00:00:00"/>
    <s v="L58908-2"/>
    <x v="31"/>
    <s v="Aphanizomenon sp."/>
    <s v="Aphani"/>
    <s v="Present"/>
    <s v="Aphanizomenon"/>
    <x v="1"/>
    <x v="0"/>
    <x v="6"/>
  </r>
  <r>
    <d v="2013-10-07T00:00:00"/>
    <s v="L58908-2"/>
    <x v="31"/>
    <s v="Asterionella"/>
    <s v="Asteri"/>
    <s v="Present"/>
    <s v="Other Phyto"/>
    <x v="1"/>
    <x v="0"/>
    <x v="1"/>
  </r>
  <r>
    <d v="2013-10-07T00:00:00"/>
    <s v="L58908-2"/>
    <x v="31"/>
    <s v="Aulacoseira sp."/>
    <s v="Aulaco"/>
    <s v="Subdominant"/>
    <s v="Other Phyto"/>
    <x v="1"/>
    <x v="4"/>
    <x v="0"/>
  </r>
  <r>
    <d v="2013-10-07T00:00:00"/>
    <s v="L58908-2"/>
    <x v="31"/>
    <s v="Botryococcus sp."/>
    <s v="Botryo"/>
    <s v="Present"/>
    <s v="Other Phyto"/>
    <x v="1"/>
    <x v="0"/>
    <x v="1"/>
  </r>
  <r>
    <d v="2013-10-07T00:00:00"/>
    <s v="L58908-2"/>
    <x v="31"/>
    <s v="Cryptomonas sp."/>
    <s v="Crypto"/>
    <s v="Present"/>
    <s v="Other Phyto"/>
    <x v="1"/>
    <x v="0"/>
    <x v="1"/>
  </r>
  <r>
    <d v="2013-10-07T00:00:00"/>
    <s v="L58908-2"/>
    <x v="31"/>
    <s v="Cymbella sp."/>
    <s v="Cymbel"/>
    <s v="Present"/>
    <s v="Other Phyto"/>
    <x v="1"/>
    <x v="0"/>
    <x v="1"/>
  </r>
  <r>
    <d v="2013-10-07T00:00:00"/>
    <s v="L58908-2"/>
    <x v="31"/>
    <s v="Fragilaria sp."/>
    <s v="Fragil"/>
    <s v="Dominant"/>
    <s v="Other Phyto"/>
    <x v="3"/>
    <x v="0"/>
    <x v="0"/>
  </r>
  <r>
    <d v="2013-10-07T00:00:00"/>
    <s v="L58908-2"/>
    <x v="31"/>
    <s v="Lyngbya sp."/>
    <s v="Lyngby"/>
    <s v="Present"/>
    <s v="Cyano Other"/>
    <x v="1"/>
    <x v="0"/>
    <x v="5"/>
  </r>
  <r>
    <d v="2013-10-07T00:00:00"/>
    <s v="L58908-2"/>
    <x v="31"/>
    <s v="Stephanodiscus sp."/>
    <s v="Stepha"/>
    <s v="Present"/>
    <s v="Other Phyto"/>
    <x v="1"/>
    <x v="0"/>
    <x v="1"/>
  </r>
  <r>
    <d v="2013-10-07T00:00:00"/>
    <s v="L58908-2"/>
    <x v="31"/>
    <s v="Undetermined Filament"/>
    <s v="Undete"/>
    <s v="Present"/>
    <s v="Other Phyto"/>
    <x v="1"/>
    <x v="0"/>
    <x v="1"/>
  </r>
  <r>
    <d v="2013-10-07T00:00:00"/>
    <s v="L58908-2"/>
    <x v="31"/>
    <s v="Undetermined Pennate Diatom"/>
    <s v="Undete"/>
    <s v="Present"/>
    <s v="Other Phyto"/>
    <x v="1"/>
    <x v="0"/>
    <x v="1"/>
  </r>
  <r>
    <d v="2014-08-21T00:00:00"/>
    <s v="L61017-1"/>
    <x v="32"/>
    <s v="Anabaena: trichome irregularly twisted"/>
    <s v="Anabae"/>
    <s v="Subdominant"/>
    <s v="Anabaena"/>
    <x v="1"/>
    <x v="3"/>
    <x v="0"/>
  </r>
  <r>
    <d v="2014-08-21T00:00:00"/>
    <s v="L61017-1"/>
    <x v="32"/>
    <s v="Asterionella"/>
    <s v="Asteri"/>
    <s v="Present"/>
    <s v="Other Phyto"/>
    <x v="1"/>
    <x v="0"/>
    <x v="1"/>
  </r>
  <r>
    <d v="2014-08-21T00:00:00"/>
    <s v="L61017-1"/>
    <x v="32"/>
    <s v="Botryococcus sp."/>
    <s v="Botryo"/>
    <s v="Present"/>
    <s v="Other Phyto"/>
    <x v="1"/>
    <x v="0"/>
    <x v="1"/>
  </r>
  <r>
    <d v="2014-08-21T00:00:00"/>
    <s v="L61017-1"/>
    <x v="32"/>
    <s v="Gomphonema sp."/>
    <s v="Gompho"/>
    <s v="Present"/>
    <s v="Other Phyto"/>
    <x v="1"/>
    <x v="0"/>
    <x v="1"/>
  </r>
  <r>
    <d v="2014-08-21T00:00:00"/>
    <s v="L61017-1"/>
    <x v="32"/>
    <s v="Microcystis sp."/>
    <s v="Microc"/>
    <s v="Subdominant"/>
    <s v="Microcystis"/>
    <x v="1"/>
    <x v="6"/>
    <x v="0"/>
  </r>
  <r>
    <d v="2014-08-21T00:00:00"/>
    <s v="L61017-1"/>
    <x v="32"/>
    <s v="Spirogyra sp."/>
    <s v="Spirog"/>
    <s v="Present"/>
    <s v="Other Phyto"/>
    <x v="1"/>
    <x v="0"/>
    <x v="1"/>
  </r>
  <r>
    <d v="2014-08-21T00:00:00"/>
    <s v="L61017-1"/>
    <x v="32"/>
    <s v="Undetermined Filament"/>
    <s v="Undete"/>
    <s v="Present"/>
    <s v="Other Phyto"/>
    <x v="1"/>
    <x v="0"/>
    <x v="1"/>
  </r>
  <r>
    <d v="2014-08-21T00:00:00"/>
    <s v="L61017-1"/>
    <x v="32"/>
    <s v="Undetermined Pennate Diatom"/>
    <s v="Undete"/>
    <s v="Present"/>
    <s v="Other Phyto"/>
    <x v="1"/>
    <x v="0"/>
    <x v="1"/>
  </r>
  <r>
    <d v="2014-08-21T00:00:00"/>
    <s v="L61017-1"/>
    <x v="32"/>
    <s v="Woronichinia sp."/>
    <s v="Woroni"/>
    <s v="Present"/>
    <s v="Woronichinia"/>
    <x v="1"/>
    <x v="0"/>
    <x v="3"/>
  </r>
  <r>
    <d v="2014-08-26T00:00:00"/>
    <s v="L61050-1"/>
    <x v="33"/>
    <s v="Amphora sp."/>
    <s v="Amphor"/>
    <s v="Present"/>
    <s v="Other Phyto"/>
    <x v="1"/>
    <x v="0"/>
    <x v="1"/>
  </r>
  <r>
    <d v="2014-08-26T00:00:00"/>
    <s v="L61050-1"/>
    <x v="33"/>
    <s v="Anabaena: trichome irregularly twisted"/>
    <s v="Anabae"/>
    <s v="Dominant"/>
    <s v="Anabaena"/>
    <x v="0"/>
    <x v="0"/>
    <x v="0"/>
  </r>
  <r>
    <d v="2014-08-26T00:00:00"/>
    <s v="L61050-1"/>
    <x v="33"/>
    <s v="Asterionella"/>
    <s v="Asteri"/>
    <s v="Present"/>
    <s v="Other Phyto"/>
    <x v="1"/>
    <x v="0"/>
    <x v="1"/>
  </r>
  <r>
    <d v="2014-08-26T00:00:00"/>
    <s v="L61050-1"/>
    <x v="33"/>
    <s v="Aulacoseira sp."/>
    <s v="Aulaco"/>
    <s v="Present"/>
    <s v="Other Phyto"/>
    <x v="1"/>
    <x v="0"/>
    <x v="1"/>
  </r>
  <r>
    <d v="2014-08-26T00:00:00"/>
    <s v="L61050-1"/>
    <x v="33"/>
    <s v="Botryococcus sp."/>
    <s v="Botryo"/>
    <s v="Subdominant"/>
    <s v="Other Phyto"/>
    <x v="1"/>
    <x v="4"/>
    <x v="0"/>
  </r>
  <r>
    <d v="2014-08-26T00:00:00"/>
    <s v="L61050-1"/>
    <x v="33"/>
    <s v="Dinobryon sp."/>
    <s v="Dinobr"/>
    <s v="Present"/>
    <s v="Other Phyto"/>
    <x v="1"/>
    <x v="0"/>
    <x v="1"/>
  </r>
  <r>
    <d v="2014-08-26T00:00:00"/>
    <s v="L61050-1"/>
    <x v="33"/>
    <s v="Mallomonas sp."/>
    <s v="Mallom"/>
    <s v="Present"/>
    <s v="Other Phyto"/>
    <x v="1"/>
    <x v="0"/>
    <x v="1"/>
  </r>
  <r>
    <d v="2014-08-26T00:00:00"/>
    <s v="L61050-1"/>
    <x v="33"/>
    <s v="Microcystis sp."/>
    <s v="Microc"/>
    <s v="Present"/>
    <s v="Microcystis"/>
    <x v="1"/>
    <x v="0"/>
    <x v="2"/>
  </r>
  <r>
    <d v="2014-08-26T00:00:00"/>
    <s v="L61050-1"/>
    <x v="33"/>
    <s v="Oocystis sp."/>
    <s v="Oocyst"/>
    <s v="Present"/>
    <s v="Other Phyto"/>
    <x v="1"/>
    <x v="0"/>
    <x v="1"/>
  </r>
  <r>
    <d v="2014-08-26T00:00:00"/>
    <s v="L61050-1"/>
    <x v="33"/>
    <s v="Pediastrum sp."/>
    <s v="Pedias"/>
    <s v="Present"/>
    <s v="Other Phyto"/>
    <x v="1"/>
    <x v="0"/>
    <x v="1"/>
  </r>
  <r>
    <d v="2014-08-26T00:00:00"/>
    <s v="L61050-1"/>
    <x v="33"/>
    <s v="Sphaerocystis sp."/>
    <s v="Sphaer"/>
    <s v="Present"/>
    <s v="Other Phyto"/>
    <x v="1"/>
    <x v="0"/>
    <x v="1"/>
  </r>
  <r>
    <d v="2014-08-26T00:00:00"/>
    <s v="L61050-1"/>
    <x v="33"/>
    <s v="Spirogyra sp."/>
    <s v="Spirog"/>
    <s v="Present"/>
    <s v="Other Phyto"/>
    <x v="1"/>
    <x v="0"/>
    <x v="1"/>
  </r>
  <r>
    <d v="2014-08-26T00:00:00"/>
    <s v="L61050-1"/>
    <x v="33"/>
    <s v="Undetermined Pennate Diatom"/>
    <s v="Undete"/>
    <s v="Present"/>
    <s v="Other Phyto"/>
    <x v="1"/>
    <x v="0"/>
    <x v="1"/>
  </r>
  <r>
    <d v="2014-08-26T00:00:00"/>
    <s v="L61050-1"/>
    <x v="33"/>
    <s v="Woronichinia sp."/>
    <s v="Woroni"/>
    <s v="Present"/>
    <s v="Woronichinia"/>
    <x v="1"/>
    <x v="0"/>
    <x v="3"/>
  </r>
  <r>
    <d v="2014-08-26T00:00:00"/>
    <s v="L61050-2"/>
    <x v="34"/>
    <s v="Anabaena: trichome irregularly twisted"/>
    <s v="Anabae"/>
    <s v="Dominant"/>
    <s v="Anabaena"/>
    <x v="0"/>
    <x v="0"/>
    <x v="0"/>
  </r>
  <r>
    <d v="2014-08-26T00:00:00"/>
    <s v="L61050-2"/>
    <x v="34"/>
    <s v="Anacystis sp."/>
    <s v="Anacys"/>
    <s v="Present"/>
    <s v="Cyano Other"/>
    <x v="1"/>
    <x v="0"/>
    <x v="5"/>
  </r>
  <r>
    <d v="2014-08-26T00:00:00"/>
    <s v="L61050-2"/>
    <x v="34"/>
    <s v="Ankyra sp."/>
    <s v="Ankyra"/>
    <s v="Present"/>
    <s v="Other Phyto"/>
    <x v="1"/>
    <x v="0"/>
    <x v="1"/>
  </r>
  <r>
    <d v="2014-08-26T00:00:00"/>
    <s v="L61050-2"/>
    <x v="34"/>
    <s v="Asterionella"/>
    <s v="Asteri"/>
    <s v="Present"/>
    <s v="Other Phyto"/>
    <x v="1"/>
    <x v="0"/>
    <x v="1"/>
  </r>
  <r>
    <d v="2014-08-26T00:00:00"/>
    <s v="L61050-2"/>
    <x v="34"/>
    <s v="Aulacoseira sp."/>
    <s v="Aulaco"/>
    <s v="Present"/>
    <s v="Other Phyto"/>
    <x v="1"/>
    <x v="0"/>
    <x v="1"/>
  </r>
  <r>
    <d v="2014-08-26T00:00:00"/>
    <s v="L61050-2"/>
    <x v="34"/>
    <s v="Cryptomonas sp."/>
    <s v="Crypto"/>
    <s v="Present"/>
    <s v="Other Phyto"/>
    <x v="1"/>
    <x v="0"/>
    <x v="1"/>
  </r>
  <r>
    <d v="2014-08-26T00:00:00"/>
    <s v="L61050-2"/>
    <x v="34"/>
    <s v="Dinobryon sp."/>
    <s v="Dinobr"/>
    <s v="Subdominant"/>
    <s v="Other Phyto"/>
    <x v="1"/>
    <x v="4"/>
    <x v="0"/>
  </r>
  <r>
    <d v="2014-08-26T00:00:00"/>
    <s v="L61050-2"/>
    <x v="34"/>
    <s v="Fragilaria sp."/>
    <s v="Fragil"/>
    <s v="Present"/>
    <s v="Other Phyto"/>
    <x v="1"/>
    <x v="0"/>
    <x v="1"/>
  </r>
  <r>
    <d v="2014-08-26T00:00:00"/>
    <s v="L61050-2"/>
    <x v="34"/>
    <s v="Microcystis sp."/>
    <s v="Microc"/>
    <s v="Present"/>
    <s v="Microcystis"/>
    <x v="1"/>
    <x v="0"/>
    <x v="2"/>
  </r>
  <r>
    <d v="2014-08-26T00:00:00"/>
    <s v="L61050-2"/>
    <x v="34"/>
    <s v="Oocystis sp."/>
    <s v="Oocyst"/>
    <s v="Present"/>
    <s v="Other Phyto"/>
    <x v="1"/>
    <x v="0"/>
    <x v="1"/>
  </r>
  <r>
    <d v="2014-08-26T00:00:00"/>
    <s v="L61050-2"/>
    <x v="34"/>
    <s v="Sphaerocystis sp."/>
    <s v="Sphaer"/>
    <s v="Present"/>
    <s v="Other Phyto"/>
    <x v="1"/>
    <x v="0"/>
    <x v="1"/>
  </r>
  <r>
    <d v="2014-09-03T00:00:00"/>
    <s v="L61089-1"/>
    <x v="35"/>
    <s v="Anabaena: trichome irregularly twisted"/>
    <s v="Anabae"/>
    <s v="Dominant"/>
    <s v="Anabaena"/>
    <x v="0"/>
    <x v="0"/>
    <x v="0"/>
  </r>
  <r>
    <d v="2014-09-03T00:00:00"/>
    <s v="L61089-1"/>
    <x v="35"/>
    <s v="Botryococcus sp."/>
    <s v="Botryo"/>
    <s v="Present"/>
    <s v="Other Phyto"/>
    <x v="1"/>
    <x v="0"/>
    <x v="1"/>
  </r>
  <r>
    <d v="2014-09-03T00:00:00"/>
    <s v="L61089-1"/>
    <x v="35"/>
    <s v="Gloeotrichia sp."/>
    <s v="Gloeot"/>
    <s v="Present"/>
    <s v="Gloeotrichia"/>
    <x v="1"/>
    <x v="0"/>
    <x v="7"/>
  </r>
  <r>
    <d v="2014-09-03T00:00:00"/>
    <s v="L61089-1"/>
    <x v="35"/>
    <s v="Microcystis sp."/>
    <s v="Microc"/>
    <s v="Subdominant"/>
    <s v="Microcystis"/>
    <x v="1"/>
    <x v="6"/>
    <x v="0"/>
  </r>
  <r>
    <d v="2014-09-03T00:00:00"/>
    <s v="L61089-1"/>
    <x v="35"/>
    <s v="Undetermined Filament"/>
    <s v="Undete"/>
    <s v="Present"/>
    <s v="Other Phyto"/>
    <x v="1"/>
    <x v="0"/>
    <x v="1"/>
  </r>
  <r>
    <d v="2014-09-03T00:00:00"/>
    <s v="L61089-1"/>
    <x v="35"/>
    <s v="Woronichinia sp."/>
    <s v="Woroni"/>
    <s v="Present"/>
    <s v="Woronichinia"/>
    <x v="1"/>
    <x v="0"/>
    <x v="3"/>
  </r>
  <r>
    <d v="2014-09-03T00:00:00"/>
    <s v="L61089-2"/>
    <x v="36"/>
    <s v="Anabaena: trichome straight"/>
    <s v="Anabae"/>
    <s v="Present"/>
    <s v="Anabaena"/>
    <x v="1"/>
    <x v="0"/>
    <x v="4"/>
  </r>
  <r>
    <d v="2014-09-03T00:00:00"/>
    <s v="L61089-2"/>
    <x v="36"/>
    <s v="Anacystis sp."/>
    <s v="Anacys"/>
    <s v="Present"/>
    <s v="Cyano Other"/>
    <x v="1"/>
    <x v="0"/>
    <x v="5"/>
  </r>
  <r>
    <d v="2014-09-03T00:00:00"/>
    <s v="L61089-2"/>
    <x v="36"/>
    <s v="Asterionella"/>
    <s v="Asteri"/>
    <s v="Dominant"/>
    <s v="Other Phyto"/>
    <x v="3"/>
    <x v="0"/>
    <x v="0"/>
  </r>
  <r>
    <d v="2014-09-03T00:00:00"/>
    <s v="L61089-2"/>
    <x v="36"/>
    <s v="Aulacoseira sp."/>
    <s v="Aulaco"/>
    <s v="Subdominant"/>
    <s v="Other Phyto"/>
    <x v="1"/>
    <x v="4"/>
    <x v="0"/>
  </r>
  <r>
    <d v="2014-09-03T00:00:00"/>
    <s v="L61089-2"/>
    <x v="36"/>
    <s v="Cryptomonas sp."/>
    <s v="Crypto"/>
    <s v="Present"/>
    <s v="Other Phyto"/>
    <x v="1"/>
    <x v="0"/>
    <x v="1"/>
  </r>
  <r>
    <d v="2014-09-03T00:00:00"/>
    <s v="L61089-2"/>
    <x v="36"/>
    <s v="Dinobryon sp."/>
    <s v="Dinobr"/>
    <s v="Present"/>
    <s v="Other Phyto"/>
    <x v="1"/>
    <x v="0"/>
    <x v="1"/>
  </r>
  <r>
    <d v="2014-09-03T00:00:00"/>
    <s v="L61089-2"/>
    <x v="36"/>
    <s v="Fragilaria sp."/>
    <s v="Fragil"/>
    <s v="Present"/>
    <s v="Other Phyto"/>
    <x v="1"/>
    <x v="0"/>
    <x v="1"/>
  </r>
  <r>
    <d v="2014-09-03T00:00:00"/>
    <s v="L61089-2"/>
    <x v="36"/>
    <s v="Microcystis sp."/>
    <s v="Microc"/>
    <s v="Present"/>
    <s v="Microcystis"/>
    <x v="1"/>
    <x v="0"/>
    <x v="2"/>
  </r>
  <r>
    <d v="2014-09-03T00:00:00"/>
    <s v="L61089-2"/>
    <x v="36"/>
    <s v="Oocystis sp."/>
    <s v="Oocyst"/>
    <s v="Present"/>
    <s v="Other Phyto"/>
    <x v="1"/>
    <x v="0"/>
    <x v="1"/>
  </r>
  <r>
    <d v="2014-09-03T00:00:00"/>
    <s v="L61089-2"/>
    <x v="36"/>
    <s v="Pediastrum sp."/>
    <s v="Pedias"/>
    <s v="Present"/>
    <s v="Other Phyto"/>
    <x v="1"/>
    <x v="0"/>
    <x v="1"/>
  </r>
  <r>
    <d v="2014-09-03T00:00:00"/>
    <s v="L61089-2"/>
    <x v="36"/>
    <s v="Sphaerocystis sp."/>
    <s v="Sphaer"/>
    <s v="Present"/>
    <s v="Other Phyto"/>
    <x v="1"/>
    <x v="0"/>
    <x v="1"/>
  </r>
  <r>
    <d v="2014-09-03T00:00:00"/>
    <s v="L61089-2"/>
    <x v="36"/>
    <s v="Staurastrum sp."/>
    <s v="Staura"/>
    <s v="Present"/>
    <s v="Other Phyto"/>
    <x v="1"/>
    <x v="0"/>
    <x v="1"/>
  </r>
  <r>
    <d v="2014-09-03T00:00:00"/>
    <s v="L61089-2"/>
    <x v="36"/>
    <s v="Undetermined Pennate Diatom"/>
    <s v="Undete"/>
    <s v="Present"/>
    <s v="Other Phyto"/>
    <x v="1"/>
    <x v="0"/>
    <x v="1"/>
  </r>
  <r>
    <d v="2014-09-03T00:00:00"/>
    <s v="L61089-2"/>
    <x v="36"/>
    <s v="Unicellular Green 1-3 microns"/>
    <s v="Unicel"/>
    <s v="Present"/>
    <s v="Other Phyto"/>
    <x v="1"/>
    <x v="0"/>
    <x v="1"/>
  </r>
  <r>
    <d v="2014-09-09T00:00:00"/>
    <s v="L61152-3"/>
    <x v="37"/>
    <s v="Anabaena: trichome irregularly twisted"/>
    <s v="Anabae"/>
    <s v="Dominant"/>
    <s v="Anabaena"/>
    <x v="0"/>
    <x v="0"/>
    <x v="0"/>
  </r>
  <r>
    <d v="2014-09-09T00:00:00"/>
    <s v="L61152-3"/>
    <x v="37"/>
    <s v="Botryococcus sp."/>
    <s v="Botryo"/>
    <s v="Present"/>
    <s v="Other Phyto"/>
    <x v="1"/>
    <x v="0"/>
    <x v="1"/>
  </r>
  <r>
    <d v="2014-09-09T00:00:00"/>
    <s v="L61152-3"/>
    <x v="37"/>
    <s v="Fragilaria sp."/>
    <s v="Fragil"/>
    <s v="Present"/>
    <s v="Other Phyto"/>
    <x v="1"/>
    <x v="0"/>
    <x v="1"/>
  </r>
  <r>
    <d v="2014-09-09T00:00:00"/>
    <s v="L61152-3"/>
    <x v="37"/>
    <s v="Gloeotrichia sp."/>
    <s v="Gloeot"/>
    <s v="Present"/>
    <s v="Gloeotrichia"/>
    <x v="1"/>
    <x v="0"/>
    <x v="7"/>
  </r>
  <r>
    <d v="2014-09-09T00:00:00"/>
    <s v="L61152-3"/>
    <x v="37"/>
    <s v="Gomphonema sp."/>
    <s v="Gompho"/>
    <s v="Present"/>
    <s v="Other Phyto"/>
    <x v="1"/>
    <x v="0"/>
    <x v="1"/>
  </r>
  <r>
    <d v="2014-09-09T00:00:00"/>
    <s v="L61152-3"/>
    <x v="37"/>
    <s v="Microcystis sp."/>
    <s v="Microc"/>
    <s v="Subdominant"/>
    <s v="Microcystis"/>
    <x v="1"/>
    <x v="6"/>
    <x v="0"/>
  </r>
  <r>
    <d v="2014-09-09T00:00:00"/>
    <s v="L61152-3"/>
    <x v="37"/>
    <s v="Oocystis sp."/>
    <s v="Oocyst"/>
    <s v="Present"/>
    <s v="Other Phyto"/>
    <x v="1"/>
    <x v="0"/>
    <x v="1"/>
  </r>
  <r>
    <d v="2014-09-09T00:00:00"/>
    <s v="L61152-3"/>
    <x v="37"/>
    <s v="Spirogyra sp."/>
    <s v="Spirog"/>
    <s v="Present"/>
    <s v="Other Phyto"/>
    <x v="1"/>
    <x v="0"/>
    <x v="1"/>
  </r>
  <r>
    <d v="2014-09-09T00:00:00"/>
    <s v="L61152-3"/>
    <x v="37"/>
    <s v="Synedra sp."/>
    <s v="Synedr"/>
    <s v="Present"/>
    <s v="Other Phyto"/>
    <x v="1"/>
    <x v="0"/>
    <x v="1"/>
  </r>
  <r>
    <d v="2014-09-09T00:00:00"/>
    <s v="L61152-3"/>
    <x v="37"/>
    <s v="Undetermined Filament"/>
    <s v="Undete"/>
    <s v="Present"/>
    <s v="Other Phyto"/>
    <x v="1"/>
    <x v="0"/>
    <x v="1"/>
  </r>
  <r>
    <d v="2014-09-09T00:00:00"/>
    <s v="L61152-3"/>
    <x v="37"/>
    <s v="Woronichinia sp."/>
    <s v="Woroni"/>
    <s v="Present"/>
    <s v="Woronichinia"/>
    <x v="1"/>
    <x v="0"/>
    <x v="3"/>
  </r>
  <r>
    <d v="2014-09-09T00:00:00"/>
    <s v="L61152-4"/>
    <x v="38"/>
    <s v="Anabaena: trichome irregularly twisted"/>
    <s v="Anabae"/>
    <s v="Present"/>
    <s v="Anabaena"/>
    <x v="1"/>
    <x v="0"/>
    <x v="4"/>
  </r>
  <r>
    <d v="2014-09-09T00:00:00"/>
    <s v="L61152-4"/>
    <x v="38"/>
    <s v="Anabaena: trichome straight"/>
    <s v="Anabae"/>
    <s v="Present"/>
    <s v="Anabaena"/>
    <x v="1"/>
    <x v="0"/>
    <x v="4"/>
  </r>
  <r>
    <d v="2014-09-09T00:00:00"/>
    <s v="L61152-4"/>
    <x v="38"/>
    <s v="Anacystis sp."/>
    <s v="Anacys"/>
    <s v="Present"/>
    <s v="Cyano Other"/>
    <x v="1"/>
    <x v="0"/>
    <x v="5"/>
  </r>
  <r>
    <d v="2014-09-09T00:00:00"/>
    <s v="L61152-4"/>
    <x v="38"/>
    <s v="Asterionella"/>
    <s v="Asteri"/>
    <s v="Subdominant"/>
    <s v="Other Phyto"/>
    <x v="1"/>
    <x v="4"/>
    <x v="0"/>
  </r>
  <r>
    <d v="2014-09-09T00:00:00"/>
    <s v="L61152-4"/>
    <x v="38"/>
    <s v="Aulacoseira sp."/>
    <s v="Aulaco"/>
    <s v="Present"/>
    <s v="Other Phyto"/>
    <x v="1"/>
    <x v="0"/>
    <x v="1"/>
  </r>
  <r>
    <d v="2014-09-09T00:00:00"/>
    <s v="L61152-4"/>
    <x v="38"/>
    <s v="Cryptomonas sp."/>
    <s v="Crypto"/>
    <s v="Present"/>
    <s v="Other Phyto"/>
    <x v="1"/>
    <x v="0"/>
    <x v="1"/>
  </r>
  <r>
    <d v="2014-09-09T00:00:00"/>
    <s v="L61152-4"/>
    <x v="38"/>
    <s v="Cymbella sp."/>
    <s v="Cymbel"/>
    <s v="Present"/>
    <s v="Other Phyto"/>
    <x v="1"/>
    <x v="0"/>
    <x v="1"/>
  </r>
  <r>
    <d v="2014-09-09T00:00:00"/>
    <s v="L61152-4"/>
    <x v="38"/>
    <s v="Fragilaria sp."/>
    <s v="Fragil"/>
    <s v="Dominant"/>
    <s v="Other Phyto"/>
    <x v="3"/>
    <x v="0"/>
    <x v="0"/>
  </r>
  <r>
    <d v="2014-09-09T00:00:00"/>
    <s v="L61152-4"/>
    <x v="38"/>
    <s v="Gloeocapsa sp."/>
    <s v="Gloeoc"/>
    <s v="Present"/>
    <s v="Cyano Other"/>
    <x v="1"/>
    <x v="0"/>
    <x v="5"/>
  </r>
  <r>
    <d v="2014-09-09T00:00:00"/>
    <s v="L61152-4"/>
    <x v="38"/>
    <s v="Mallomonas sp."/>
    <s v="Mallom"/>
    <s v="Present"/>
    <s v="Other Phyto"/>
    <x v="1"/>
    <x v="0"/>
    <x v="1"/>
  </r>
  <r>
    <d v="2014-09-09T00:00:00"/>
    <s v="L61152-4"/>
    <x v="38"/>
    <s v="Merismopedia sp."/>
    <s v="Merism"/>
    <s v="Present"/>
    <s v="Cyano Other"/>
    <x v="1"/>
    <x v="0"/>
    <x v="5"/>
  </r>
  <r>
    <d v="2014-09-09T00:00:00"/>
    <s v="L61152-4"/>
    <x v="38"/>
    <s v="Microcystis sp."/>
    <s v="Microc"/>
    <s v="Present"/>
    <s v="Microcystis"/>
    <x v="1"/>
    <x v="0"/>
    <x v="2"/>
  </r>
  <r>
    <d v="2014-09-09T00:00:00"/>
    <s v="L61152-4"/>
    <x v="38"/>
    <s v="Oocystis sp."/>
    <s v="Oocyst"/>
    <s v="Present"/>
    <s v="Other Phyto"/>
    <x v="1"/>
    <x v="0"/>
    <x v="1"/>
  </r>
  <r>
    <d v="2014-09-09T00:00:00"/>
    <s v="L61152-4"/>
    <x v="38"/>
    <s v="Pediastrum sp."/>
    <s v="Pedias"/>
    <s v="Present"/>
    <s v="Other Phyto"/>
    <x v="1"/>
    <x v="0"/>
    <x v="1"/>
  </r>
  <r>
    <d v="2014-09-09T00:00:00"/>
    <s v="L61152-4"/>
    <x v="38"/>
    <s v="Sphaerocystis sp."/>
    <s v="Sphaer"/>
    <s v="Present"/>
    <s v="Other Phyto"/>
    <x v="1"/>
    <x v="0"/>
    <x v="1"/>
  </r>
  <r>
    <d v="2014-09-09T00:00:00"/>
    <s v="L61152-4"/>
    <x v="38"/>
    <s v="Unicellular Green 4-7 microns"/>
    <s v="Unicel"/>
    <s v="Present"/>
    <s v="Other Phyto"/>
    <x v="1"/>
    <x v="0"/>
    <x v="1"/>
  </r>
  <r>
    <d v="2014-09-09T00:00:00"/>
    <s v="L61152-4"/>
    <x v="38"/>
    <s v="Unicellular Green 8-10 microns"/>
    <s v="Unicel"/>
    <s v="Present"/>
    <s v="Other Phyto"/>
    <x v="1"/>
    <x v="0"/>
    <x v="1"/>
  </r>
  <r>
    <d v="2014-09-09T00:00:00"/>
    <s v="L61152-4"/>
    <x v="38"/>
    <s v="Woronichinia sp."/>
    <s v="Woroni"/>
    <s v="Present"/>
    <s v="Woronichinia"/>
    <x v="1"/>
    <x v="0"/>
    <x v="3"/>
  </r>
  <r>
    <d v="2014-09-09T00:00:00"/>
    <s v="L61152-5"/>
    <x v="39"/>
    <s v="Anabaena: trichome irregularly twisted"/>
    <s v="Anabae"/>
    <s v="Dominant"/>
    <s v="Anabaena"/>
    <x v="0"/>
    <x v="0"/>
    <x v="0"/>
  </r>
  <r>
    <d v="2014-09-09T00:00:00"/>
    <s v="L61152-5"/>
    <x v="39"/>
    <s v="Anabaena: trichome straight"/>
    <s v="Anabae"/>
    <s v="Present"/>
    <s v="Anabaena"/>
    <x v="1"/>
    <x v="0"/>
    <x v="4"/>
  </r>
  <r>
    <d v="2014-09-09T00:00:00"/>
    <s v="L61152-5"/>
    <x v="39"/>
    <s v="Anacystis sp."/>
    <s v="Anacys"/>
    <s v="Present"/>
    <s v="Cyano Other"/>
    <x v="1"/>
    <x v="0"/>
    <x v="5"/>
  </r>
  <r>
    <d v="2014-09-09T00:00:00"/>
    <s v="L61152-5"/>
    <x v="39"/>
    <s v="Aphanizomenon sp."/>
    <s v="Aphani"/>
    <s v="Present"/>
    <s v="Aphanizomenon"/>
    <x v="1"/>
    <x v="0"/>
    <x v="6"/>
  </r>
  <r>
    <d v="2014-09-09T00:00:00"/>
    <s v="L61152-5"/>
    <x v="39"/>
    <s v="Asterionella"/>
    <s v="Asteri"/>
    <s v="Present"/>
    <s v="Other Phyto"/>
    <x v="1"/>
    <x v="0"/>
    <x v="1"/>
  </r>
  <r>
    <d v="2014-09-09T00:00:00"/>
    <s v="L61152-5"/>
    <x v="39"/>
    <s v="Aulacoseira sp."/>
    <s v="Aulaco"/>
    <s v="Present"/>
    <s v="Other Phyto"/>
    <x v="1"/>
    <x v="0"/>
    <x v="1"/>
  </r>
  <r>
    <d v="2014-09-09T00:00:00"/>
    <s v="L61152-5"/>
    <x v="39"/>
    <s v="Botryococcus sp."/>
    <s v="Botryo"/>
    <s v="Present"/>
    <s v="Other Phyto"/>
    <x v="1"/>
    <x v="0"/>
    <x v="1"/>
  </r>
  <r>
    <d v="2014-09-09T00:00:00"/>
    <s v="L61152-5"/>
    <x v="39"/>
    <s v="Cosmarium sp."/>
    <s v="Cosmar"/>
    <s v="Present"/>
    <s v="Other Phyto"/>
    <x v="1"/>
    <x v="0"/>
    <x v="1"/>
  </r>
  <r>
    <d v="2014-09-09T00:00:00"/>
    <s v="L61152-5"/>
    <x v="39"/>
    <s v="Cryptomonas sp."/>
    <s v="Crypto"/>
    <s v="Present"/>
    <s v="Other Phyto"/>
    <x v="1"/>
    <x v="0"/>
    <x v="1"/>
  </r>
  <r>
    <d v="2014-09-09T00:00:00"/>
    <s v="L61152-5"/>
    <x v="39"/>
    <s v="Dinobryon sp."/>
    <s v="Dinobr"/>
    <s v="Present"/>
    <s v="Other Phyto"/>
    <x v="1"/>
    <x v="0"/>
    <x v="1"/>
  </r>
  <r>
    <d v="2014-09-09T00:00:00"/>
    <s v="L61152-5"/>
    <x v="39"/>
    <s v="Fragilaria sp."/>
    <s v="Fragil"/>
    <s v="Present"/>
    <s v="Other Phyto"/>
    <x v="1"/>
    <x v="0"/>
    <x v="1"/>
  </r>
  <r>
    <d v="2014-09-09T00:00:00"/>
    <s v="L61152-5"/>
    <x v="39"/>
    <s v="Gomphonema sp."/>
    <s v="Gompho"/>
    <s v="Present"/>
    <s v="Other Phyto"/>
    <x v="1"/>
    <x v="0"/>
    <x v="1"/>
  </r>
  <r>
    <d v="2014-09-09T00:00:00"/>
    <s v="L61152-5"/>
    <x v="39"/>
    <s v="Microcystis sp."/>
    <s v="Microc"/>
    <s v="Present"/>
    <s v="Microcystis"/>
    <x v="1"/>
    <x v="0"/>
    <x v="2"/>
  </r>
  <r>
    <d v="2014-09-09T00:00:00"/>
    <s v="L61152-5"/>
    <x v="39"/>
    <s v="Navicula sp."/>
    <s v="Navicu"/>
    <s v="Present"/>
    <s v="Other Phyto"/>
    <x v="1"/>
    <x v="0"/>
    <x v="1"/>
  </r>
  <r>
    <d v="2014-09-09T00:00:00"/>
    <s v="L61152-5"/>
    <x v="39"/>
    <s v="Pediastrum sp."/>
    <s v="Pedias"/>
    <s v="Present"/>
    <s v="Other Phyto"/>
    <x v="1"/>
    <x v="0"/>
    <x v="1"/>
  </r>
  <r>
    <d v="2014-09-09T00:00:00"/>
    <s v="L61152-5"/>
    <x v="39"/>
    <s v="Phormidium sp."/>
    <s v="Phormi"/>
    <s v="Present"/>
    <s v="Cyano Other"/>
    <x v="1"/>
    <x v="0"/>
    <x v="5"/>
  </r>
  <r>
    <d v="2014-09-09T00:00:00"/>
    <s v="L61152-5"/>
    <x v="39"/>
    <s v="Sphaerocystis sp."/>
    <s v="Sphaer"/>
    <s v="Present"/>
    <s v="Other Phyto"/>
    <x v="1"/>
    <x v="0"/>
    <x v="1"/>
  </r>
  <r>
    <d v="2014-09-09T00:00:00"/>
    <s v="L61152-5"/>
    <x v="39"/>
    <s v="Spirogyra sp."/>
    <s v="Spirog"/>
    <s v="Subdominant"/>
    <s v="Other Phyto"/>
    <x v="1"/>
    <x v="4"/>
    <x v="0"/>
  </r>
  <r>
    <d v="2014-09-09T00:00:00"/>
    <s v="L61152-5"/>
    <x v="39"/>
    <s v="Staurastrum sp."/>
    <s v="Staura"/>
    <s v="Present"/>
    <s v="Other Phyto"/>
    <x v="1"/>
    <x v="0"/>
    <x v="1"/>
  </r>
  <r>
    <d v="2014-09-09T00:00:00"/>
    <s v="L61152-5"/>
    <x v="39"/>
    <s v="Synedra sp."/>
    <s v="Synedr"/>
    <s v="Present"/>
    <s v="Other Phyto"/>
    <x v="1"/>
    <x v="0"/>
    <x v="1"/>
  </r>
  <r>
    <d v="2014-09-09T00:00:00"/>
    <s v="L61152-5"/>
    <x v="39"/>
    <s v="Undetermined Centric Diatom"/>
    <s v="Undete"/>
    <s v="Present"/>
    <s v="Other Phyto"/>
    <x v="1"/>
    <x v="0"/>
    <x v="1"/>
  </r>
  <r>
    <d v="2014-09-09T00:00:00"/>
    <s v="L61152-5"/>
    <x v="39"/>
    <s v="Undetermined Filament"/>
    <s v="Undete"/>
    <s v="Present"/>
    <s v="Other Phyto"/>
    <x v="1"/>
    <x v="0"/>
    <x v="1"/>
  </r>
  <r>
    <d v="2014-09-09T00:00:00"/>
    <s v="L61152-5"/>
    <x v="39"/>
    <s v="Undetermined Pennate Diatom"/>
    <s v="Undete"/>
    <s v="Present"/>
    <s v="Other Phyto"/>
    <x v="1"/>
    <x v="0"/>
    <x v="1"/>
  </r>
  <r>
    <d v="2014-09-09T00:00:00"/>
    <s v="L61152-5"/>
    <x v="39"/>
    <s v="Woronichinia sp."/>
    <s v="Woroni"/>
    <s v="Present"/>
    <s v="Woronichinia"/>
    <x v="1"/>
    <x v="0"/>
    <x v="3"/>
  </r>
  <r>
    <d v="2014-09-09T00:00:00"/>
    <s v="L61152-6"/>
    <x v="40"/>
    <s v="Anabaena: trichome irregularly twisted"/>
    <s v="Anabae"/>
    <s v="Dominant"/>
    <s v="Anabaena"/>
    <x v="0"/>
    <x v="0"/>
    <x v="0"/>
  </r>
  <r>
    <d v="2014-09-09T00:00:00"/>
    <s v="L61152-6"/>
    <x v="40"/>
    <s v="Anacystis sp."/>
    <s v="Anacys"/>
    <s v="Present"/>
    <s v="Cyano Other"/>
    <x v="1"/>
    <x v="0"/>
    <x v="5"/>
  </r>
  <r>
    <d v="2014-09-09T00:00:00"/>
    <s v="L61152-6"/>
    <x v="40"/>
    <s v="Asterionella"/>
    <s v="Asteri"/>
    <s v="Present"/>
    <s v="Other Phyto"/>
    <x v="1"/>
    <x v="0"/>
    <x v="1"/>
  </r>
  <r>
    <d v="2014-09-09T00:00:00"/>
    <s v="L61152-6"/>
    <x v="40"/>
    <s v="Aulacoseira sp."/>
    <s v="Aulaco"/>
    <s v="Present"/>
    <s v="Other Phyto"/>
    <x v="1"/>
    <x v="0"/>
    <x v="1"/>
  </r>
  <r>
    <d v="2014-09-09T00:00:00"/>
    <s v="L61152-6"/>
    <x v="40"/>
    <s v="Botryococcus sp."/>
    <s v="Botryo"/>
    <s v="Present"/>
    <s v="Other Phyto"/>
    <x v="1"/>
    <x v="0"/>
    <x v="1"/>
  </r>
  <r>
    <d v="2014-09-09T00:00:00"/>
    <s v="L61152-6"/>
    <x v="40"/>
    <s v="Cryptomonas sp."/>
    <s v="Crypto"/>
    <s v="Present"/>
    <s v="Other Phyto"/>
    <x v="1"/>
    <x v="0"/>
    <x v="1"/>
  </r>
  <r>
    <d v="2014-09-09T00:00:00"/>
    <s v="L61152-6"/>
    <x v="40"/>
    <s v="Fragilaria sp."/>
    <s v="Fragil"/>
    <s v="Present"/>
    <s v="Other Phyto"/>
    <x v="1"/>
    <x v="0"/>
    <x v="1"/>
  </r>
  <r>
    <d v="2014-09-09T00:00:00"/>
    <s v="L61152-6"/>
    <x v="40"/>
    <s v="Microcystis sp."/>
    <s v="Microc"/>
    <s v="Subdominant"/>
    <s v="Microcystis"/>
    <x v="1"/>
    <x v="6"/>
    <x v="0"/>
  </r>
  <r>
    <d v="2014-09-09T00:00:00"/>
    <s v="L61152-6"/>
    <x v="40"/>
    <s v="Oocystis sp."/>
    <s v="Oocyst"/>
    <s v="Present"/>
    <s v="Other Phyto"/>
    <x v="1"/>
    <x v="0"/>
    <x v="1"/>
  </r>
  <r>
    <d v="2014-09-09T00:00:00"/>
    <s v="L61152-6"/>
    <x v="40"/>
    <s v="Sphaerocystis sp."/>
    <s v="Sphaer"/>
    <s v="Present"/>
    <s v="Other Phyto"/>
    <x v="1"/>
    <x v="0"/>
    <x v="1"/>
  </r>
  <r>
    <d v="2014-09-09T00:00:00"/>
    <s v="L61152-6"/>
    <x v="40"/>
    <s v="Staurastrum sp."/>
    <s v="Staura"/>
    <s v="Present"/>
    <s v="Other Phyto"/>
    <x v="1"/>
    <x v="0"/>
    <x v="1"/>
  </r>
  <r>
    <d v="2014-09-09T00:00:00"/>
    <s v="L61152-6"/>
    <x v="40"/>
    <s v="Synedra sp."/>
    <s v="Synedr"/>
    <s v="Present"/>
    <s v="Other Phyto"/>
    <x v="1"/>
    <x v="0"/>
    <x v="1"/>
  </r>
  <r>
    <d v="2014-09-09T00:00:00"/>
    <s v="L61152-7"/>
    <x v="41"/>
    <m/>
    <m/>
    <m/>
    <m/>
    <x v="1"/>
    <x v="0"/>
    <x v="0"/>
  </r>
  <r>
    <d v="2011-01-01T00:00:00"/>
    <n v="10"/>
    <x v="42"/>
    <m/>
    <m/>
    <m/>
    <m/>
    <x v="1"/>
    <x v="0"/>
    <x v="0"/>
  </r>
  <r>
    <d v="2011-01-12T00:00:00"/>
    <n v="10"/>
    <x v="43"/>
    <m/>
    <m/>
    <m/>
    <m/>
    <x v="1"/>
    <x v="0"/>
    <x v="0"/>
  </r>
  <r>
    <d v="2011-02-07T00:00:00"/>
    <n v="10"/>
    <x v="44"/>
    <m/>
    <m/>
    <m/>
    <m/>
    <x v="1"/>
    <x v="0"/>
    <x v="0"/>
  </r>
  <r>
    <d v="2011-06-22T00:00:00"/>
    <n v="10"/>
    <x v="45"/>
    <m/>
    <m/>
    <m/>
    <m/>
    <x v="1"/>
    <x v="0"/>
    <x v="0"/>
  </r>
  <r>
    <d v="2011-10-07T00:00:00"/>
    <n v="10"/>
    <x v="46"/>
    <m/>
    <m/>
    <m/>
    <m/>
    <x v="1"/>
    <x v="0"/>
    <x v="0"/>
  </r>
  <r>
    <d v="2011-10-12T00:00:00"/>
    <n v="10"/>
    <x v="47"/>
    <m/>
    <m/>
    <m/>
    <m/>
    <x v="1"/>
    <x v="0"/>
    <x v="0"/>
  </r>
  <r>
    <d v="2011-12-06T00:00:00"/>
    <n v="10"/>
    <x v="48"/>
    <m/>
    <m/>
    <m/>
    <m/>
    <x v="1"/>
    <x v="0"/>
    <x v="0"/>
  </r>
  <r>
    <d v="2012-02-08T00:00:00"/>
    <n v="10"/>
    <x v="49"/>
    <m/>
    <m/>
    <m/>
    <m/>
    <x v="1"/>
    <x v="0"/>
    <x v="0"/>
  </r>
  <r>
    <d v="2012-09-28T00:00:00"/>
    <n v="10"/>
    <x v="50"/>
    <m/>
    <m/>
    <m/>
    <m/>
    <x v="1"/>
    <x v="0"/>
    <x v="0"/>
  </r>
  <r>
    <d v="2012-10-02T00:00:00"/>
    <n v="10"/>
    <x v="51"/>
    <m/>
    <m/>
    <m/>
    <m/>
    <x v="1"/>
    <x v="0"/>
    <x v="0"/>
  </r>
  <r>
    <d v="2012-10-02T00:00:00"/>
    <n v="10"/>
    <x v="51"/>
    <m/>
    <m/>
    <m/>
    <m/>
    <x v="1"/>
    <x v="0"/>
    <x v="0"/>
  </r>
  <r>
    <d v="2012-10-02T00:00:00"/>
    <n v="10"/>
    <x v="51"/>
    <m/>
    <m/>
    <m/>
    <m/>
    <x v="1"/>
    <x v="0"/>
    <x v="0"/>
  </r>
  <r>
    <d v="2012-10-02T00:00:00"/>
    <n v="10"/>
    <x v="51"/>
    <m/>
    <m/>
    <m/>
    <m/>
    <x v="1"/>
    <x v="0"/>
    <x v="0"/>
  </r>
  <r>
    <d v="2012-10-09T00:00:00"/>
    <n v="10"/>
    <x v="52"/>
    <m/>
    <m/>
    <m/>
    <m/>
    <x v="1"/>
    <x v="0"/>
    <x v="0"/>
  </r>
  <r>
    <d v="2012-10-09T00:00:00"/>
    <n v="10"/>
    <x v="52"/>
    <m/>
    <m/>
    <m/>
    <m/>
    <x v="1"/>
    <x v="0"/>
    <x v="0"/>
  </r>
  <r>
    <d v="2012-10-16T00:00:00"/>
    <n v="10"/>
    <x v="53"/>
    <m/>
    <m/>
    <m/>
    <m/>
    <x v="1"/>
    <x v="0"/>
    <x v="0"/>
  </r>
  <r>
    <d v="2012-10-16T00:00:00"/>
    <n v="10"/>
    <x v="53"/>
    <m/>
    <m/>
    <m/>
    <m/>
    <x v="1"/>
    <x v="0"/>
    <x v="0"/>
  </r>
  <r>
    <d v="2012-10-16T00:00:00"/>
    <n v="10"/>
    <x v="53"/>
    <m/>
    <m/>
    <m/>
    <m/>
    <x v="1"/>
    <x v="0"/>
    <x v="0"/>
  </r>
  <r>
    <d v="2012-10-23T00:00:00"/>
    <n v="10"/>
    <x v="54"/>
    <m/>
    <m/>
    <m/>
    <m/>
    <x v="1"/>
    <x v="0"/>
    <x v="0"/>
  </r>
  <r>
    <d v="2012-10-24T00:00:00"/>
    <n v="10"/>
    <x v="55"/>
    <m/>
    <m/>
    <m/>
    <m/>
    <x v="1"/>
    <x v="0"/>
    <x v="0"/>
  </r>
  <r>
    <d v="2012-11-05T00:00:00"/>
    <n v="10"/>
    <x v="56"/>
    <m/>
    <m/>
    <m/>
    <m/>
    <x v="1"/>
    <x v="0"/>
    <x v="0"/>
  </r>
  <r>
    <d v="2012-11-05T00:00:00"/>
    <n v="10"/>
    <x v="56"/>
    <m/>
    <m/>
    <m/>
    <m/>
    <x v="1"/>
    <x v="0"/>
    <x v="0"/>
  </r>
  <r>
    <d v="2012-11-13T00:00:00"/>
    <n v="10"/>
    <x v="57"/>
    <m/>
    <m/>
    <m/>
    <m/>
    <x v="1"/>
    <x v="0"/>
    <x v="0"/>
  </r>
  <r>
    <d v="2012-11-13T00:00:00"/>
    <n v="10"/>
    <x v="57"/>
    <m/>
    <m/>
    <m/>
    <m/>
    <x v="1"/>
    <x v="0"/>
    <x v="0"/>
  </r>
  <r>
    <d v="2012-11-20T00:00:00"/>
    <n v="10"/>
    <x v="58"/>
    <m/>
    <m/>
    <m/>
    <m/>
    <x v="1"/>
    <x v="0"/>
    <x v="0"/>
  </r>
  <r>
    <d v="2012-11-20T00:00:00"/>
    <n v="10"/>
    <x v="58"/>
    <m/>
    <m/>
    <m/>
    <m/>
    <x v="1"/>
    <x v="0"/>
    <x v="0"/>
  </r>
  <r>
    <d v="2012-11-26T00:00:00"/>
    <n v="10"/>
    <x v="59"/>
    <m/>
    <m/>
    <m/>
    <m/>
    <x v="1"/>
    <x v="0"/>
    <x v="0"/>
  </r>
  <r>
    <d v="2012-11-26T00:00:00"/>
    <n v="10"/>
    <x v="59"/>
    <m/>
    <m/>
    <m/>
    <m/>
    <x v="1"/>
    <x v="0"/>
    <x v="0"/>
  </r>
  <r>
    <d v="2013-02-27T00:00:00"/>
    <n v="10"/>
    <x v="60"/>
    <m/>
    <m/>
    <m/>
    <m/>
    <x v="1"/>
    <x v="0"/>
    <x v="0"/>
  </r>
  <r>
    <d v="2013-03-04T00:00:00"/>
    <n v="10"/>
    <x v="61"/>
    <m/>
    <m/>
    <m/>
    <m/>
    <x v="1"/>
    <x v="0"/>
    <x v="0"/>
  </r>
  <r>
    <d v="2013-03-18T00:00:00"/>
    <n v="10"/>
    <x v="62"/>
    <m/>
    <m/>
    <m/>
    <m/>
    <x v="1"/>
    <x v="0"/>
    <x v="0"/>
  </r>
  <r>
    <d v="2013-08-26T00:00:00"/>
    <n v="10"/>
    <x v="63"/>
    <m/>
    <m/>
    <m/>
    <m/>
    <x v="1"/>
    <x v="0"/>
    <x v="0"/>
  </r>
  <r>
    <d v="2013-09-04T00:00:00"/>
    <n v="10"/>
    <x v="64"/>
    <m/>
    <m/>
    <m/>
    <m/>
    <x v="1"/>
    <x v="0"/>
    <x v="0"/>
  </r>
  <r>
    <d v="2013-09-04T00:00:00"/>
    <n v="10"/>
    <x v="64"/>
    <m/>
    <m/>
    <m/>
    <m/>
    <x v="1"/>
    <x v="0"/>
    <x v="0"/>
  </r>
  <r>
    <d v="2013-09-10T00:00:00"/>
    <n v="10"/>
    <x v="65"/>
    <m/>
    <m/>
    <m/>
    <m/>
    <x v="1"/>
    <x v="0"/>
    <x v="0"/>
  </r>
  <r>
    <d v="2013-09-10T00:00:00"/>
    <n v="10"/>
    <x v="65"/>
    <m/>
    <m/>
    <m/>
    <m/>
    <x v="1"/>
    <x v="0"/>
    <x v="0"/>
  </r>
  <r>
    <d v="2013-09-18T00:00:00"/>
    <n v="10"/>
    <x v="66"/>
    <m/>
    <m/>
    <m/>
    <m/>
    <x v="1"/>
    <x v="0"/>
    <x v="0"/>
  </r>
  <r>
    <d v="2013-09-18T00:00:00"/>
    <n v="10"/>
    <x v="66"/>
    <m/>
    <m/>
    <m/>
    <m/>
    <x v="1"/>
    <x v="0"/>
    <x v="0"/>
  </r>
  <r>
    <d v="2013-09-18T00:00:00"/>
    <n v="10"/>
    <x v="66"/>
    <m/>
    <m/>
    <m/>
    <m/>
    <x v="1"/>
    <x v="0"/>
    <x v="0"/>
  </r>
  <r>
    <d v="2013-09-24T00:00:00"/>
    <n v="10"/>
    <x v="67"/>
    <m/>
    <m/>
    <m/>
    <m/>
    <x v="1"/>
    <x v="0"/>
    <x v="0"/>
  </r>
  <r>
    <d v="2013-09-24T00:00:00"/>
    <n v="10"/>
    <x v="67"/>
    <m/>
    <m/>
    <m/>
    <m/>
    <x v="1"/>
    <x v="0"/>
    <x v="0"/>
  </r>
  <r>
    <d v="2013-10-01T00:00:00"/>
    <n v="10"/>
    <x v="68"/>
    <m/>
    <m/>
    <m/>
    <m/>
    <x v="1"/>
    <x v="0"/>
    <x v="0"/>
  </r>
  <r>
    <d v="2013-10-01T00:00:00"/>
    <n v="10"/>
    <x v="68"/>
    <m/>
    <m/>
    <m/>
    <m/>
    <x v="1"/>
    <x v="0"/>
    <x v="0"/>
  </r>
  <r>
    <d v="2013-10-07T00:00:00"/>
    <n v="10"/>
    <x v="69"/>
    <m/>
    <m/>
    <m/>
    <m/>
    <x v="1"/>
    <x v="0"/>
    <x v="0"/>
  </r>
  <r>
    <d v="2013-10-07T00:00:00"/>
    <n v="10"/>
    <x v="69"/>
    <m/>
    <m/>
    <m/>
    <m/>
    <x v="1"/>
    <x v="0"/>
    <x v="0"/>
  </r>
  <r>
    <d v="2013-10-15T00:00:00"/>
    <n v="10"/>
    <x v="70"/>
    <m/>
    <m/>
    <m/>
    <m/>
    <x v="1"/>
    <x v="0"/>
    <x v="0"/>
  </r>
  <r>
    <d v="2013-10-15T00:00:00"/>
    <n v="10"/>
    <x v="70"/>
    <m/>
    <m/>
    <m/>
    <m/>
    <x v="1"/>
    <x v="0"/>
    <x v="0"/>
  </r>
  <r>
    <d v="2013-10-22T00:00:00"/>
    <n v="10"/>
    <x v="71"/>
    <m/>
    <m/>
    <m/>
    <m/>
    <x v="1"/>
    <x v="0"/>
    <x v="0"/>
  </r>
  <r>
    <d v="2013-10-22T00:00:00"/>
    <n v="10"/>
    <x v="71"/>
    <m/>
    <m/>
    <m/>
    <m/>
    <x v="1"/>
    <x v="0"/>
    <x v="0"/>
  </r>
  <r>
    <d v="2013-10-29T00:00:00"/>
    <n v="10"/>
    <x v="72"/>
    <m/>
    <m/>
    <m/>
    <m/>
    <x v="1"/>
    <x v="0"/>
    <x v="0"/>
  </r>
  <r>
    <d v="2013-10-29T00:00:00"/>
    <n v="10"/>
    <x v="72"/>
    <m/>
    <m/>
    <m/>
    <m/>
    <x v="1"/>
    <x v="0"/>
    <x v="0"/>
  </r>
  <r>
    <d v="2013-11-05T00:00:00"/>
    <n v="10"/>
    <x v="73"/>
    <m/>
    <m/>
    <m/>
    <m/>
    <x v="1"/>
    <x v="0"/>
    <x v="0"/>
  </r>
  <r>
    <d v="2013-11-05T00:00:00"/>
    <n v="10"/>
    <x v="73"/>
    <m/>
    <m/>
    <m/>
    <m/>
    <x v="1"/>
    <x v="0"/>
    <x v="0"/>
  </r>
  <r>
    <d v="2013-11-12T00:00:00"/>
    <n v="10"/>
    <x v="74"/>
    <m/>
    <m/>
    <m/>
    <m/>
    <x v="1"/>
    <x v="0"/>
    <x v="0"/>
  </r>
  <r>
    <d v="2013-11-19T00:00:00"/>
    <n v="10"/>
    <x v="75"/>
    <m/>
    <m/>
    <m/>
    <m/>
    <x v="1"/>
    <x v="0"/>
    <x v="0"/>
  </r>
  <r>
    <d v="2013-11-25T00:00:00"/>
    <n v="10"/>
    <x v="76"/>
    <m/>
    <m/>
    <m/>
    <m/>
    <x v="1"/>
    <x v="0"/>
    <x v="0"/>
  </r>
  <r>
    <d v="2013-12-03T00:00:00"/>
    <n v="10"/>
    <x v="77"/>
    <m/>
    <m/>
    <m/>
    <m/>
    <x v="1"/>
    <x v="0"/>
    <x v="0"/>
  </r>
  <r>
    <d v="2014-08-21T00:00:00"/>
    <n v="10"/>
    <x v="78"/>
    <m/>
    <m/>
    <m/>
    <m/>
    <x v="1"/>
    <x v="0"/>
    <x v="0"/>
  </r>
  <r>
    <d v="2014-08-26T00:00:00"/>
    <n v="10"/>
    <x v="79"/>
    <m/>
    <m/>
    <m/>
    <m/>
    <x v="1"/>
    <x v="0"/>
    <x v="0"/>
  </r>
  <r>
    <d v="2014-08-26T00:00:00"/>
    <n v="10"/>
    <x v="79"/>
    <m/>
    <m/>
    <m/>
    <m/>
    <x v="1"/>
    <x v="0"/>
    <x v="0"/>
  </r>
  <r>
    <d v="2014-09-03T00:00:00"/>
    <n v="10"/>
    <x v="80"/>
    <m/>
    <m/>
    <m/>
    <m/>
    <x v="1"/>
    <x v="0"/>
    <x v="0"/>
  </r>
  <r>
    <d v="2014-09-03T00:00:00"/>
    <n v="10"/>
    <x v="80"/>
    <m/>
    <m/>
    <m/>
    <m/>
    <x v="1"/>
    <x v="0"/>
    <x v="0"/>
  </r>
  <r>
    <d v="2014-09-09T00:00:00"/>
    <n v="10"/>
    <x v="81"/>
    <m/>
    <m/>
    <m/>
    <m/>
    <x v="1"/>
    <x v="0"/>
    <x v="0"/>
  </r>
  <r>
    <d v="2014-09-09T00:00:00"/>
    <n v="10"/>
    <x v="81"/>
    <m/>
    <m/>
    <m/>
    <m/>
    <x v="1"/>
    <x v="0"/>
    <x v="0"/>
  </r>
  <r>
    <d v="2014-09-09T00:00:00"/>
    <n v="10"/>
    <x v="81"/>
    <m/>
    <m/>
    <m/>
    <m/>
    <x v="1"/>
    <x v="0"/>
    <x v="0"/>
  </r>
  <r>
    <d v="2014-09-09T00:00:00"/>
    <n v="10"/>
    <x v="81"/>
    <m/>
    <m/>
    <m/>
    <m/>
    <x v="1"/>
    <x v="0"/>
    <x v="0"/>
  </r>
  <r>
    <d v="2014-09-11T00:00:00"/>
    <n v="10"/>
    <x v="82"/>
    <m/>
    <m/>
    <m/>
    <m/>
    <x v="1"/>
    <x v="0"/>
    <x v="0"/>
  </r>
  <r>
    <d v="2014-09-11T00:00:00"/>
    <n v="10"/>
    <x v="82"/>
    <m/>
    <m/>
    <m/>
    <m/>
    <x v="1"/>
    <x v="0"/>
    <x v="0"/>
  </r>
  <r>
    <d v="2014-09-11T00:00:00"/>
    <n v="10"/>
    <x v="82"/>
    <m/>
    <m/>
    <m/>
    <m/>
    <x v="1"/>
    <x v="0"/>
    <x v="0"/>
  </r>
  <r>
    <d v="2014-09-11T00:00:00"/>
    <n v="10"/>
    <x v="82"/>
    <m/>
    <m/>
    <m/>
    <m/>
    <x v="1"/>
    <x v="0"/>
    <x v="0"/>
  </r>
  <r>
    <d v="2014-09-12T00:00:00"/>
    <n v="10"/>
    <x v="83"/>
    <m/>
    <m/>
    <m/>
    <m/>
    <x v="1"/>
    <x v="0"/>
    <x v="0"/>
  </r>
  <r>
    <d v="2014-09-12T00:00:00"/>
    <n v="10"/>
    <x v="83"/>
    <m/>
    <m/>
    <m/>
    <m/>
    <x v="1"/>
    <x v="0"/>
    <x v="0"/>
  </r>
  <r>
    <d v="2014-09-12T00:00:00"/>
    <n v="10"/>
    <x v="83"/>
    <m/>
    <m/>
    <m/>
    <m/>
    <x v="1"/>
    <x v="0"/>
    <x v="0"/>
  </r>
  <r>
    <d v="2014-09-12T00:00:00"/>
    <n v="10"/>
    <x v="83"/>
    <m/>
    <m/>
    <m/>
    <m/>
    <x v="1"/>
    <x v="0"/>
    <x v="0"/>
  </r>
  <r>
    <d v="2014-09-16T00:00:00"/>
    <n v="10"/>
    <x v="84"/>
    <m/>
    <m/>
    <m/>
    <m/>
    <x v="1"/>
    <x v="0"/>
    <x v="0"/>
  </r>
  <r>
    <d v="2014-09-16T00:00:00"/>
    <n v="10"/>
    <x v="84"/>
    <m/>
    <m/>
    <m/>
    <m/>
    <x v="1"/>
    <x v="0"/>
    <x v="0"/>
  </r>
  <r>
    <d v="2014-09-16T00:00:00"/>
    <n v="10"/>
    <x v="84"/>
    <m/>
    <m/>
    <m/>
    <m/>
    <x v="1"/>
    <x v="0"/>
    <x v="0"/>
  </r>
  <r>
    <d v="2014-09-23T00:00:00"/>
    <n v="10"/>
    <x v="85"/>
    <m/>
    <m/>
    <m/>
    <m/>
    <x v="1"/>
    <x v="0"/>
    <x v="0"/>
  </r>
  <r>
    <d v="2014-09-23T00:00:00"/>
    <n v="10"/>
    <x v="85"/>
    <m/>
    <m/>
    <m/>
    <m/>
    <x v="1"/>
    <x v="0"/>
    <x v="0"/>
  </r>
  <r>
    <d v="2014-09-23T00:00:00"/>
    <n v="10"/>
    <x v="85"/>
    <m/>
    <m/>
    <m/>
    <m/>
    <x v="1"/>
    <x v="0"/>
    <x v="0"/>
  </r>
  <r>
    <d v="2014-10-01T00:00:00"/>
    <n v="10"/>
    <x v="86"/>
    <m/>
    <m/>
    <m/>
    <m/>
    <x v="1"/>
    <x v="0"/>
    <x v="0"/>
  </r>
  <r>
    <d v="2014-10-01T00:00:00"/>
    <n v="10"/>
    <x v="86"/>
    <m/>
    <m/>
    <m/>
    <m/>
    <x v="1"/>
    <x v="0"/>
    <x v="0"/>
  </r>
  <r>
    <d v="2014-10-01T00:00:00"/>
    <n v="10"/>
    <x v="86"/>
    <m/>
    <m/>
    <m/>
    <m/>
    <x v="1"/>
    <x v="0"/>
    <x v="0"/>
  </r>
  <r>
    <d v="2014-10-08T00:00:00"/>
    <n v="10"/>
    <x v="87"/>
    <m/>
    <m/>
    <m/>
    <m/>
    <x v="1"/>
    <x v="0"/>
    <x v="0"/>
  </r>
  <r>
    <d v="2014-10-08T00:00:00"/>
    <n v="10"/>
    <x v="87"/>
    <m/>
    <m/>
    <m/>
    <m/>
    <x v="1"/>
    <x v="0"/>
    <x v="0"/>
  </r>
  <r>
    <d v="2014-10-14T00:00:00"/>
    <n v="10"/>
    <x v="88"/>
    <m/>
    <m/>
    <m/>
    <m/>
    <x v="1"/>
    <x v="0"/>
    <x v="0"/>
  </r>
  <r>
    <d v="2014-10-14T00:00:00"/>
    <n v="10"/>
    <x v="88"/>
    <m/>
    <m/>
    <m/>
    <m/>
    <x v="1"/>
    <x v="0"/>
    <x v="0"/>
  </r>
  <r>
    <d v="2014-10-21T00:00:00"/>
    <n v="10"/>
    <x v="89"/>
    <m/>
    <m/>
    <m/>
    <m/>
    <x v="1"/>
    <x v="0"/>
    <x v="0"/>
  </r>
  <r>
    <d v="2014-10-21T00:00:00"/>
    <n v="10"/>
    <x v="89"/>
    <m/>
    <m/>
    <m/>
    <m/>
    <x v="1"/>
    <x v="0"/>
    <x v="0"/>
  </r>
  <r>
    <d v="2014-09-16T00:00:00"/>
    <n v="1"/>
    <x v="90"/>
    <m/>
    <m/>
    <m/>
    <m/>
    <x v="1"/>
    <x v="0"/>
    <x v="0"/>
  </r>
  <r>
    <d v="2014-09-23T00:00:00"/>
    <n v="1"/>
    <x v="91"/>
    <m/>
    <m/>
    <m/>
    <m/>
    <x v="1"/>
    <x v="0"/>
    <x v="0"/>
  </r>
  <r>
    <d v="2014-10-08T00:00:00"/>
    <n v="1"/>
    <x v="92"/>
    <m/>
    <m/>
    <m/>
    <m/>
    <x v="1"/>
    <x v="0"/>
    <x v="0"/>
  </r>
  <r>
    <d v="2014-10-14T00:00:00"/>
    <n v="1"/>
    <x v="93"/>
    <m/>
    <m/>
    <m/>
    <m/>
    <x v="1"/>
    <x v="0"/>
    <x v="0"/>
  </r>
  <r>
    <d v="2014-10-01T00:00:00"/>
    <n v="1"/>
    <x v="94"/>
    <m/>
    <m/>
    <m/>
    <m/>
    <x v="1"/>
    <x v="0"/>
    <x v="0"/>
  </r>
  <r>
    <m/>
    <m/>
    <x v="95"/>
    <m/>
    <m/>
    <m/>
    <m/>
    <x v="6"/>
    <x v="7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ivotTable3" cacheId="1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P2:W99" firstHeaderRow="1" firstDataRow="2" firstDataCol="1"/>
  <pivotFields count="10">
    <pivotField showAll="0"/>
    <pivotField dataField="1" showAll="0"/>
    <pivotField axis="axisRow" showAll="0" sortType="ascending" defaultSubtotal="0">
      <items count="96">
        <item x="1"/>
        <item x="42"/>
        <item x="43"/>
        <item x="44"/>
        <item x="49"/>
        <item x="16"/>
        <item x="60"/>
        <item x="61"/>
        <item x="17"/>
        <item x="62"/>
        <item x="45"/>
        <item x="32"/>
        <item x="78"/>
        <item x="18"/>
        <item x="63"/>
        <item x="33"/>
        <item x="79"/>
        <item x="34"/>
        <item x="35"/>
        <item x="80"/>
        <item x="36"/>
        <item x="19"/>
        <item x="64"/>
        <item x="20"/>
        <item x="81"/>
        <item x="37"/>
        <item x="38"/>
        <item x="39"/>
        <item x="40"/>
        <item x="41"/>
        <item x="21"/>
        <item x="65"/>
        <item x="22"/>
        <item x="82"/>
        <item x="83"/>
        <item x="90"/>
        <item x="84"/>
        <item x="23"/>
        <item x="66"/>
        <item x="24"/>
        <item x="25"/>
        <item x="91"/>
        <item x="85"/>
        <item x="26"/>
        <item x="67"/>
        <item x="27"/>
        <item x="5"/>
        <item x="50"/>
        <item x="28"/>
        <item x="68"/>
        <item x="29"/>
        <item x="94"/>
        <item x="86"/>
        <item x="6"/>
        <item x="51"/>
        <item x="7"/>
        <item x="8"/>
        <item x="9"/>
        <item x="2"/>
        <item x="46"/>
        <item x="30"/>
        <item x="69"/>
        <item x="31"/>
        <item x="92"/>
        <item x="87"/>
        <item x="10"/>
        <item x="52"/>
        <item x="11"/>
        <item x="12"/>
        <item x="13"/>
        <item x="3"/>
        <item x="47"/>
        <item x="0"/>
        <item x="93"/>
        <item x="88"/>
        <item x="70"/>
        <item x="53"/>
        <item x="89"/>
        <item x="71"/>
        <item x="54"/>
        <item x="55"/>
        <item x="72"/>
        <item x="14"/>
        <item x="56"/>
        <item x="15"/>
        <item x="73"/>
        <item x="74"/>
        <item x="57"/>
        <item x="75"/>
        <item x="58"/>
        <item x="76"/>
        <item x="59"/>
        <item x="77"/>
        <item x="4"/>
        <item x="48"/>
        <item x="95"/>
      </items>
    </pivotField>
    <pivotField showAll="0"/>
    <pivotField showAll="0" defaultSubtotal="0"/>
    <pivotField showAll="0"/>
    <pivotField showAll="0"/>
    <pivotField axis="axisCol" showAll="0">
      <items count="9">
        <item h="1" m="1" x="7"/>
        <item x="5"/>
        <item x="0"/>
        <item x="4"/>
        <item x="2"/>
        <item x="3"/>
        <item h="1" x="6"/>
        <item x="1"/>
        <item t="default"/>
      </items>
    </pivotField>
    <pivotField showAll="0"/>
    <pivotField showAll="0"/>
  </pivotFields>
  <rowFields count="1">
    <field x="2"/>
  </rowFields>
  <rowItems count="9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 t="grand">
      <x/>
    </i>
  </rowItems>
  <colFields count="1">
    <field x="7"/>
  </colFields>
  <colItems count="7">
    <i>
      <x v="1"/>
    </i>
    <i>
      <x v="2"/>
    </i>
    <i>
      <x v="3"/>
    </i>
    <i>
      <x v="4"/>
    </i>
    <i>
      <x v="5"/>
    </i>
    <i>
      <x v="7"/>
    </i>
    <i t="grand">
      <x/>
    </i>
  </colItems>
  <dataFields count="1">
    <dataField name="Count of Lab Sample Number" fld="1" subtotal="count" baseField="0" baseItem="0"/>
  </dataFields>
  <formats count="3">
    <format dxfId="2">
      <pivotArea outline="0" collapsedLevelsAreSubtotals="1" fieldPosition="0"/>
    </format>
    <format dxfId="1">
      <pivotArea dataOnly="0" labelOnly="1" fieldPosition="0">
        <references count="1">
          <reference field="7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2000000}" name="PivotTable5" cacheId="1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P202:Y299" firstHeaderRow="1" firstDataRow="2" firstDataCol="1"/>
  <pivotFields count="10">
    <pivotField showAll="0"/>
    <pivotField dataField="1" showAll="0"/>
    <pivotField axis="axisRow" showAll="0" sortType="ascending" defaultSubtotal="0">
      <items count="96">
        <item x="1"/>
        <item x="42"/>
        <item x="43"/>
        <item x="44"/>
        <item x="49"/>
        <item x="16"/>
        <item x="60"/>
        <item x="61"/>
        <item x="17"/>
        <item x="62"/>
        <item x="45"/>
        <item x="32"/>
        <item x="78"/>
        <item x="18"/>
        <item x="63"/>
        <item x="33"/>
        <item x="79"/>
        <item x="34"/>
        <item x="35"/>
        <item x="80"/>
        <item x="36"/>
        <item x="19"/>
        <item x="64"/>
        <item x="20"/>
        <item x="81"/>
        <item x="37"/>
        <item x="38"/>
        <item x="39"/>
        <item x="40"/>
        <item x="41"/>
        <item x="21"/>
        <item x="65"/>
        <item x="22"/>
        <item x="82"/>
        <item x="83"/>
        <item x="90"/>
        <item x="84"/>
        <item x="23"/>
        <item x="66"/>
        <item x="24"/>
        <item x="25"/>
        <item x="91"/>
        <item x="85"/>
        <item x="26"/>
        <item x="67"/>
        <item x="27"/>
        <item x="5"/>
        <item x="50"/>
        <item x="28"/>
        <item x="68"/>
        <item x="29"/>
        <item x="94"/>
        <item x="86"/>
        <item x="6"/>
        <item x="51"/>
        <item x="7"/>
        <item x="8"/>
        <item x="9"/>
        <item x="2"/>
        <item x="46"/>
        <item x="30"/>
        <item x="69"/>
        <item x="31"/>
        <item x="92"/>
        <item x="87"/>
        <item x="10"/>
        <item x="52"/>
        <item x="11"/>
        <item x="12"/>
        <item x="13"/>
        <item x="3"/>
        <item x="47"/>
        <item x="0"/>
        <item x="93"/>
        <item x="88"/>
        <item x="70"/>
        <item x="53"/>
        <item x="89"/>
        <item x="71"/>
        <item x="54"/>
        <item x="55"/>
        <item x="72"/>
        <item x="14"/>
        <item x="56"/>
        <item x="15"/>
        <item x="73"/>
        <item x="74"/>
        <item x="57"/>
        <item x="75"/>
        <item x="58"/>
        <item x="76"/>
        <item x="59"/>
        <item x="77"/>
        <item x="4"/>
        <item x="48"/>
        <item x="95"/>
      </items>
    </pivotField>
    <pivotField showAll="0"/>
    <pivotField showAll="0" defaultSubtotal="0"/>
    <pivotField showAll="0"/>
    <pivotField showAll="0"/>
    <pivotField showAll="0"/>
    <pivotField showAll="0"/>
    <pivotField axis="axisCol" showAll="0">
      <items count="10">
        <item x="2"/>
        <item x="4"/>
        <item h="1" x="8"/>
        <item x="6"/>
        <item x="7"/>
        <item x="3"/>
        <item x="5"/>
        <item x="1"/>
        <item x="0"/>
        <item t="default"/>
      </items>
    </pivotField>
  </pivotFields>
  <rowFields count="1">
    <field x="2"/>
  </rowFields>
  <rowItems count="9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 t="grand">
      <x/>
    </i>
  </rowItems>
  <colFields count="1">
    <field x="9"/>
  </colFields>
  <colItems count="9">
    <i>
      <x/>
    </i>
    <i>
      <x v="1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Count of Lab Sample Number" fld="1" subtotal="count" baseField="0" baseItem="0"/>
  </dataFields>
  <formats count="2">
    <format dxfId="4">
      <pivotArea outline="0" collapsedLevelsAreSubtotals="1" fieldPosition="0">
        <references count="1">
          <reference field="9" count="7" selected="0">
            <x v="0"/>
            <x v="1"/>
            <x v="3"/>
            <x v="5"/>
            <x v="6"/>
            <x v="7"/>
            <x v="8"/>
          </reference>
        </references>
      </pivotArea>
    </format>
    <format dxfId="3">
      <pivotArea dataOnly="0" labelOnly="1" fieldPosition="0">
        <references count="1">
          <reference field="9" count="7">
            <x v="0"/>
            <x v="1"/>
            <x v="3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1000000}" name="PivotTable4" cacheId="1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P102:X199" firstHeaderRow="1" firstDataRow="2" firstDataCol="1"/>
  <pivotFields count="10">
    <pivotField showAll="0"/>
    <pivotField dataField="1" showAll="0"/>
    <pivotField axis="axisRow" showAll="0" sortType="ascending" defaultSubtotal="0">
      <items count="96">
        <item x="1"/>
        <item x="42"/>
        <item x="43"/>
        <item x="44"/>
        <item x="49"/>
        <item x="16"/>
        <item x="60"/>
        <item x="61"/>
        <item x="17"/>
        <item x="62"/>
        <item x="45"/>
        <item x="32"/>
        <item x="78"/>
        <item x="18"/>
        <item x="63"/>
        <item x="33"/>
        <item x="79"/>
        <item x="34"/>
        <item x="35"/>
        <item x="80"/>
        <item x="36"/>
        <item x="19"/>
        <item x="64"/>
        <item x="20"/>
        <item x="81"/>
        <item x="37"/>
        <item x="38"/>
        <item x="39"/>
        <item x="40"/>
        <item x="41"/>
        <item x="21"/>
        <item x="65"/>
        <item x="22"/>
        <item x="82"/>
        <item x="83"/>
        <item x="90"/>
        <item x="84"/>
        <item x="23"/>
        <item x="66"/>
        <item x="24"/>
        <item x="25"/>
        <item x="91"/>
        <item x="85"/>
        <item x="26"/>
        <item x="67"/>
        <item x="27"/>
        <item x="5"/>
        <item x="50"/>
        <item x="28"/>
        <item x="68"/>
        <item x="29"/>
        <item x="94"/>
        <item x="86"/>
        <item x="6"/>
        <item x="51"/>
        <item x="7"/>
        <item x="8"/>
        <item x="9"/>
        <item x="2"/>
        <item x="46"/>
        <item x="30"/>
        <item x="69"/>
        <item x="31"/>
        <item x="92"/>
        <item x="87"/>
        <item x="10"/>
        <item x="52"/>
        <item x="11"/>
        <item x="12"/>
        <item x="13"/>
        <item x="3"/>
        <item x="47"/>
        <item x="0"/>
        <item x="93"/>
        <item x="88"/>
        <item x="70"/>
        <item x="53"/>
        <item x="89"/>
        <item x="71"/>
        <item x="54"/>
        <item x="55"/>
        <item x="72"/>
        <item x="14"/>
        <item x="56"/>
        <item x="15"/>
        <item x="73"/>
        <item x="74"/>
        <item x="57"/>
        <item x="75"/>
        <item x="58"/>
        <item x="76"/>
        <item x="59"/>
        <item x="77"/>
        <item x="4"/>
        <item x="48"/>
        <item x="95"/>
      </items>
    </pivotField>
    <pivotField showAll="0"/>
    <pivotField showAll="0" defaultSubtotal="0"/>
    <pivotField showAll="0"/>
    <pivotField showAll="0"/>
    <pivotField showAll="0"/>
    <pivotField axis="axisCol" showAll="0">
      <items count="9">
        <item x="6"/>
        <item x="3"/>
        <item x="5"/>
        <item x="1"/>
        <item x="2"/>
        <item x="4"/>
        <item h="1" x="7"/>
        <item x="0"/>
        <item t="default"/>
      </items>
    </pivotField>
    <pivotField showAll="0"/>
  </pivotFields>
  <rowFields count="1">
    <field x="2"/>
  </rowFields>
  <rowItems count="9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 t="grand">
      <x/>
    </i>
  </rowItems>
  <colFields count="1">
    <field x="8"/>
  </colFields>
  <colItems count="8">
    <i>
      <x/>
    </i>
    <i>
      <x v="1"/>
    </i>
    <i>
      <x v="2"/>
    </i>
    <i>
      <x v="3"/>
    </i>
    <i>
      <x v="4"/>
    </i>
    <i>
      <x v="5"/>
    </i>
    <i>
      <x v="7"/>
    </i>
    <i t="grand">
      <x/>
    </i>
  </colItems>
  <dataFields count="1">
    <dataField name="Count of Lab Sample Number" fld="1" subtotal="count" baseField="0" baseItem="0"/>
  </dataFields>
  <formats count="2">
    <format dxfId="6">
      <pivotArea outline="0" collapsedLevelsAreSubtotals="1" fieldPosition="0">
        <references count="1">
          <reference field="8" count="0" selected="0"/>
        </references>
      </pivotArea>
    </format>
    <format dxfId="5">
      <pivotArea dataOnly="0" labelOnly="1" fieldPosition="0">
        <references count="1">
          <reference field="8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3"/>
  <sheetViews>
    <sheetView zoomScale="80" zoomScaleNormal="80" workbookViewId="0">
      <pane ySplit="2" topLeftCell="A3" activePane="bottomLeft" state="frozen"/>
      <selection pane="bottomLeft" activeCell="J43" sqref="J43"/>
    </sheetView>
  </sheetViews>
  <sheetFormatPr defaultRowHeight="15" x14ac:dyDescent="0.25"/>
  <cols>
    <col min="1" max="2" width="16.42578125" style="2" customWidth="1"/>
    <col min="3" max="3" width="12" style="2" customWidth="1"/>
    <col min="4" max="4" width="9.140625" style="2"/>
    <col min="5" max="5" width="11.7109375" style="2" customWidth="1"/>
    <col min="6" max="9" width="9.140625" style="2"/>
    <col min="10" max="30" width="10.7109375" style="2" customWidth="1"/>
  </cols>
  <sheetData>
    <row r="1" spans="1:30" x14ac:dyDescent="0.25">
      <c r="J1" s="50" t="s">
        <v>209</v>
      </c>
      <c r="K1" s="50"/>
      <c r="L1" s="50"/>
      <c r="M1" s="50" t="s">
        <v>207</v>
      </c>
      <c r="N1" s="50"/>
      <c r="O1" s="50"/>
      <c r="P1" s="50" t="s">
        <v>208</v>
      </c>
      <c r="Q1" s="50"/>
      <c r="R1" s="50"/>
      <c r="S1" s="50" t="s">
        <v>210</v>
      </c>
      <c r="T1" s="50"/>
      <c r="U1" s="50"/>
      <c r="V1" s="50" t="s">
        <v>211</v>
      </c>
      <c r="W1" s="50"/>
      <c r="X1" s="50"/>
      <c r="Y1" s="50" t="s">
        <v>460</v>
      </c>
      <c r="Z1" s="50"/>
      <c r="AA1" s="50"/>
      <c r="AB1" s="50" t="s">
        <v>212</v>
      </c>
      <c r="AC1" s="50"/>
      <c r="AD1" s="50"/>
    </row>
    <row r="2" spans="1:30" ht="61.5" customHeight="1" x14ac:dyDescent="0.25">
      <c r="A2" s="12" t="s">
        <v>2</v>
      </c>
      <c r="B2" s="12" t="s">
        <v>324</v>
      </c>
      <c r="C2" s="12" t="s">
        <v>203</v>
      </c>
      <c r="D2" s="12" t="s">
        <v>191</v>
      </c>
      <c r="E2" s="12" t="s">
        <v>1</v>
      </c>
      <c r="F2" s="12" t="s">
        <v>206</v>
      </c>
      <c r="G2" s="12" t="s">
        <v>5</v>
      </c>
      <c r="H2" s="12" t="s">
        <v>6</v>
      </c>
      <c r="I2" s="12"/>
      <c r="J2" s="12" t="s">
        <v>445</v>
      </c>
      <c r="K2" s="12" t="s">
        <v>446</v>
      </c>
      <c r="L2" s="12" t="s">
        <v>447</v>
      </c>
      <c r="M2" s="12" t="s">
        <v>448</v>
      </c>
      <c r="N2" s="12" t="s">
        <v>449</v>
      </c>
      <c r="O2" s="12" t="s">
        <v>450</v>
      </c>
      <c r="P2" s="12" t="s">
        <v>451</v>
      </c>
      <c r="Q2" s="12" t="s">
        <v>452</v>
      </c>
      <c r="R2" s="12" t="s">
        <v>453</v>
      </c>
      <c r="S2" s="12" t="s">
        <v>454</v>
      </c>
      <c r="T2" s="12" t="s">
        <v>455</v>
      </c>
      <c r="U2" s="12" t="s">
        <v>456</v>
      </c>
      <c r="V2" s="12" t="s">
        <v>457</v>
      </c>
      <c r="W2" s="12" t="s">
        <v>458</v>
      </c>
      <c r="X2" s="12" t="s">
        <v>459</v>
      </c>
      <c r="Y2" s="12" t="s">
        <v>461</v>
      </c>
      <c r="Z2" s="12" t="s">
        <v>462</v>
      </c>
      <c r="AA2" s="12" t="s">
        <v>463</v>
      </c>
      <c r="AB2" s="12" t="s">
        <v>464</v>
      </c>
      <c r="AC2" s="12" t="s">
        <v>465</v>
      </c>
      <c r="AD2" s="12" t="s">
        <v>466</v>
      </c>
    </row>
    <row r="3" spans="1:30" x14ac:dyDescent="0.25">
      <c r="A3" s="3">
        <v>40544</v>
      </c>
      <c r="B3" t="str">
        <f>TEXT(A3,"mm/dd/yyyy")&amp;";"&amp;RIGHT(E3,1)</f>
        <v>01/01/2011;1</v>
      </c>
      <c r="C3" s="2">
        <v>64.400000000000006</v>
      </c>
      <c r="D3" s="2" t="s">
        <v>183</v>
      </c>
      <c r="E3" s="2" t="s">
        <v>12</v>
      </c>
      <c r="F3" s="2">
        <v>64.400000000000006</v>
      </c>
      <c r="G3" s="2">
        <v>0.05</v>
      </c>
      <c r="H3" s="2" t="s">
        <v>14</v>
      </c>
      <c r="J3" s="2" t="s">
        <v>444</v>
      </c>
      <c r="K3" s="2" t="s">
        <v>444</v>
      </c>
      <c r="L3" s="2" t="s">
        <v>444</v>
      </c>
      <c r="M3" s="2">
        <v>64.400000000000006</v>
      </c>
      <c r="N3" s="2" t="s">
        <v>444</v>
      </c>
      <c r="O3" s="2" t="s">
        <v>444</v>
      </c>
      <c r="P3" s="2" t="s">
        <v>444</v>
      </c>
      <c r="Q3" s="2" t="s">
        <v>444</v>
      </c>
      <c r="R3" s="2" t="s">
        <v>444</v>
      </c>
      <c r="S3" s="2" t="s">
        <v>444</v>
      </c>
      <c r="T3" s="2" t="s">
        <v>444</v>
      </c>
      <c r="U3" s="2" t="s">
        <v>444</v>
      </c>
      <c r="V3" s="2" t="s">
        <v>444</v>
      </c>
      <c r="W3" s="2">
        <v>64.400000000000006</v>
      </c>
      <c r="X3" s="2" t="s">
        <v>444</v>
      </c>
      <c r="Y3" s="2" t="s">
        <v>444</v>
      </c>
      <c r="Z3" s="2" t="s">
        <v>444</v>
      </c>
      <c r="AA3" s="2" t="s">
        <v>444</v>
      </c>
      <c r="AB3" s="2" t="s">
        <v>444</v>
      </c>
      <c r="AC3" s="2" t="s">
        <v>444</v>
      </c>
      <c r="AD3" s="2" t="s">
        <v>444</v>
      </c>
    </row>
    <row r="4" spans="1:30" x14ac:dyDescent="0.25">
      <c r="A4" s="3">
        <v>40823</v>
      </c>
      <c r="B4" t="str">
        <f t="shared" ref="B4:B39" si="0">TEXT(A4,"mm/dd/yyyy")&amp;";"&amp;RIGHT(E4,1)</f>
        <v>10/07/2011;1</v>
      </c>
      <c r="C4" s="2">
        <v>9.19</v>
      </c>
      <c r="D4" s="2" t="s">
        <v>183</v>
      </c>
      <c r="E4" s="2" t="s">
        <v>18</v>
      </c>
      <c r="F4" s="2">
        <v>9.19</v>
      </c>
      <c r="G4" s="2">
        <v>0.05</v>
      </c>
      <c r="H4" s="2" t="s">
        <v>14</v>
      </c>
      <c r="J4" s="2" t="s">
        <v>444</v>
      </c>
      <c r="K4" s="2" t="s">
        <v>444</v>
      </c>
      <c r="L4" s="2">
        <v>9.19</v>
      </c>
      <c r="M4" s="2" t="s">
        <v>444</v>
      </c>
      <c r="N4" s="2">
        <v>9.19</v>
      </c>
      <c r="O4" s="2" t="s">
        <v>444</v>
      </c>
      <c r="P4" s="2" t="s">
        <v>444</v>
      </c>
      <c r="Q4" s="2" t="s">
        <v>444</v>
      </c>
      <c r="R4" s="2" t="s">
        <v>444</v>
      </c>
      <c r="S4" s="2">
        <v>9.19</v>
      </c>
      <c r="T4" s="2" t="s">
        <v>444</v>
      </c>
      <c r="U4" s="2" t="s">
        <v>444</v>
      </c>
      <c r="V4" s="2" t="s">
        <v>444</v>
      </c>
      <c r="W4" s="2" t="s">
        <v>444</v>
      </c>
      <c r="X4" s="2">
        <v>9.19</v>
      </c>
      <c r="Y4" s="2" t="s">
        <v>444</v>
      </c>
      <c r="Z4" s="2" t="s">
        <v>444</v>
      </c>
      <c r="AA4" s="2" t="s">
        <v>444</v>
      </c>
      <c r="AB4" s="2" t="s">
        <v>444</v>
      </c>
      <c r="AC4" s="2" t="s">
        <v>444</v>
      </c>
      <c r="AD4" s="2">
        <v>9.19</v>
      </c>
    </row>
    <row r="5" spans="1:30" x14ac:dyDescent="0.25">
      <c r="A5" s="3">
        <v>40828</v>
      </c>
      <c r="B5" t="str">
        <f t="shared" si="0"/>
        <v>10/12/2011;1</v>
      </c>
      <c r="C5" s="2">
        <v>7.8E-2</v>
      </c>
      <c r="D5" s="2" t="s">
        <v>182</v>
      </c>
      <c r="E5" s="2" t="s">
        <v>19</v>
      </c>
      <c r="F5" s="2">
        <v>7.8E-2</v>
      </c>
      <c r="G5" s="2">
        <v>0.05</v>
      </c>
      <c r="H5" s="2" t="s">
        <v>11</v>
      </c>
      <c r="J5" s="2" t="s">
        <v>444</v>
      </c>
      <c r="K5" s="2" t="s">
        <v>444</v>
      </c>
      <c r="L5" s="2" t="s">
        <v>444</v>
      </c>
      <c r="M5" s="2">
        <v>7.8E-2</v>
      </c>
      <c r="N5" s="2" t="s">
        <v>444</v>
      </c>
      <c r="O5" s="2" t="s">
        <v>444</v>
      </c>
      <c r="P5" s="2" t="s">
        <v>444</v>
      </c>
      <c r="Q5" s="2" t="s">
        <v>444</v>
      </c>
      <c r="R5" s="2" t="s">
        <v>444</v>
      </c>
      <c r="S5" s="2" t="s">
        <v>444</v>
      </c>
      <c r="T5" s="2" t="s">
        <v>444</v>
      </c>
      <c r="U5" s="2" t="s">
        <v>444</v>
      </c>
      <c r="V5" s="2" t="s">
        <v>444</v>
      </c>
      <c r="W5" s="2" t="s">
        <v>444</v>
      </c>
      <c r="X5" s="2" t="s">
        <v>444</v>
      </c>
      <c r="Y5" s="2" t="s">
        <v>444</v>
      </c>
      <c r="Z5" s="2" t="s">
        <v>444</v>
      </c>
      <c r="AA5" s="2" t="s">
        <v>444</v>
      </c>
      <c r="AB5" s="2" t="s">
        <v>444</v>
      </c>
      <c r="AC5" s="2">
        <v>7.8E-2</v>
      </c>
      <c r="AD5" s="2" t="s">
        <v>444</v>
      </c>
    </row>
    <row r="6" spans="1:30" x14ac:dyDescent="0.25">
      <c r="A6" s="3">
        <v>40883</v>
      </c>
      <c r="B6" t="str">
        <f t="shared" si="0"/>
        <v>12/06/2011;1</v>
      </c>
      <c r="C6" s="2">
        <v>0.13200000000000001</v>
      </c>
      <c r="D6" s="2" t="s">
        <v>182</v>
      </c>
      <c r="E6" s="2" t="s">
        <v>20</v>
      </c>
      <c r="F6" s="2">
        <v>0.13200000000000001</v>
      </c>
      <c r="G6" s="2">
        <v>0.05</v>
      </c>
      <c r="H6" s="2" t="s">
        <v>11</v>
      </c>
      <c r="J6" s="2" t="s">
        <v>444</v>
      </c>
      <c r="K6" s="2" t="s">
        <v>444</v>
      </c>
      <c r="L6" s="2">
        <v>0.13200000000000001</v>
      </c>
      <c r="M6" s="2">
        <v>0.13200000000000001</v>
      </c>
      <c r="N6" s="2" t="s">
        <v>444</v>
      </c>
      <c r="O6" s="2" t="s">
        <v>444</v>
      </c>
      <c r="P6" s="2" t="s">
        <v>444</v>
      </c>
      <c r="Q6" s="2">
        <v>0.13200000000000001</v>
      </c>
      <c r="R6" s="2" t="s">
        <v>444</v>
      </c>
      <c r="S6" s="2" t="s">
        <v>444</v>
      </c>
      <c r="T6" s="2" t="s">
        <v>444</v>
      </c>
      <c r="U6" s="2" t="s">
        <v>444</v>
      </c>
      <c r="V6" s="2" t="s">
        <v>444</v>
      </c>
      <c r="W6" s="2" t="s">
        <v>444</v>
      </c>
      <c r="X6" s="2">
        <v>0.13200000000000001</v>
      </c>
      <c r="Y6" s="2" t="s">
        <v>444</v>
      </c>
      <c r="Z6" s="2" t="s">
        <v>444</v>
      </c>
      <c r="AA6" s="2" t="s">
        <v>444</v>
      </c>
      <c r="AB6" s="2" t="s">
        <v>444</v>
      </c>
      <c r="AC6" s="2" t="s">
        <v>444</v>
      </c>
      <c r="AD6" s="2">
        <v>0.13200000000000001</v>
      </c>
    </row>
    <row r="7" spans="1:30" x14ac:dyDescent="0.25">
      <c r="A7" s="3">
        <v>41180</v>
      </c>
      <c r="B7" t="str">
        <f t="shared" si="0"/>
        <v>09/28/2012;1</v>
      </c>
      <c r="C7" s="2">
        <v>34.4</v>
      </c>
      <c r="D7" s="2" t="s">
        <v>183</v>
      </c>
      <c r="E7" s="2" t="s">
        <v>22</v>
      </c>
      <c r="F7" s="2">
        <v>34.4</v>
      </c>
      <c r="G7" s="2">
        <v>0.05</v>
      </c>
      <c r="H7" s="2" t="s">
        <v>14</v>
      </c>
      <c r="J7" s="2" t="s">
        <v>444</v>
      </c>
      <c r="K7" s="2" t="s">
        <v>444</v>
      </c>
      <c r="L7" s="2">
        <v>34.4</v>
      </c>
      <c r="M7" s="2" t="s">
        <v>444</v>
      </c>
      <c r="N7" s="2">
        <v>34.4</v>
      </c>
      <c r="O7" s="2" t="s">
        <v>444</v>
      </c>
      <c r="P7" s="2" t="s">
        <v>444</v>
      </c>
      <c r="Q7" s="2" t="s">
        <v>444</v>
      </c>
      <c r="R7" s="2">
        <v>34.4</v>
      </c>
      <c r="S7" s="2">
        <v>34.4</v>
      </c>
      <c r="T7" s="2" t="s">
        <v>444</v>
      </c>
      <c r="U7" s="2" t="s">
        <v>444</v>
      </c>
      <c r="V7" s="2" t="s">
        <v>444</v>
      </c>
      <c r="W7" s="2" t="s">
        <v>444</v>
      </c>
      <c r="X7" s="2">
        <v>34.4</v>
      </c>
      <c r="Y7" s="2" t="s">
        <v>444</v>
      </c>
      <c r="Z7" s="2" t="s">
        <v>444</v>
      </c>
      <c r="AA7" s="2">
        <v>34.4</v>
      </c>
      <c r="AB7" s="2" t="s">
        <v>444</v>
      </c>
      <c r="AC7" s="2" t="s">
        <v>444</v>
      </c>
      <c r="AD7" s="2">
        <v>34.4</v>
      </c>
    </row>
    <row r="8" spans="1:30" x14ac:dyDescent="0.25">
      <c r="A8" s="3">
        <v>41184</v>
      </c>
      <c r="B8" t="str">
        <f t="shared" si="0"/>
        <v>10/02/2012;1</v>
      </c>
      <c r="C8" s="2">
        <v>0.16900000000000001</v>
      </c>
      <c r="D8" s="2" t="s">
        <v>182</v>
      </c>
      <c r="E8" s="2" t="s">
        <v>23</v>
      </c>
      <c r="F8" s="2">
        <v>0.16900000000000001</v>
      </c>
      <c r="G8" s="2">
        <v>0.05</v>
      </c>
      <c r="H8" s="2" t="s">
        <v>11</v>
      </c>
      <c r="J8" s="2" t="s">
        <v>444</v>
      </c>
      <c r="K8" s="2" t="s">
        <v>444</v>
      </c>
      <c r="L8" s="2" t="s">
        <v>444</v>
      </c>
      <c r="M8" s="2" t="s">
        <v>444</v>
      </c>
      <c r="N8" s="2" t="s">
        <v>444</v>
      </c>
      <c r="O8" s="2" t="s">
        <v>444</v>
      </c>
      <c r="P8" s="2" t="s">
        <v>444</v>
      </c>
      <c r="Q8" s="2" t="s">
        <v>444</v>
      </c>
      <c r="R8" s="2" t="s">
        <v>444</v>
      </c>
      <c r="S8" s="2" t="s">
        <v>444</v>
      </c>
      <c r="T8" s="2" t="s">
        <v>444</v>
      </c>
      <c r="U8" s="2" t="s">
        <v>444</v>
      </c>
      <c r="V8" s="2" t="s">
        <v>444</v>
      </c>
      <c r="W8" s="2" t="s">
        <v>444</v>
      </c>
      <c r="X8" s="2" t="s">
        <v>444</v>
      </c>
      <c r="Y8" s="2" t="s">
        <v>444</v>
      </c>
      <c r="Z8" s="2" t="s">
        <v>444</v>
      </c>
      <c r="AA8" s="2" t="s">
        <v>444</v>
      </c>
      <c r="AB8" s="2">
        <v>0.16900000000000001</v>
      </c>
      <c r="AC8" s="2" t="s">
        <v>444</v>
      </c>
      <c r="AD8" s="2" t="s">
        <v>444</v>
      </c>
    </row>
    <row r="9" spans="1:30" x14ac:dyDescent="0.25">
      <c r="A9" s="3">
        <v>41184</v>
      </c>
      <c r="B9" t="str">
        <f t="shared" si="0"/>
        <v>10/02/2012;2</v>
      </c>
      <c r="C9" s="2">
        <v>0.17699999999999999</v>
      </c>
      <c r="D9" s="2" t="s">
        <v>182</v>
      </c>
      <c r="E9" s="2" t="s">
        <v>25</v>
      </c>
      <c r="F9" s="2">
        <v>0.17699999999999999</v>
      </c>
      <c r="G9" s="2">
        <v>0.05</v>
      </c>
      <c r="H9" s="2" t="s">
        <v>11</v>
      </c>
      <c r="J9" s="2" t="s">
        <v>444</v>
      </c>
      <c r="K9" s="2" t="s">
        <v>444</v>
      </c>
      <c r="L9" s="2" t="s">
        <v>444</v>
      </c>
      <c r="M9" s="2" t="s">
        <v>444</v>
      </c>
      <c r="N9" s="2" t="s">
        <v>444</v>
      </c>
      <c r="O9" s="2">
        <v>0.17699999999999999</v>
      </c>
      <c r="P9" s="2" t="s">
        <v>444</v>
      </c>
      <c r="Q9" s="2" t="s">
        <v>444</v>
      </c>
      <c r="R9" s="2" t="s">
        <v>444</v>
      </c>
      <c r="S9" s="2" t="s">
        <v>444</v>
      </c>
      <c r="T9" s="2" t="s">
        <v>444</v>
      </c>
      <c r="U9" s="2" t="s">
        <v>444</v>
      </c>
      <c r="V9" s="2" t="s">
        <v>444</v>
      </c>
      <c r="W9" s="2" t="s">
        <v>444</v>
      </c>
      <c r="X9" s="2" t="s">
        <v>444</v>
      </c>
      <c r="Y9" s="2" t="s">
        <v>444</v>
      </c>
      <c r="Z9" s="2" t="s">
        <v>444</v>
      </c>
      <c r="AA9" s="2">
        <v>0.17699999999999999</v>
      </c>
      <c r="AB9" s="2">
        <v>0.17699999999999999</v>
      </c>
      <c r="AC9" s="2" t="s">
        <v>444</v>
      </c>
      <c r="AD9" s="2" t="s">
        <v>444</v>
      </c>
    </row>
    <row r="10" spans="1:30" x14ac:dyDescent="0.25">
      <c r="A10" s="3">
        <v>41184</v>
      </c>
      <c r="B10" t="str">
        <f t="shared" si="0"/>
        <v>10/02/2012;3</v>
      </c>
      <c r="C10" s="2">
        <v>128</v>
      </c>
      <c r="D10" s="2" t="s">
        <v>183</v>
      </c>
      <c r="E10" s="2" t="s">
        <v>26</v>
      </c>
      <c r="F10" s="2">
        <v>128</v>
      </c>
      <c r="G10" s="2">
        <v>0.05</v>
      </c>
      <c r="H10" s="2" t="s">
        <v>14</v>
      </c>
      <c r="J10" s="2" t="s">
        <v>444</v>
      </c>
      <c r="K10" s="2">
        <v>128</v>
      </c>
      <c r="L10" s="2" t="s">
        <v>444</v>
      </c>
      <c r="M10" s="2">
        <v>128</v>
      </c>
      <c r="N10" s="2" t="s">
        <v>444</v>
      </c>
      <c r="O10" s="2" t="s">
        <v>444</v>
      </c>
      <c r="P10" s="2" t="s">
        <v>444</v>
      </c>
      <c r="Q10" s="2" t="s">
        <v>444</v>
      </c>
      <c r="R10" s="2" t="s">
        <v>444</v>
      </c>
      <c r="S10" s="2" t="s">
        <v>444</v>
      </c>
      <c r="T10" s="2" t="s">
        <v>444</v>
      </c>
      <c r="U10" s="2">
        <v>128</v>
      </c>
      <c r="V10" s="2" t="s">
        <v>444</v>
      </c>
      <c r="W10" s="2" t="s">
        <v>444</v>
      </c>
      <c r="X10" s="2">
        <v>128</v>
      </c>
      <c r="Y10" s="2" t="s">
        <v>444</v>
      </c>
      <c r="Z10" s="2" t="s">
        <v>444</v>
      </c>
      <c r="AA10" s="2" t="s">
        <v>444</v>
      </c>
      <c r="AB10" s="2" t="s">
        <v>444</v>
      </c>
      <c r="AC10" s="2" t="s">
        <v>444</v>
      </c>
      <c r="AD10" s="2">
        <v>128</v>
      </c>
    </row>
    <row r="11" spans="1:30" x14ac:dyDescent="0.25">
      <c r="A11" s="3">
        <v>41184</v>
      </c>
      <c r="B11" t="str">
        <f t="shared" si="0"/>
        <v>10/02/2012;4</v>
      </c>
      <c r="C11" s="2">
        <v>419</v>
      </c>
      <c r="D11" s="2" t="s">
        <v>183</v>
      </c>
      <c r="E11" s="2" t="s">
        <v>24</v>
      </c>
      <c r="F11" s="2">
        <v>419</v>
      </c>
      <c r="G11" s="2">
        <v>0.05</v>
      </c>
      <c r="H11" s="2" t="s">
        <v>14</v>
      </c>
      <c r="J11" s="2" t="s">
        <v>444</v>
      </c>
      <c r="K11" s="2">
        <v>419</v>
      </c>
      <c r="L11" s="2" t="s">
        <v>444</v>
      </c>
      <c r="M11" s="2">
        <v>419</v>
      </c>
      <c r="N11" s="2" t="s">
        <v>444</v>
      </c>
      <c r="O11" s="2" t="s">
        <v>444</v>
      </c>
      <c r="P11" s="2" t="s">
        <v>444</v>
      </c>
      <c r="Q11" s="2" t="s">
        <v>444</v>
      </c>
      <c r="R11" s="2" t="s">
        <v>444</v>
      </c>
      <c r="S11" s="2" t="s">
        <v>444</v>
      </c>
      <c r="T11" s="2" t="s">
        <v>444</v>
      </c>
      <c r="U11" s="2">
        <v>419</v>
      </c>
      <c r="V11" s="2" t="s">
        <v>444</v>
      </c>
      <c r="W11" s="2" t="s">
        <v>444</v>
      </c>
      <c r="X11" s="2">
        <v>419</v>
      </c>
      <c r="Y11" s="2" t="s">
        <v>444</v>
      </c>
      <c r="Z11" s="2" t="s">
        <v>444</v>
      </c>
      <c r="AA11" s="2" t="s">
        <v>444</v>
      </c>
      <c r="AB11" s="2" t="s">
        <v>444</v>
      </c>
      <c r="AC11" s="2" t="s">
        <v>444</v>
      </c>
      <c r="AD11" s="2">
        <v>419</v>
      </c>
    </row>
    <row r="12" spans="1:30" x14ac:dyDescent="0.25">
      <c r="A12" s="3">
        <v>41191</v>
      </c>
      <c r="B12" t="str">
        <f t="shared" si="0"/>
        <v>10/09/2012;1</v>
      </c>
      <c r="C12" s="2">
        <v>25.6</v>
      </c>
      <c r="D12" s="2" t="s">
        <v>183</v>
      </c>
      <c r="E12" s="2" t="s">
        <v>27</v>
      </c>
      <c r="F12" s="2">
        <v>25.6</v>
      </c>
      <c r="G12" s="2">
        <v>0.16</v>
      </c>
      <c r="H12" s="2" t="s">
        <v>14</v>
      </c>
      <c r="J12" s="2" t="s">
        <v>444</v>
      </c>
      <c r="K12" s="2">
        <v>25.6</v>
      </c>
      <c r="L12" s="2" t="s">
        <v>444</v>
      </c>
      <c r="M12" s="2">
        <v>25.6</v>
      </c>
      <c r="N12" s="2" t="s">
        <v>444</v>
      </c>
      <c r="O12" s="2" t="s">
        <v>444</v>
      </c>
      <c r="P12" s="2" t="s">
        <v>444</v>
      </c>
      <c r="Q12" s="2" t="s">
        <v>444</v>
      </c>
      <c r="R12" s="2" t="s">
        <v>444</v>
      </c>
      <c r="S12" s="2" t="s">
        <v>444</v>
      </c>
      <c r="T12" s="2" t="s">
        <v>444</v>
      </c>
      <c r="U12" s="2">
        <v>25.6</v>
      </c>
      <c r="V12" s="2" t="s">
        <v>444</v>
      </c>
      <c r="W12" s="2" t="s">
        <v>444</v>
      </c>
      <c r="X12" s="2">
        <v>25.6</v>
      </c>
      <c r="Y12" s="2" t="s">
        <v>444</v>
      </c>
      <c r="Z12" s="2" t="s">
        <v>444</v>
      </c>
      <c r="AA12" s="2" t="s">
        <v>444</v>
      </c>
      <c r="AB12" s="2" t="s">
        <v>444</v>
      </c>
      <c r="AC12" s="2" t="s">
        <v>444</v>
      </c>
      <c r="AD12" s="2">
        <v>25.6</v>
      </c>
    </row>
    <row r="13" spans="1:30" x14ac:dyDescent="0.25">
      <c r="A13" s="3">
        <v>41191</v>
      </c>
      <c r="B13" t="str">
        <f t="shared" si="0"/>
        <v>10/09/2012;2</v>
      </c>
      <c r="C13" s="2">
        <v>0.40600000000000003</v>
      </c>
      <c r="D13" s="2" t="s">
        <v>182</v>
      </c>
      <c r="E13" s="2" t="s">
        <v>28</v>
      </c>
      <c r="F13" s="2">
        <v>0.40600000000000003</v>
      </c>
      <c r="G13" s="2">
        <v>0.16</v>
      </c>
      <c r="H13" s="2" t="s">
        <v>11</v>
      </c>
      <c r="J13" s="2" t="s">
        <v>444</v>
      </c>
      <c r="K13" s="2" t="s">
        <v>444</v>
      </c>
      <c r="L13" s="2">
        <v>0.40600000000000003</v>
      </c>
      <c r="M13" s="2">
        <v>0.40600000000000003</v>
      </c>
      <c r="N13" s="2" t="s">
        <v>444</v>
      </c>
      <c r="O13" s="2" t="s">
        <v>444</v>
      </c>
      <c r="P13" s="2" t="s">
        <v>444</v>
      </c>
      <c r="Q13" s="2" t="s">
        <v>444</v>
      </c>
      <c r="R13" s="2" t="s">
        <v>444</v>
      </c>
      <c r="S13" s="2" t="s">
        <v>444</v>
      </c>
      <c r="T13" s="2" t="s">
        <v>444</v>
      </c>
      <c r="U13" s="2" t="s">
        <v>444</v>
      </c>
      <c r="V13" s="2" t="s">
        <v>444</v>
      </c>
      <c r="W13" s="2" t="s">
        <v>444</v>
      </c>
      <c r="X13" s="2" t="s">
        <v>444</v>
      </c>
      <c r="Y13" s="2" t="s">
        <v>444</v>
      </c>
      <c r="Z13" s="2" t="s">
        <v>444</v>
      </c>
      <c r="AA13" s="2" t="s">
        <v>444</v>
      </c>
      <c r="AB13" s="2" t="s">
        <v>444</v>
      </c>
      <c r="AC13" s="2">
        <v>0.40600000000000003</v>
      </c>
      <c r="AD13" s="2" t="s">
        <v>444</v>
      </c>
    </row>
    <row r="14" spans="1:30" x14ac:dyDescent="0.25">
      <c r="A14" s="3">
        <v>41218</v>
      </c>
      <c r="B14" t="str">
        <f t="shared" si="0"/>
        <v>11/05/2012;1</v>
      </c>
      <c r="C14" s="2">
        <v>0.08</v>
      </c>
      <c r="D14" s="2" t="s">
        <v>182</v>
      </c>
      <c r="E14" s="2" t="s">
        <v>36</v>
      </c>
      <c r="F14" s="2">
        <v>0.08</v>
      </c>
      <c r="G14" s="2">
        <v>0.05</v>
      </c>
      <c r="H14" s="2" t="s">
        <v>11</v>
      </c>
      <c r="J14" s="2" t="s">
        <v>444</v>
      </c>
      <c r="K14" s="2" t="s">
        <v>444</v>
      </c>
      <c r="L14" s="2" t="s">
        <v>444</v>
      </c>
      <c r="M14" s="2" t="s">
        <v>444</v>
      </c>
      <c r="N14" s="2" t="s">
        <v>444</v>
      </c>
      <c r="O14" s="2">
        <v>0.08</v>
      </c>
      <c r="P14" s="2" t="s">
        <v>444</v>
      </c>
      <c r="Q14" s="2" t="s">
        <v>444</v>
      </c>
      <c r="R14" s="2" t="s">
        <v>444</v>
      </c>
      <c r="S14" s="2" t="s">
        <v>444</v>
      </c>
      <c r="T14" s="2" t="s">
        <v>444</v>
      </c>
      <c r="U14" s="2" t="s">
        <v>444</v>
      </c>
      <c r="V14" s="2" t="s">
        <v>444</v>
      </c>
      <c r="W14" s="2" t="s">
        <v>444</v>
      </c>
      <c r="X14" s="2">
        <v>0.08</v>
      </c>
      <c r="Y14" s="2" t="s">
        <v>444</v>
      </c>
      <c r="Z14" s="2" t="s">
        <v>444</v>
      </c>
      <c r="AA14" s="2" t="s">
        <v>444</v>
      </c>
      <c r="AB14" s="2">
        <v>0.08</v>
      </c>
      <c r="AC14" s="2" t="s">
        <v>444</v>
      </c>
      <c r="AD14" s="2" t="s">
        <v>444</v>
      </c>
    </row>
    <row r="15" spans="1:30" x14ac:dyDescent="0.25">
      <c r="A15" s="3">
        <v>41218</v>
      </c>
      <c r="B15" t="str">
        <f t="shared" si="0"/>
        <v>11/05/2012;2</v>
      </c>
      <c r="C15" s="2">
        <v>73.099999999999994</v>
      </c>
      <c r="D15" s="2" t="s">
        <v>183</v>
      </c>
      <c r="E15" s="2" t="s">
        <v>37</v>
      </c>
      <c r="F15" s="2">
        <v>73.099999999999994</v>
      </c>
      <c r="G15" s="2">
        <v>0.05</v>
      </c>
      <c r="H15" s="2" t="s">
        <v>14</v>
      </c>
      <c r="J15" s="2" t="s">
        <v>444</v>
      </c>
      <c r="K15" s="2" t="s">
        <v>444</v>
      </c>
      <c r="L15" s="2" t="s">
        <v>444</v>
      </c>
      <c r="M15" s="2">
        <v>73.099999999999994</v>
      </c>
      <c r="N15" s="2" t="s">
        <v>444</v>
      </c>
      <c r="O15" s="2" t="s">
        <v>444</v>
      </c>
      <c r="P15" s="2" t="s">
        <v>444</v>
      </c>
      <c r="Q15" s="2">
        <v>73.099999999999994</v>
      </c>
      <c r="R15" s="2" t="s">
        <v>444</v>
      </c>
      <c r="S15" s="2" t="s">
        <v>444</v>
      </c>
      <c r="T15" s="2" t="s">
        <v>444</v>
      </c>
      <c r="U15" s="2" t="s">
        <v>444</v>
      </c>
      <c r="V15" s="2" t="s">
        <v>444</v>
      </c>
      <c r="W15" s="2" t="s">
        <v>444</v>
      </c>
      <c r="X15" s="2">
        <v>73.099999999999994</v>
      </c>
      <c r="Y15" s="2" t="s">
        <v>444</v>
      </c>
      <c r="Z15" s="2" t="s">
        <v>444</v>
      </c>
      <c r="AA15" s="2" t="s">
        <v>444</v>
      </c>
      <c r="AB15" s="2" t="s">
        <v>444</v>
      </c>
      <c r="AC15" s="2" t="s">
        <v>444</v>
      </c>
      <c r="AD15" s="2">
        <v>73.099999999999994</v>
      </c>
    </row>
    <row r="16" spans="1:30" s="2" customFormat="1" x14ac:dyDescent="0.25">
      <c r="A16" s="3">
        <v>41332</v>
      </c>
      <c r="B16" t="str">
        <f t="shared" si="0"/>
        <v>02/27/2013;1</v>
      </c>
      <c r="C16" s="2">
        <v>7.1</v>
      </c>
      <c r="D16" s="2" t="s">
        <v>183</v>
      </c>
      <c r="E16" s="2" t="s">
        <v>44</v>
      </c>
      <c r="F16" s="2">
        <v>7.1</v>
      </c>
      <c r="G16" s="2">
        <v>0.05</v>
      </c>
      <c r="H16" s="2" t="s">
        <v>14</v>
      </c>
      <c r="J16" s="2" t="s">
        <v>444</v>
      </c>
      <c r="K16" s="2" t="s">
        <v>444</v>
      </c>
      <c r="L16" s="2">
        <v>7.1</v>
      </c>
      <c r="M16" s="2" t="s">
        <v>444</v>
      </c>
      <c r="N16" s="2">
        <v>7.1</v>
      </c>
      <c r="O16" s="2" t="s">
        <v>444</v>
      </c>
      <c r="P16" s="2">
        <v>7.1</v>
      </c>
      <c r="Q16" s="2" t="s">
        <v>444</v>
      </c>
      <c r="R16" s="2" t="s">
        <v>444</v>
      </c>
      <c r="S16" s="2" t="s">
        <v>444</v>
      </c>
      <c r="T16" s="2" t="s">
        <v>444</v>
      </c>
      <c r="U16" s="2" t="s">
        <v>444</v>
      </c>
      <c r="V16" s="2" t="s">
        <v>444</v>
      </c>
      <c r="W16" s="2" t="s">
        <v>444</v>
      </c>
      <c r="X16" s="2" t="s">
        <v>444</v>
      </c>
      <c r="Y16" s="2" t="s">
        <v>444</v>
      </c>
      <c r="Z16" s="2" t="s">
        <v>444</v>
      </c>
      <c r="AA16" s="2" t="s">
        <v>444</v>
      </c>
      <c r="AB16" s="2" t="s">
        <v>444</v>
      </c>
      <c r="AC16" s="2" t="s">
        <v>444</v>
      </c>
      <c r="AD16" s="2">
        <v>7.1</v>
      </c>
    </row>
    <row r="17" spans="1:30" s="2" customFormat="1" x14ac:dyDescent="0.25">
      <c r="A17" s="3">
        <v>41351</v>
      </c>
      <c r="B17" t="str">
        <f t="shared" si="0"/>
        <v>03/18/2013;1</v>
      </c>
      <c r="C17" s="4">
        <v>2.5000000000000001E-2</v>
      </c>
      <c r="D17" s="2" t="s">
        <v>182</v>
      </c>
      <c r="E17" s="2" t="s">
        <v>46</v>
      </c>
      <c r="F17" s="2" t="s">
        <v>10</v>
      </c>
      <c r="G17" s="2">
        <v>0.05</v>
      </c>
      <c r="H17" s="2" t="s">
        <v>11</v>
      </c>
      <c r="J17" s="2" t="s">
        <v>444</v>
      </c>
      <c r="K17" s="2" t="s">
        <v>444</v>
      </c>
      <c r="L17" s="2" t="s">
        <v>444</v>
      </c>
      <c r="M17" s="2" t="s">
        <v>444</v>
      </c>
      <c r="N17" s="2" t="s">
        <v>444</v>
      </c>
      <c r="O17" s="2" t="s">
        <v>444</v>
      </c>
      <c r="P17" s="2" t="s">
        <v>444</v>
      </c>
      <c r="Q17" s="2" t="s">
        <v>444</v>
      </c>
      <c r="R17" s="2">
        <v>2.5000000000000001E-2</v>
      </c>
      <c r="S17" s="2" t="s">
        <v>444</v>
      </c>
      <c r="T17" s="2" t="s">
        <v>444</v>
      </c>
      <c r="U17" s="2" t="s">
        <v>444</v>
      </c>
      <c r="V17" s="2" t="s">
        <v>444</v>
      </c>
      <c r="W17" s="2" t="s">
        <v>444</v>
      </c>
      <c r="X17" s="2" t="s">
        <v>444</v>
      </c>
      <c r="Y17" s="2" t="s">
        <v>444</v>
      </c>
      <c r="Z17" s="2" t="s">
        <v>444</v>
      </c>
      <c r="AA17" s="2" t="s">
        <v>444</v>
      </c>
      <c r="AB17" s="2">
        <v>2.5000000000000001E-2</v>
      </c>
      <c r="AC17" s="2" t="s">
        <v>444</v>
      </c>
      <c r="AD17" s="2" t="s">
        <v>444</v>
      </c>
    </row>
    <row r="18" spans="1:30" s="2" customFormat="1" x14ac:dyDescent="0.25">
      <c r="A18" s="3">
        <v>41512</v>
      </c>
      <c r="B18" t="str">
        <f t="shared" si="0"/>
        <v>08/26/2013;1</v>
      </c>
      <c r="C18" s="2">
        <v>21.3</v>
      </c>
      <c r="D18" s="2" t="s">
        <v>183</v>
      </c>
      <c r="E18" s="2" t="s">
        <v>47</v>
      </c>
      <c r="F18" s="2">
        <v>21.3</v>
      </c>
      <c r="G18" s="2">
        <v>0.16</v>
      </c>
      <c r="H18" s="2" t="s">
        <v>14</v>
      </c>
      <c r="J18" s="2" t="s">
        <v>444</v>
      </c>
      <c r="K18" s="2" t="s">
        <v>444</v>
      </c>
      <c r="L18" s="2">
        <v>21.3</v>
      </c>
      <c r="M18" s="2">
        <v>21.3</v>
      </c>
      <c r="N18" s="2" t="s">
        <v>444</v>
      </c>
      <c r="O18" s="2" t="s">
        <v>444</v>
      </c>
      <c r="P18" s="2" t="s">
        <v>444</v>
      </c>
      <c r="Q18" s="2" t="s">
        <v>444</v>
      </c>
      <c r="R18" s="2">
        <v>21.3</v>
      </c>
      <c r="S18" s="2" t="s">
        <v>444</v>
      </c>
      <c r="T18" s="2" t="s">
        <v>444</v>
      </c>
      <c r="U18" s="2" t="s">
        <v>444</v>
      </c>
      <c r="V18" s="2" t="s">
        <v>444</v>
      </c>
      <c r="W18" s="2" t="s">
        <v>444</v>
      </c>
      <c r="X18" s="2" t="s">
        <v>444</v>
      </c>
      <c r="Y18" s="2" t="s">
        <v>444</v>
      </c>
      <c r="Z18" s="2" t="s">
        <v>444</v>
      </c>
      <c r="AA18" s="2">
        <v>21.3</v>
      </c>
      <c r="AB18" s="2" t="s">
        <v>444</v>
      </c>
      <c r="AC18" s="2">
        <v>21.3</v>
      </c>
      <c r="AD18" s="2" t="s">
        <v>444</v>
      </c>
    </row>
    <row r="19" spans="1:30" s="2" customFormat="1" x14ac:dyDescent="0.25">
      <c r="A19" s="3">
        <v>41521</v>
      </c>
      <c r="B19" t="str">
        <f t="shared" si="0"/>
        <v>09/04/2013;1</v>
      </c>
      <c r="C19" s="2">
        <v>21.5</v>
      </c>
      <c r="D19" s="2" t="s">
        <v>183</v>
      </c>
      <c r="E19" s="2" t="s">
        <v>48</v>
      </c>
      <c r="F19" s="2">
        <v>21.5</v>
      </c>
      <c r="G19" s="2">
        <v>0.16</v>
      </c>
      <c r="H19" s="2" t="s">
        <v>14</v>
      </c>
      <c r="J19" s="2" t="s">
        <v>444</v>
      </c>
      <c r="K19" s="2">
        <v>21.5</v>
      </c>
      <c r="L19" s="2" t="s">
        <v>444</v>
      </c>
      <c r="M19" s="2">
        <v>21.5</v>
      </c>
      <c r="N19" s="2" t="s">
        <v>444</v>
      </c>
      <c r="O19" s="2" t="s">
        <v>444</v>
      </c>
      <c r="P19" s="2" t="s">
        <v>444</v>
      </c>
      <c r="Q19" s="2" t="s">
        <v>444</v>
      </c>
      <c r="R19" s="2" t="s">
        <v>444</v>
      </c>
      <c r="S19" s="2" t="s">
        <v>444</v>
      </c>
      <c r="T19" s="2" t="s">
        <v>444</v>
      </c>
      <c r="U19" s="2" t="s">
        <v>444</v>
      </c>
      <c r="V19" s="2" t="s">
        <v>444</v>
      </c>
      <c r="W19" s="2" t="s">
        <v>444</v>
      </c>
      <c r="X19" s="2">
        <v>21.5</v>
      </c>
      <c r="Y19" s="2" t="s">
        <v>444</v>
      </c>
      <c r="Z19" s="2" t="s">
        <v>444</v>
      </c>
      <c r="AA19" s="2" t="s">
        <v>444</v>
      </c>
      <c r="AB19" s="2" t="s">
        <v>444</v>
      </c>
      <c r="AC19" s="2" t="s">
        <v>444</v>
      </c>
      <c r="AD19" s="2">
        <v>21.5</v>
      </c>
    </row>
    <row r="20" spans="1:30" s="2" customFormat="1" x14ac:dyDescent="0.25">
      <c r="A20" s="3">
        <v>41521</v>
      </c>
      <c r="B20" t="str">
        <f t="shared" si="0"/>
        <v>09/04/2013;2</v>
      </c>
      <c r="C20" s="2">
        <v>19.399999999999999</v>
      </c>
      <c r="D20" s="2" t="s">
        <v>183</v>
      </c>
      <c r="E20" s="2" t="s">
        <v>49</v>
      </c>
      <c r="F20" s="2">
        <v>19.399999999999999</v>
      </c>
      <c r="G20" s="2">
        <v>0.16</v>
      </c>
      <c r="H20" s="2" t="s">
        <v>14</v>
      </c>
      <c r="J20" s="2">
        <v>19.399999999999999</v>
      </c>
      <c r="K20" s="2" t="s">
        <v>444</v>
      </c>
      <c r="L20" s="2" t="s">
        <v>444</v>
      </c>
      <c r="M20" s="2" t="s">
        <v>444</v>
      </c>
      <c r="N20" s="2">
        <v>19.399999999999999</v>
      </c>
      <c r="O20" s="2" t="s">
        <v>444</v>
      </c>
      <c r="P20" s="2" t="s">
        <v>444</v>
      </c>
      <c r="Q20" s="2" t="s">
        <v>444</v>
      </c>
      <c r="R20" s="2" t="s">
        <v>444</v>
      </c>
      <c r="S20" s="2" t="s">
        <v>444</v>
      </c>
      <c r="T20" s="2" t="s">
        <v>444</v>
      </c>
      <c r="U20" s="2" t="s">
        <v>444</v>
      </c>
      <c r="V20" s="2" t="s">
        <v>444</v>
      </c>
      <c r="W20" s="2" t="s">
        <v>444</v>
      </c>
      <c r="X20" s="2" t="s">
        <v>444</v>
      </c>
      <c r="Y20" s="2" t="s">
        <v>444</v>
      </c>
      <c r="Z20" s="2" t="s">
        <v>444</v>
      </c>
      <c r="AA20" s="2" t="s">
        <v>444</v>
      </c>
      <c r="AB20" s="2" t="s">
        <v>444</v>
      </c>
      <c r="AC20" s="2" t="s">
        <v>444</v>
      </c>
      <c r="AD20" s="2">
        <v>19.399999999999999</v>
      </c>
    </row>
    <row r="21" spans="1:30" s="2" customFormat="1" x14ac:dyDescent="0.25">
      <c r="A21" s="3">
        <v>41527</v>
      </c>
      <c r="B21" t="str">
        <f t="shared" si="0"/>
        <v>09/10/2013;1</v>
      </c>
      <c r="C21" s="2">
        <v>295</v>
      </c>
      <c r="D21" s="2" t="s">
        <v>183</v>
      </c>
      <c r="E21" s="2" t="s">
        <v>50</v>
      </c>
      <c r="F21" s="2">
        <v>295</v>
      </c>
      <c r="G21" s="2">
        <v>0.16</v>
      </c>
      <c r="H21" s="2" t="s">
        <v>14</v>
      </c>
      <c r="J21" s="2">
        <v>295</v>
      </c>
      <c r="K21" s="2" t="s">
        <v>444</v>
      </c>
      <c r="L21" s="2" t="s">
        <v>444</v>
      </c>
      <c r="M21" s="2" t="s">
        <v>444</v>
      </c>
      <c r="N21" s="2" t="s">
        <v>444</v>
      </c>
      <c r="O21" s="2">
        <v>295</v>
      </c>
      <c r="P21" s="2" t="s">
        <v>444</v>
      </c>
      <c r="Q21" s="2" t="s">
        <v>444</v>
      </c>
      <c r="R21" s="2" t="s">
        <v>444</v>
      </c>
      <c r="S21" s="2" t="s">
        <v>444</v>
      </c>
      <c r="T21" s="2" t="s">
        <v>444</v>
      </c>
      <c r="U21" s="2" t="s">
        <v>444</v>
      </c>
      <c r="V21" s="2" t="s">
        <v>444</v>
      </c>
      <c r="W21" s="2" t="s">
        <v>444</v>
      </c>
      <c r="X21" s="2" t="s">
        <v>444</v>
      </c>
      <c r="Y21" s="2" t="s">
        <v>444</v>
      </c>
      <c r="Z21" s="2" t="s">
        <v>444</v>
      </c>
      <c r="AA21" s="2" t="s">
        <v>444</v>
      </c>
      <c r="AB21" s="2" t="s">
        <v>444</v>
      </c>
      <c r="AC21" s="2">
        <v>295</v>
      </c>
      <c r="AD21" s="2" t="s">
        <v>444</v>
      </c>
    </row>
    <row r="22" spans="1:30" s="2" customFormat="1" x14ac:dyDescent="0.25">
      <c r="A22" s="3">
        <v>41527</v>
      </c>
      <c r="B22" t="str">
        <f t="shared" si="0"/>
        <v>09/10/2013;2</v>
      </c>
      <c r="C22" s="4">
        <v>0.08</v>
      </c>
      <c r="D22" s="2" t="s">
        <v>182</v>
      </c>
      <c r="E22" s="2" t="s">
        <v>51</v>
      </c>
      <c r="F22" s="2" t="s">
        <v>10</v>
      </c>
      <c r="G22" s="2">
        <v>0.16</v>
      </c>
      <c r="H22" s="2" t="s">
        <v>11</v>
      </c>
      <c r="J22" s="2" t="s">
        <v>444</v>
      </c>
      <c r="K22" s="2" t="s">
        <v>444</v>
      </c>
      <c r="L22" s="2" t="s">
        <v>444</v>
      </c>
      <c r="M22" s="2" t="s">
        <v>444</v>
      </c>
      <c r="N22" s="2" t="s">
        <v>444</v>
      </c>
      <c r="O22" s="2">
        <v>0.08</v>
      </c>
      <c r="P22" s="2" t="s">
        <v>444</v>
      </c>
      <c r="Q22" s="2" t="s">
        <v>444</v>
      </c>
      <c r="R22" s="2" t="s">
        <v>444</v>
      </c>
      <c r="S22" s="2" t="s">
        <v>444</v>
      </c>
      <c r="T22" s="2" t="s">
        <v>444</v>
      </c>
      <c r="U22" s="2" t="s">
        <v>444</v>
      </c>
      <c r="V22" s="2" t="s">
        <v>444</v>
      </c>
      <c r="W22" s="2" t="s">
        <v>444</v>
      </c>
      <c r="X22" s="2" t="s">
        <v>444</v>
      </c>
      <c r="Y22" s="2" t="s">
        <v>444</v>
      </c>
      <c r="Z22" s="2" t="s">
        <v>444</v>
      </c>
      <c r="AA22" s="2" t="s">
        <v>444</v>
      </c>
      <c r="AB22" s="2">
        <v>0.08</v>
      </c>
      <c r="AC22" s="2" t="s">
        <v>444</v>
      </c>
      <c r="AD22" s="2" t="s">
        <v>444</v>
      </c>
    </row>
    <row r="23" spans="1:30" s="2" customFormat="1" x14ac:dyDescent="0.25">
      <c r="A23" s="3">
        <v>41535</v>
      </c>
      <c r="B23" t="str">
        <f t="shared" si="0"/>
        <v>09/18/2013;1</v>
      </c>
      <c r="C23" s="2">
        <v>21.4</v>
      </c>
      <c r="D23" s="2" t="s">
        <v>183</v>
      </c>
      <c r="E23" s="2" t="s">
        <v>52</v>
      </c>
      <c r="F23" s="2">
        <v>21.4</v>
      </c>
      <c r="G23" s="2">
        <v>0.16</v>
      </c>
      <c r="H23" s="2" t="s">
        <v>14</v>
      </c>
      <c r="J23" s="2">
        <v>21.4</v>
      </c>
      <c r="K23" s="2" t="s">
        <v>444</v>
      </c>
      <c r="L23" s="2" t="s">
        <v>444</v>
      </c>
      <c r="M23" s="2" t="s">
        <v>444</v>
      </c>
      <c r="N23" s="2">
        <v>21.4</v>
      </c>
      <c r="O23" s="2" t="s">
        <v>444</v>
      </c>
      <c r="P23" s="2" t="s">
        <v>444</v>
      </c>
      <c r="Q23" s="2" t="s">
        <v>444</v>
      </c>
      <c r="R23" s="2" t="s">
        <v>444</v>
      </c>
      <c r="S23" s="2" t="s">
        <v>444</v>
      </c>
      <c r="T23" s="2" t="s">
        <v>444</v>
      </c>
      <c r="U23" s="2" t="s">
        <v>444</v>
      </c>
      <c r="V23" s="2" t="s">
        <v>444</v>
      </c>
      <c r="W23" s="2" t="s">
        <v>444</v>
      </c>
      <c r="X23" s="2" t="s">
        <v>444</v>
      </c>
      <c r="Y23" s="2" t="s">
        <v>444</v>
      </c>
      <c r="Z23" s="2" t="s">
        <v>444</v>
      </c>
      <c r="AA23" s="2">
        <v>21.4</v>
      </c>
      <c r="AB23" s="2" t="s">
        <v>444</v>
      </c>
      <c r="AC23" s="2" t="s">
        <v>444</v>
      </c>
      <c r="AD23" s="2">
        <v>21.4</v>
      </c>
    </row>
    <row r="24" spans="1:30" s="2" customFormat="1" x14ac:dyDescent="0.25">
      <c r="A24" s="3">
        <v>41535</v>
      </c>
      <c r="B24" t="str">
        <f t="shared" si="0"/>
        <v>09/18/2013;2</v>
      </c>
      <c r="C24" s="2">
        <v>23.5</v>
      </c>
      <c r="D24" s="2" t="s">
        <v>183</v>
      </c>
      <c r="E24" s="2" t="s">
        <v>53</v>
      </c>
      <c r="F24" s="2">
        <v>23.5</v>
      </c>
      <c r="G24" s="2">
        <v>0.16</v>
      </c>
      <c r="H24" s="2" t="s">
        <v>14</v>
      </c>
      <c r="J24" s="2" t="s">
        <v>444</v>
      </c>
      <c r="K24" s="2">
        <v>23.5</v>
      </c>
      <c r="L24" s="2" t="s">
        <v>444</v>
      </c>
      <c r="M24" s="2">
        <v>23.5</v>
      </c>
      <c r="N24" s="2" t="s">
        <v>444</v>
      </c>
      <c r="O24" s="2" t="s">
        <v>444</v>
      </c>
      <c r="P24" s="2" t="s">
        <v>444</v>
      </c>
      <c r="Q24" s="2" t="s">
        <v>444</v>
      </c>
      <c r="R24" s="2" t="s">
        <v>444</v>
      </c>
      <c r="S24" s="2" t="s">
        <v>444</v>
      </c>
      <c r="T24" s="2" t="s">
        <v>444</v>
      </c>
      <c r="U24" s="2" t="s">
        <v>444</v>
      </c>
      <c r="V24" s="2" t="s">
        <v>444</v>
      </c>
      <c r="W24" s="2" t="s">
        <v>444</v>
      </c>
      <c r="X24" s="2" t="s">
        <v>444</v>
      </c>
      <c r="Y24" s="2" t="s">
        <v>444</v>
      </c>
      <c r="Z24" s="2" t="s">
        <v>444</v>
      </c>
      <c r="AA24" s="2">
        <v>23.5</v>
      </c>
      <c r="AB24" s="2" t="s">
        <v>444</v>
      </c>
      <c r="AC24" s="2" t="s">
        <v>444</v>
      </c>
      <c r="AD24" s="2">
        <v>23.5</v>
      </c>
    </row>
    <row r="25" spans="1:30" s="2" customFormat="1" x14ac:dyDescent="0.25">
      <c r="A25" s="3">
        <v>41535</v>
      </c>
      <c r="B25" t="str">
        <f t="shared" si="0"/>
        <v>09/18/2013;3</v>
      </c>
      <c r="C25" s="2">
        <v>0.91900000000000004</v>
      </c>
      <c r="D25" s="2" t="s">
        <v>182</v>
      </c>
      <c r="E25" s="2" t="s">
        <v>54</v>
      </c>
      <c r="F25" s="2">
        <v>0.91900000000000004</v>
      </c>
      <c r="G25" s="2">
        <v>0.16</v>
      </c>
      <c r="H25" s="2" t="s">
        <v>11</v>
      </c>
      <c r="J25" s="2" t="s">
        <v>444</v>
      </c>
      <c r="K25" s="2" t="s">
        <v>444</v>
      </c>
      <c r="L25" s="2">
        <v>0.91900000000000004</v>
      </c>
      <c r="M25" s="2" t="s">
        <v>444</v>
      </c>
      <c r="N25" s="2">
        <v>0.91900000000000004</v>
      </c>
      <c r="O25" s="2" t="s">
        <v>444</v>
      </c>
      <c r="P25" s="2" t="s">
        <v>444</v>
      </c>
      <c r="Q25" s="2" t="s">
        <v>444</v>
      </c>
      <c r="R25" s="2">
        <v>0.91900000000000004</v>
      </c>
      <c r="S25" s="2" t="s">
        <v>444</v>
      </c>
      <c r="T25" s="2" t="s">
        <v>444</v>
      </c>
      <c r="U25" s="2" t="s">
        <v>444</v>
      </c>
      <c r="V25" s="2" t="s">
        <v>444</v>
      </c>
      <c r="W25" s="2" t="s">
        <v>444</v>
      </c>
      <c r="X25" s="2" t="s">
        <v>444</v>
      </c>
      <c r="Y25" s="2" t="s">
        <v>444</v>
      </c>
      <c r="Z25" s="2" t="s">
        <v>444</v>
      </c>
      <c r="AA25" s="2" t="s">
        <v>444</v>
      </c>
      <c r="AB25" s="2">
        <v>0.91900000000000004</v>
      </c>
      <c r="AC25" s="2" t="s">
        <v>444</v>
      </c>
      <c r="AD25" s="2" t="s">
        <v>444</v>
      </c>
    </row>
    <row r="26" spans="1:30" s="2" customFormat="1" x14ac:dyDescent="0.25">
      <c r="A26" s="3">
        <v>41541</v>
      </c>
      <c r="B26" t="str">
        <f t="shared" si="0"/>
        <v>09/24/2013;1</v>
      </c>
      <c r="C26" s="2">
        <v>331</v>
      </c>
      <c r="D26" s="2" t="s">
        <v>183</v>
      </c>
      <c r="E26" s="2" t="s">
        <v>55</v>
      </c>
      <c r="F26" s="2">
        <v>331</v>
      </c>
      <c r="G26" s="2">
        <v>0.16</v>
      </c>
      <c r="H26" s="2" t="s">
        <v>14</v>
      </c>
      <c r="J26" s="2">
        <v>331</v>
      </c>
      <c r="K26" s="2" t="s">
        <v>444</v>
      </c>
      <c r="L26" s="2" t="s">
        <v>444</v>
      </c>
      <c r="M26" s="2" t="s">
        <v>444</v>
      </c>
      <c r="N26" s="2">
        <v>331</v>
      </c>
      <c r="O26" s="2" t="s">
        <v>444</v>
      </c>
      <c r="P26" s="2" t="s">
        <v>444</v>
      </c>
      <c r="Q26" s="2" t="s">
        <v>444</v>
      </c>
      <c r="R26" s="2" t="s">
        <v>444</v>
      </c>
      <c r="S26" s="2" t="s">
        <v>444</v>
      </c>
      <c r="T26" s="2" t="s">
        <v>444</v>
      </c>
      <c r="U26" s="2" t="s">
        <v>444</v>
      </c>
      <c r="V26" s="2" t="s">
        <v>444</v>
      </c>
      <c r="W26" s="2" t="s">
        <v>444</v>
      </c>
      <c r="X26" s="2" t="s">
        <v>444</v>
      </c>
      <c r="Y26" s="2" t="s">
        <v>444</v>
      </c>
      <c r="Z26" s="2" t="s">
        <v>444</v>
      </c>
      <c r="AA26" s="2" t="s">
        <v>444</v>
      </c>
      <c r="AB26" s="2" t="s">
        <v>444</v>
      </c>
      <c r="AC26" s="2" t="s">
        <v>444</v>
      </c>
      <c r="AD26" s="2" t="s">
        <v>444</v>
      </c>
    </row>
    <row r="27" spans="1:30" s="2" customFormat="1" x14ac:dyDescent="0.25">
      <c r="A27" s="3">
        <v>41541</v>
      </c>
      <c r="B27" t="str">
        <f t="shared" si="0"/>
        <v>09/24/2013;2</v>
      </c>
      <c r="C27" s="2">
        <v>0.23</v>
      </c>
      <c r="D27" s="2" t="s">
        <v>182</v>
      </c>
      <c r="E27" s="2" t="s">
        <v>56</v>
      </c>
      <c r="F27" s="2">
        <v>0.23</v>
      </c>
      <c r="G27" s="2">
        <v>0.16</v>
      </c>
      <c r="H27" s="2" t="s">
        <v>11</v>
      </c>
      <c r="J27" s="2" t="s">
        <v>444</v>
      </c>
      <c r="K27" s="2" t="s">
        <v>444</v>
      </c>
      <c r="L27" s="2" t="s">
        <v>444</v>
      </c>
      <c r="M27" s="2" t="s">
        <v>444</v>
      </c>
      <c r="N27" s="2" t="s">
        <v>444</v>
      </c>
      <c r="O27" s="2" t="s">
        <v>444</v>
      </c>
      <c r="P27" s="2" t="s">
        <v>444</v>
      </c>
      <c r="Q27" s="2" t="s">
        <v>444</v>
      </c>
      <c r="R27" s="2" t="s">
        <v>444</v>
      </c>
      <c r="S27" s="2" t="s">
        <v>444</v>
      </c>
      <c r="T27" s="2" t="s">
        <v>444</v>
      </c>
      <c r="U27" s="2" t="s">
        <v>444</v>
      </c>
      <c r="V27" s="2" t="s">
        <v>444</v>
      </c>
      <c r="W27" s="2" t="s">
        <v>444</v>
      </c>
      <c r="X27" s="2" t="s">
        <v>444</v>
      </c>
      <c r="Y27" s="2" t="s">
        <v>444</v>
      </c>
      <c r="Z27" s="2" t="s">
        <v>444</v>
      </c>
      <c r="AA27" s="2">
        <v>0.23</v>
      </c>
      <c r="AB27" s="2">
        <v>0.23</v>
      </c>
      <c r="AC27" s="2" t="s">
        <v>444</v>
      </c>
      <c r="AD27" s="2" t="s">
        <v>444</v>
      </c>
    </row>
    <row r="28" spans="1:30" s="2" customFormat="1" x14ac:dyDescent="0.25">
      <c r="A28" s="3">
        <v>41548</v>
      </c>
      <c r="B28" t="str">
        <f t="shared" si="0"/>
        <v>10/01/2013;1</v>
      </c>
      <c r="C28" s="2">
        <v>0.5</v>
      </c>
      <c r="D28" s="2" t="s">
        <v>182</v>
      </c>
      <c r="E28" s="2" t="s">
        <v>57</v>
      </c>
      <c r="F28" s="2">
        <v>0.5</v>
      </c>
      <c r="G28" s="2">
        <v>0.16</v>
      </c>
      <c r="H28" s="2" t="s">
        <v>11</v>
      </c>
      <c r="J28" s="2" t="s">
        <v>444</v>
      </c>
      <c r="K28" s="2" t="s">
        <v>444</v>
      </c>
      <c r="L28" s="2">
        <v>0.5</v>
      </c>
      <c r="M28" s="2" t="s">
        <v>444</v>
      </c>
      <c r="N28" s="2" t="s">
        <v>444</v>
      </c>
      <c r="O28" s="2">
        <v>0.5</v>
      </c>
      <c r="P28" s="2" t="s">
        <v>444</v>
      </c>
      <c r="Q28" s="2" t="s">
        <v>444</v>
      </c>
      <c r="R28" s="2">
        <v>0.5</v>
      </c>
      <c r="S28" s="2" t="s">
        <v>444</v>
      </c>
      <c r="T28" s="2" t="s">
        <v>444</v>
      </c>
      <c r="U28" s="2" t="s">
        <v>444</v>
      </c>
      <c r="V28" s="2" t="s">
        <v>444</v>
      </c>
      <c r="W28" s="2" t="s">
        <v>444</v>
      </c>
      <c r="X28" s="2" t="s">
        <v>444</v>
      </c>
      <c r="Y28" s="2" t="s">
        <v>444</v>
      </c>
      <c r="Z28" s="2" t="s">
        <v>444</v>
      </c>
      <c r="AA28" s="2" t="s">
        <v>444</v>
      </c>
      <c r="AB28" s="2">
        <v>0.5</v>
      </c>
      <c r="AC28" s="2" t="s">
        <v>444</v>
      </c>
      <c r="AD28" s="2" t="s">
        <v>444</v>
      </c>
    </row>
    <row r="29" spans="1:30" s="2" customFormat="1" x14ac:dyDescent="0.25">
      <c r="A29" s="3">
        <v>41548</v>
      </c>
      <c r="B29" t="str">
        <f t="shared" si="0"/>
        <v>10/01/2013;2</v>
      </c>
      <c r="C29" s="2">
        <v>0.23499999999999999</v>
      </c>
      <c r="D29" s="2" t="s">
        <v>182</v>
      </c>
      <c r="E29" s="2" t="s">
        <v>58</v>
      </c>
      <c r="F29" s="2">
        <v>0.23499999999999999</v>
      </c>
      <c r="G29" s="2">
        <v>0.16</v>
      </c>
      <c r="H29" s="2" t="s">
        <v>11</v>
      </c>
      <c r="J29" s="2" t="s">
        <v>444</v>
      </c>
      <c r="K29" s="2" t="s">
        <v>444</v>
      </c>
      <c r="L29" s="2">
        <v>0.23499999999999999</v>
      </c>
      <c r="M29" s="2" t="s">
        <v>444</v>
      </c>
      <c r="N29" s="2" t="s">
        <v>444</v>
      </c>
      <c r="O29" s="2">
        <v>0.23499999999999999</v>
      </c>
      <c r="P29" s="2" t="s">
        <v>444</v>
      </c>
      <c r="Q29" s="2" t="s">
        <v>444</v>
      </c>
      <c r="R29" s="2" t="s">
        <v>444</v>
      </c>
      <c r="S29" s="2" t="s">
        <v>444</v>
      </c>
      <c r="T29" s="2" t="s">
        <v>444</v>
      </c>
      <c r="U29" s="2" t="s">
        <v>444</v>
      </c>
      <c r="V29" s="2" t="s">
        <v>444</v>
      </c>
      <c r="W29" s="2" t="s">
        <v>444</v>
      </c>
      <c r="X29" s="2">
        <v>0.23499999999999999</v>
      </c>
      <c r="Y29" s="2" t="s">
        <v>444</v>
      </c>
      <c r="Z29" s="2" t="s">
        <v>444</v>
      </c>
      <c r="AA29" s="2">
        <v>0.23499999999999999</v>
      </c>
      <c r="AB29" s="2">
        <v>0.23499999999999999</v>
      </c>
      <c r="AC29" s="2" t="s">
        <v>444</v>
      </c>
      <c r="AD29" s="2" t="s">
        <v>444</v>
      </c>
    </row>
    <row r="30" spans="1:30" s="2" customFormat="1" x14ac:dyDescent="0.25">
      <c r="A30" s="3">
        <v>41554</v>
      </c>
      <c r="B30" t="str">
        <f t="shared" si="0"/>
        <v>10/07/2013;1</v>
      </c>
      <c r="C30" s="2">
        <v>14.2</v>
      </c>
      <c r="D30" s="2" t="s">
        <v>183</v>
      </c>
      <c r="E30" s="2" t="s">
        <v>59</v>
      </c>
      <c r="F30" s="2">
        <v>14.2</v>
      </c>
      <c r="G30" s="2">
        <v>0.16</v>
      </c>
      <c r="H30" s="2" t="s">
        <v>14</v>
      </c>
      <c r="J30" s="2" t="s">
        <v>444</v>
      </c>
      <c r="K30" s="2" t="s">
        <v>444</v>
      </c>
      <c r="L30" s="2" t="s">
        <v>444</v>
      </c>
      <c r="M30" s="2">
        <v>14.2</v>
      </c>
      <c r="N30" s="2" t="s">
        <v>444</v>
      </c>
      <c r="O30" s="2" t="s">
        <v>444</v>
      </c>
      <c r="P30" s="2" t="s">
        <v>444</v>
      </c>
      <c r="Q30" s="2" t="s">
        <v>444</v>
      </c>
      <c r="R30" s="2">
        <v>14.2</v>
      </c>
      <c r="S30" s="2" t="s">
        <v>444</v>
      </c>
      <c r="T30" s="2" t="s">
        <v>444</v>
      </c>
      <c r="U30" s="2" t="s">
        <v>444</v>
      </c>
      <c r="V30" s="2" t="s">
        <v>444</v>
      </c>
      <c r="W30" s="2" t="s">
        <v>444</v>
      </c>
      <c r="X30" s="2" t="s">
        <v>444</v>
      </c>
      <c r="Y30" s="2" t="s">
        <v>444</v>
      </c>
      <c r="Z30" s="2" t="s">
        <v>444</v>
      </c>
      <c r="AA30" s="2" t="s">
        <v>444</v>
      </c>
      <c r="AB30" s="2" t="s">
        <v>444</v>
      </c>
      <c r="AC30" s="2">
        <v>14.2</v>
      </c>
      <c r="AD30" s="2" t="s">
        <v>444</v>
      </c>
    </row>
    <row r="31" spans="1:30" x14ac:dyDescent="0.25">
      <c r="A31" s="3">
        <v>41554</v>
      </c>
      <c r="B31" t="str">
        <f t="shared" si="0"/>
        <v>10/07/2013;2</v>
      </c>
      <c r="C31" s="2">
        <v>78.099999999999994</v>
      </c>
      <c r="D31" s="2" t="s">
        <v>183</v>
      </c>
      <c r="E31" s="2" t="s">
        <v>60</v>
      </c>
      <c r="F31" s="2">
        <v>78.099999999999994</v>
      </c>
      <c r="G31" s="2">
        <v>0.16</v>
      </c>
      <c r="H31" s="2" t="s">
        <v>14</v>
      </c>
      <c r="J31" s="2" t="s">
        <v>444</v>
      </c>
      <c r="K31" s="2" t="s">
        <v>444</v>
      </c>
      <c r="L31" s="2" t="s">
        <v>444</v>
      </c>
      <c r="M31" s="2" t="s">
        <v>444</v>
      </c>
      <c r="N31" s="2" t="s">
        <v>444</v>
      </c>
      <c r="O31" s="2">
        <v>78.099999999999994</v>
      </c>
      <c r="P31" s="2" t="s">
        <v>444</v>
      </c>
      <c r="Q31" s="2" t="s">
        <v>444</v>
      </c>
      <c r="R31" s="2">
        <v>78.099999999999994</v>
      </c>
      <c r="S31" s="2" t="s">
        <v>444</v>
      </c>
      <c r="T31" s="2" t="s">
        <v>444</v>
      </c>
      <c r="U31" s="2" t="s">
        <v>444</v>
      </c>
      <c r="V31" s="2" t="s">
        <v>444</v>
      </c>
      <c r="W31" s="2" t="s">
        <v>444</v>
      </c>
      <c r="X31" s="2" t="s">
        <v>444</v>
      </c>
      <c r="Y31" s="2" t="s">
        <v>444</v>
      </c>
      <c r="Z31" s="2" t="s">
        <v>444</v>
      </c>
      <c r="AA31" s="2">
        <v>78.099999999999994</v>
      </c>
      <c r="AB31" s="2">
        <v>78.099999999999994</v>
      </c>
      <c r="AC31" s="2" t="s">
        <v>444</v>
      </c>
      <c r="AD31" s="2" t="s">
        <v>444</v>
      </c>
    </row>
    <row r="32" spans="1:30" x14ac:dyDescent="0.25">
      <c r="A32" s="3">
        <v>41872</v>
      </c>
      <c r="B32" t="str">
        <f t="shared" si="0"/>
        <v>08/21/2014;1</v>
      </c>
      <c r="C32" s="2">
        <v>79.2</v>
      </c>
      <c r="D32" s="2" t="s">
        <v>183</v>
      </c>
      <c r="E32" s="2" t="s">
        <v>73</v>
      </c>
      <c r="F32" s="2">
        <v>79.2</v>
      </c>
      <c r="G32" s="2">
        <v>0.16</v>
      </c>
      <c r="H32" s="2" t="s">
        <v>14</v>
      </c>
      <c r="J32" s="2" t="s">
        <v>444</v>
      </c>
      <c r="K32" s="2">
        <v>79.2</v>
      </c>
      <c r="L32" s="2" t="s">
        <v>444</v>
      </c>
      <c r="M32" s="2" t="s">
        <v>444</v>
      </c>
      <c r="N32" s="2">
        <v>79.2</v>
      </c>
      <c r="O32" s="2" t="s">
        <v>444</v>
      </c>
      <c r="P32" s="2" t="s">
        <v>444</v>
      </c>
      <c r="Q32" s="2" t="s">
        <v>444</v>
      </c>
      <c r="R32" s="2" t="s">
        <v>444</v>
      </c>
      <c r="S32" s="2" t="s">
        <v>444</v>
      </c>
      <c r="T32" s="2" t="s">
        <v>444</v>
      </c>
      <c r="U32" s="2" t="s">
        <v>444</v>
      </c>
      <c r="V32" s="2" t="s">
        <v>444</v>
      </c>
      <c r="W32" s="2" t="s">
        <v>444</v>
      </c>
      <c r="X32" s="2">
        <v>79.2</v>
      </c>
      <c r="Y32" s="2" t="s">
        <v>444</v>
      </c>
      <c r="Z32" s="2" t="s">
        <v>444</v>
      </c>
      <c r="AA32" s="2" t="s">
        <v>444</v>
      </c>
      <c r="AB32" s="2" t="s">
        <v>444</v>
      </c>
      <c r="AC32" s="2" t="s">
        <v>444</v>
      </c>
      <c r="AD32" s="2">
        <v>79.2</v>
      </c>
    </row>
    <row r="33" spans="1:30" x14ac:dyDescent="0.25">
      <c r="A33" s="3">
        <v>41877</v>
      </c>
      <c r="B33" t="str">
        <f t="shared" si="0"/>
        <v>08/26/2014;1</v>
      </c>
      <c r="C33" s="2">
        <v>38.799999999999997</v>
      </c>
      <c r="D33" s="2" t="s">
        <v>183</v>
      </c>
      <c r="E33" s="2" t="s">
        <v>74</v>
      </c>
      <c r="F33" s="2">
        <v>38.799999999999997</v>
      </c>
      <c r="G33" s="2">
        <v>0.16</v>
      </c>
      <c r="H33" s="2" t="s">
        <v>14</v>
      </c>
      <c r="J33" s="2" t="s">
        <v>444</v>
      </c>
      <c r="K33" s="2" t="s">
        <v>444</v>
      </c>
      <c r="L33" s="2">
        <v>38.799999999999997</v>
      </c>
      <c r="M33" s="2">
        <v>38.799999999999997</v>
      </c>
      <c r="N33" s="2" t="s">
        <v>444</v>
      </c>
      <c r="O33" s="2" t="s">
        <v>444</v>
      </c>
      <c r="P33" s="2" t="s">
        <v>444</v>
      </c>
      <c r="Q33" s="2" t="s">
        <v>444</v>
      </c>
      <c r="R33" s="2" t="s">
        <v>444</v>
      </c>
      <c r="S33" s="2" t="s">
        <v>444</v>
      </c>
      <c r="T33" s="2" t="s">
        <v>444</v>
      </c>
      <c r="U33" s="2" t="s">
        <v>444</v>
      </c>
      <c r="V33" s="2" t="s">
        <v>444</v>
      </c>
      <c r="W33" s="2" t="s">
        <v>444</v>
      </c>
      <c r="X33" s="2">
        <v>38.799999999999997</v>
      </c>
      <c r="Y33" s="2" t="s">
        <v>444</v>
      </c>
      <c r="Z33" s="2" t="s">
        <v>444</v>
      </c>
      <c r="AA33" s="2" t="s">
        <v>444</v>
      </c>
      <c r="AB33" s="2" t="s">
        <v>444</v>
      </c>
      <c r="AC33" s="2">
        <v>38.799999999999997</v>
      </c>
      <c r="AD33" s="2" t="s">
        <v>444</v>
      </c>
    </row>
    <row r="34" spans="1:30" x14ac:dyDescent="0.25">
      <c r="A34" s="3">
        <v>41877</v>
      </c>
      <c r="B34" t="str">
        <f t="shared" si="0"/>
        <v>08/26/2014;2</v>
      </c>
      <c r="C34" s="2">
        <v>0.69499999999999995</v>
      </c>
      <c r="D34" s="2" t="s">
        <v>182</v>
      </c>
      <c r="E34" s="2" t="s">
        <v>75</v>
      </c>
      <c r="F34" s="2">
        <v>0.69499999999999995</v>
      </c>
      <c r="G34" s="2">
        <v>0.16</v>
      </c>
      <c r="H34" s="2" t="s">
        <v>11</v>
      </c>
      <c r="J34" s="2" t="s">
        <v>444</v>
      </c>
      <c r="K34" s="2" t="s">
        <v>444</v>
      </c>
      <c r="L34" s="2">
        <v>0.69499999999999995</v>
      </c>
      <c r="M34" s="2">
        <v>0.69499999999999995</v>
      </c>
      <c r="N34" s="2" t="s">
        <v>444</v>
      </c>
      <c r="O34" s="2" t="s">
        <v>444</v>
      </c>
      <c r="P34" s="2" t="s">
        <v>444</v>
      </c>
      <c r="Q34" s="2" t="s">
        <v>444</v>
      </c>
      <c r="R34" s="2" t="s">
        <v>444</v>
      </c>
      <c r="S34" s="2" t="s">
        <v>444</v>
      </c>
      <c r="T34" s="2" t="s">
        <v>444</v>
      </c>
      <c r="U34" s="2" t="s">
        <v>444</v>
      </c>
      <c r="V34" s="2" t="s">
        <v>444</v>
      </c>
      <c r="W34" s="2" t="s">
        <v>444</v>
      </c>
      <c r="X34" s="2" t="s">
        <v>444</v>
      </c>
      <c r="Y34" s="2" t="s">
        <v>444</v>
      </c>
      <c r="Z34" s="2" t="s">
        <v>444</v>
      </c>
      <c r="AA34" s="2">
        <v>0.69499999999999995</v>
      </c>
      <c r="AB34" s="2" t="s">
        <v>444</v>
      </c>
      <c r="AC34" s="2">
        <v>0.69499999999999995</v>
      </c>
      <c r="AD34" s="2" t="s">
        <v>444</v>
      </c>
    </row>
    <row r="35" spans="1:30" x14ac:dyDescent="0.25">
      <c r="A35" s="3">
        <v>41885</v>
      </c>
      <c r="B35" t="str">
        <f t="shared" si="0"/>
        <v>09/03/2014;1</v>
      </c>
      <c r="C35" s="2">
        <v>250</v>
      </c>
      <c r="D35" s="2" t="s">
        <v>183</v>
      </c>
      <c r="E35" s="2" t="s">
        <v>76</v>
      </c>
      <c r="F35" s="2">
        <v>250</v>
      </c>
      <c r="G35" s="2">
        <v>0.16</v>
      </c>
      <c r="H35" s="2" t="s">
        <v>14</v>
      </c>
      <c r="J35" s="2" t="s">
        <v>444</v>
      </c>
      <c r="K35" s="2">
        <v>250</v>
      </c>
      <c r="L35" s="2" t="s">
        <v>444</v>
      </c>
      <c r="M35" s="2">
        <v>250</v>
      </c>
      <c r="N35" s="2" t="s">
        <v>444</v>
      </c>
      <c r="O35" s="2" t="s">
        <v>444</v>
      </c>
      <c r="P35" s="2" t="s">
        <v>444</v>
      </c>
      <c r="Q35" s="2" t="s">
        <v>444</v>
      </c>
      <c r="R35" s="2" t="s">
        <v>444</v>
      </c>
      <c r="S35" s="2" t="s">
        <v>444</v>
      </c>
      <c r="T35" s="2" t="s">
        <v>444</v>
      </c>
      <c r="U35" s="2">
        <v>250</v>
      </c>
      <c r="V35" s="2" t="s">
        <v>444</v>
      </c>
      <c r="W35" s="2" t="s">
        <v>444</v>
      </c>
      <c r="X35" s="2">
        <v>250</v>
      </c>
      <c r="Y35" s="2" t="s">
        <v>444</v>
      </c>
      <c r="Z35" s="2" t="s">
        <v>444</v>
      </c>
      <c r="AA35" s="2" t="s">
        <v>444</v>
      </c>
      <c r="AB35" s="2" t="s">
        <v>444</v>
      </c>
      <c r="AC35" s="2" t="s">
        <v>444</v>
      </c>
      <c r="AD35" s="2">
        <v>250</v>
      </c>
    </row>
    <row r="36" spans="1:30" x14ac:dyDescent="0.25">
      <c r="A36" s="3">
        <v>41885</v>
      </c>
      <c r="B36" t="str">
        <f t="shared" si="0"/>
        <v>09/03/2014;2</v>
      </c>
      <c r="C36" s="2">
        <v>1.46</v>
      </c>
      <c r="D36" s="2" t="s">
        <v>182</v>
      </c>
      <c r="E36" s="2" t="s">
        <v>77</v>
      </c>
      <c r="F36" s="2">
        <v>1.46</v>
      </c>
      <c r="G36" s="2">
        <v>0.16</v>
      </c>
      <c r="H36" s="2" t="s">
        <v>11</v>
      </c>
      <c r="J36" s="2" t="s">
        <v>444</v>
      </c>
      <c r="K36" s="2" t="s">
        <v>444</v>
      </c>
      <c r="L36" s="2">
        <v>1.46</v>
      </c>
      <c r="M36" s="2" t="s">
        <v>444</v>
      </c>
      <c r="N36" s="2" t="s">
        <v>444</v>
      </c>
      <c r="O36" s="2">
        <v>1.46</v>
      </c>
      <c r="P36" s="2" t="s">
        <v>444</v>
      </c>
      <c r="Q36" s="2" t="s">
        <v>444</v>
      </c>
      <c r="R36" s="2" t="s">
        <v>444</v>
      </c>
      <c r="S36" s="2" t="s">
        <v>444</v>
      </c>
      <c r="T36" s="2" t="s">
        <v>444</v>
      </c>
      <c r="U36" s="2" t="s">
        <v>444</v>
      </c>
      <c r="V36" s="2" t="s">
        <v>444</v>
      </c>
      <c r="W36" s="2" t="s">
        <v>444</v>
      </c>
      <c r="X36" s="2" t="s">
        <v>444</v>
      </c>
      <c r="Y36" s="2" t="s">
        <v>444</v>
      </c>
      <c r="Z36" s="2" t="s">
        <v>444</v>
      </c>
      <c r="AA36" s="2">
        <v>1.46</v>
      </c>
      <c r="AB36" s="2">
        <v>1.46</v>
      </c>
      <c r="AC36" s="2" t="s">
        <v>444</v>
      </c>
      <c r="AD36" s="2" t="s">
        <v>444</v>
      </c>
    </row>
    <row r="37" spans="1:30" x14ac:dyDescent="0.25">
      <c r="A37" s="3">
        <v>41891</v>
      </c>
      <c r="B37" t="str">
        <f t="shared" si="0"/>
        <v>09/09/2014;3</v>
      </c>
      <c r="C37" s="2">
        <v>23800</v>
      </c>
      <c r="D37" s="2" t="s">
        <v>183</v>
      </c>
      <c r="E37" s="2" t="s">
        <v>80</v>
      </c>
      <c r="F37" s="2">
        <v>23800</v>
      </c>
      <c r="G37" s="2">
        <v>0.16</v>
      </c>
      <c r="H37" s="2" t="s">
        <v>14</v>
      </c>
      <c r="J37" s="2" t="s">
        <v>444</v>
      </c>
      <c r="K37" s="2">
        <v>23800</v>
      </c>
      <c r="L37" s="2" t="s">
        <v>444</v>
      </c>
      <c r="M37" s="2">
        <v>23800</v>
      </c>
      <c r="N37" s="2" t="s">
        <v>444</v>
      </c>
      <c r="O37" s="2" t="s">
        <v>444</v>
      </c>
      <c r="P37" s="2" t="s">
        <v>444</v>
      </c>
      <c r="Q37" s="2" t="s">
        <v>444</v>
      </c>
      <c r="R37" s="2" t="s">
        <v>444</v>
      </c>
      <c r="S37" s="2" t="s">
        <v>444</v>
      </c>
      <c r="T37" s="2" t="s">
        <v>444</v>
      </c>
      <c r="U37" s="2">
        <v>23800</v>
      </c>
      <c r="V37" s="2" t="s">
        <v>444</v>
      </c>
      <c r="W37" s="2" t="s">
        <v>444</v>
      </c>
      <c r="X37" s="2">
        <v>23800</v>
      </c>
      <c r="Y37" s="2" t="s">
        <v>444</v>
      </c>
      <c r="Z37" s="2" t="s">
        <v>444</v>
      </c>
      <c r="AA37" s="2" t="s">
        <v>444</v>
      </c>
      <c r="AB37" s="2" t="s">
        <v>444</v>
      </c>
      <c r="AC37" s="2" t="s">
        <v>444</v>
      </c>
      <c r="AD37" s="2">
        <v>23800</v>
      </c>
    </row>
    <row r="38" spans="1:30" x14ac:dyDescent="0.25">
      <c r="A38" s="3">
        <v>41891</v>
      </c>
      <c r="B38" t="str">
        <f t="shared" si="0"/>
        <v>09/09/2014;4</v>
      </c>
      <c r="C38" s="2">
        <v>0.98</v>
      </c>
      <c r="D38" s="2" t="s">
        <v>182</v>
      </c>
      <c r="E38" s="2" t="s">
        <v>81</v>
      </c>
      <c r="F38" s="2">
        <v>0.98</v>
      </c>
      <c r="G38" s="2">
        <v>0.16</v>
      </c>
      <c r="H38" s="2" t="s">
        <v>11</v>
      </c>
      <c r="J38" s="2" t="s">
        <v>444</v>
      </c>
      <c r="K38" s="2" t="s">
        <v>444</v>
      </c>
      <c r="L38" s="2">
        <v>0.98</v>
      </c>
      <c r="M38" s="2" t="s">
        <v>444</v>
      </c>
      <c r="N38" s="2" t="s">
        <v>444</v>
      </c>
      <c r="O38" s="2">
        <v>0.98</v>
      </c>
      <c r="P38" s="2" t="s">
        <v>444</v>
      </c>
      <c r="Q38" s="2" t="s">
        <v>444</v>
      </c>
      <c r="R38" s="2" t="s">
        <v>444</v>
      </c>
      <c r="S38" s="2" t="s">
        <v>444</v>
      </c>
      <c r="T38" s="2" t="s">
        <v>444</v>
      </c>
      <c r="U38" s="2" t="s">
        <v>444</v>
      </c>
      <c r="V38" s="2" t="s">
        <v>444</v>
      </c>
      <c r="W38" s="2" t="s">
        <v>444</v>
      </c>
      <c r="X38" s="2">
        <v>0.98</v>
      </c>
      <c r="Y38" s="2" t="s">
        <v>444</v>
      </c>
      <c r="Z38" s="2" t="s">
        <v>444</v>
      </c>
      <c r="AA38" s="2">
        <v>0.98</v>
      </c>
      <c r="AB38" s="2">
        <v>0.98</v>
      </c>
      <c r="AC38" s="2" t="s">
        <v>444</v>
      </c>
      <c r="AD38" s="2" t="s">
        <v>444</v>
      </c>
    </row>
    <row r="39" spans="1:30" x14ac:dyDescent="0.25">
      <c r="A39" s="3">
        <v>41891</v>
      </c>
      <c r="B39" t="str">
        <f t="shared" si="0"/>
        <v>09/09/2014;5</v>
      </c>
      <c r="C39" s="2">
        <v>23.2</v>
      </c>
      <c r="D39" s="2" t="s">
        <v>183</v>
      </c>
      <c r="E39" s="2" t="s">
        <v>78</v>
      </c>
      <c r="F39" s="2">
        <v>23.2</v>
      </c>
      <c r="G39" s="2">
        <v>0.16</v>
      </c>
      <c r="H39" s="2" t="s">
        <v>14</v>
      </c>
      <c r="J39" s="2" t="s">
        <v>444</v>
      </c>
      <c r="K39" s="2" t="s">
        <v>444</v>
      </c>
      <c r="L39" s="2">
        <v>23.2</v>
      </c>
      <c r="M39" s="2">
        <v>23.2</v>
      </c>
      <c r="N39" s="2" t="s">
        <v>444</v>
      </c>
      <c r="O39" s="2" t="s">
        <v>444</v>
      </c>
      <c r="P39" s="2" t="s">
        <v>444</v>
      </c>
      <c r="Q39" s="2" t="s">
        <v>444</v>
      </c>
      <c r="R39" s="2">
        <v>23.2</v>
      </c>
      <c r="S39" s="2" t="s">
        <v>444</v>
      </c>
      <c r="T39" s="2" t="s">
        <v>444</v>
      </c>
      <c r="U39" s="2" t="s">
        <v>444</v>
      </c>
      <c r="V39" s="2" t="s">
        <v>444</v>
      </c>
      <c r="W39" s="2" t="s">
        <v>444</v>
      </c>
      <c r="X39" s="2">
        <v>23.2</v>
      </c>
      <c r="Y39" s="2" t="s">
        <v>444</v>
      </c>
      <c r="Z39" s="2" t="s">
        <v>444</v>
      </c>
      <c r="AA39" s="2">
        <v>23.2</v>
      </c>
      <c r="AB39" s="2" t="s">
        <v>444</v>
      </c>
      <c r="AC39" s="2">
        <v>23.2</v>
      </c>
      <c r="AD39" s="2" t="s">
        <v>444</v>
      </c>
    </row>
    <row r="40" spans="1:30" x14ac:dyDescent="0.25">
      <c r="A40" s="3">
        <v>41891</v>
      </c>
      <c r="B40" t="str">
        <f t="shared" ref="B40" si="1">TEXT(A40,"mm/dd/yyyy")&amp;";"&amp;RIGHT(E40,1)</f>
        <v>09/09/2014;6</v>
      </c>
      <c r="C40" s="2">
        <v>1.1200000000000001</v>
      </c>
      <c r="D40" s="2" t="s">
        <v>182</v>
      </c>
      <c r="E40" s="2" t="s">
        <v>79</v>
      </c>
      <c r="F40" s="2">
        <v>1.1200000000000001</v>
      </c>
      <c r="G40" s="2">
        <v>0.16</v>
      </c>
      <c r="H40" s="2" t="s">
        <v>11</v>
      </c>
      <c r="J40" s="2" t="s">
        <v>444</v>
      </c>
      <c r="K40" s="2">
        <v>1.1200000000000001</v>
      </c>
      <c r="L40" s="2" t="s">
        <v>444</v>
      </c>
      <c r="M40" s="2">
        <v>1.1200000000000001</v>
      </c>
      <c r="N40" s="2" t="s">
        <v>444</v>
      </c>
      <c r="O40" s="2" t="s">
        <v>444</v>
      </c>
      <c r="P40" s="2" t="s">
        <v>444</v>
      </c>
      <c r="Q40" s="2" t="s">
        <v>444</v>
      </c>
      <c r="R40" s="2" t="s">
        <v>444</v>
      </c>
      <c r="S40" s="2" t="s">
        <v>444</v>
      </c>
      <c r="T40" s="2" t="s">
        <v>444</v>
      </c>
      <c r="U40" s="2" t="s">
        <v>444</v>
      </c>
      <c r="V40" s="2" t="s">
        <v>444</v>
      </c>
      <c r="W40" s="2" t="s">
        <v>444</v>
      </c>
      <c r="X40" s="2" t="s">
        <v>444</v>
      </c>
      <c r="Y40" s="2" t="s">
        <v>444</v>
      </c>
      <c r="Z40" s="2" t="s">
        <v>444</v>
      </c>
      <c r="AA40" s="2">
        <v>1.1200000000000001</v>
      </c>
      <c r="AB40" s="2" t="s">
        <v>444</v>
      </c>
      <c r="AC40" s="2" t="s">
        <v>444</v>
      </c>
      <c r="AD40" s="2">
        <v>1.1200000000000001</v>
      </c>
    </row>
    <row r="41" spans="1:30" x14ac:dyDescent="0.25">
      <c r="I41" s="2" t="s">
        <v>443</v>
      </c>
      <c r="J41" s="2">
        <v>4</v>
      </c>
      <c r="K41" s="2">
        <v>9</v>
      </c>
      <c r="L41" s="2">
        <v>14</v>
      </c>
      <c r="M41" s="2">
        <v>18</v>
      </c>
      <c r="N41" s="2">
        <v>8</v>
      </c>
      <c r="O41" s="2">
        <v>9</v>
      </c>
      <c r="P41" s="2">
        <v>1</v>
      </c>
      <c r="Q41" s="2">
        <v>2</v>
      </c>
      <c r="R41" s="2">
        <v>8</v>
      </c>
      <c r="S41" s="2">
        <v>2</v>
      </c>
      <c r="T41" s="2">
        <v>0</v>
      </c>
      <c r="U41" s="2">
        <v>5</v>
      </c>
      <c r="V41" s="2">
        <v>0</v>
      </c>
      <c r="W41" s="2">
        <v>1</v>
      </c>
      <c r="X41" s="2">
        <v>16</v>
      </c>
      <c r="Y41" s="2">
        <v>0</v>
      </c>
      <c r="Z41" s="2">
        <v>0</v>
      </c>
      <c r="AA41" s="2">
        <v>13</v>
      </c>
      <c r="AB41" s="2">
        <v>12</v>
      </c>
      <c r="AC41" s="2">
        <v>8</v>
      </c>
      <c r="AD41" s="2">
        <v>16</v>
      </c>
    </row>
    <row r="42" spans="1:30" x14ac:dyDescent="0.25">
      <c r="I42" s="2" t="s">
        <v>469</v>
      </c>
      <c r="J42" s="30">
        <f>AVERAGE(J3:J40)</f>
        <v>166.7</v>
      </c>
      <c r="K42" s="30">
        <f t="shared" ref="K42:AD42" si="2">AVERAGE(K3:K40)</f>
        <v>2749.7688888888888</v>
      </c>
      <c r="L42" s="30">
        <f t="shared" si="2"/>
        <v>9.9512142857142845</v>
      </c>
      <c r="M42" s="30">
        <f t="shared" si="2"/>
        <v>1383.6128333333334</v>
      </c>
      <c r="N42" s="30">
        <f t="shared" si="2"/>
        <v>62.826124999999998</v>
      </c>
      <c r="O42" s="30">
        <f t="shared" si="2"/>
        <v>41.845777777777784</v>
      </c>
      <c r="P42" s="30">
        <f t="shared" si="2"/>
        <v>7.1</v>
      </c>
      <c r="Q42" s="30">
        <f t="shared" si="2"/>
        <v>36.616</v>
      </c>
      <c r="R42" s="30">
        <f t="shared" si="2"/>
        <v>21.580499999999997</v>
      </c>
      <c r="S42" s="30">
        <f t="shared" si="2"/>
        <v>21.794999999999998</v>
      </c>
      <c r="T42" s="30"/>
      <c r="U42" s="30">
        <f t="shared" si="2"/>
        <v>4924.5199999999995</v>
      </c>
      <c r="V42" s="30"/>
      <c r="W42" s="30">
        <f t="shared" si="2"/>
        <v>64.400000000000006</v>
      </c>
      <c r="X42" s="30">
        <f t="shared" si="2"/>
        <v>1556.4635625000001</v>
      </c>
      <c r="Y42" s="30"/>
      <c r="Z42" s="30"/>
      <c r="AA42" s="30">
        <f t="shared" si="2"/>
        <v>15.907461538461536</v>
      </c>
      <c r="AB42" s="30">
        <f t="shared" si="2"/>
        <v>6.9129166666666668</v>
      </c>
      <c r="AC42" s="30">
        <f t="shared" si="2"/>
        <v>49.209874999999997</v>
      </c>
      <c r="AD42" s="30">
        <f t="shared" si="2"/>
        <v>1557.040125</v>
      </c>
    </row>
    <row r="43" spans="1:30" x14ac:dyDescent="0.25">
      <c r="I43" s="2" t="s">
        <v>470</v>
      </c>
      <c r="J43" s="2">
        <f>MEDIAN(J3:J40)</f>
        <v>158.20000000000002</v>
      </c>
      <c r="K43" s="2">
        <f t="shared" ref="K43:AD43" si="3">MEDIAN(K3:K40)</f>
        <v>79.2</v>
      </c>
      <c r="L43" s="2">
        <f t="shared" si="3"/>
        <v>1.22</v>
      </c>
      <c r="M43" s="2">
        <f t="shared" si="3"/>
        <v>23.35</v>
      </c>
      <c r="N43" s="2">
        <f t="shared" si="3"/>
        <v>20.399999999999999</v>
      </c>
      <c r="O43" s="2">
        <f t="shared" si="3"/>
        <v>0.5</v>
      </c>
      <c r="P43" s="2">
        <f t="shared" si="3"/>
        <v>7.1</v>
      </c>
      <c r="Q43" s="2">
        <f t="shared" si="3"/>
        <v>36.615999999999993</v>
      </c>
      <c r="R43" s="2">
        <f t="shared" si="3"/>
        <v>17.75</v>
      </c>
      <c r="S43" s="2">
        <f t="shared" si="3"/>
        <v>21.795000000000002</v>
      </c>
      <c r="U43" s="2">
        <f t="shared" si="3"/>
        <v>250</v>
      </c>
      <c r="W43" s="2">
        <f t="shared" si="3"/>
        <v>64.400000000000006</v>
      </c>
      <c r="X43" s="2">
        <f t="shared" si="3"/>
        <v>30</v>
      </c>
      <c r="AA43" s="2">
        <f t="shared" si="3"/>
        <v>1.46</v>
      </c>
      <c r="AB43" s="2">
        <f t="shared" si="3"/>
        <v>0.23249999999999998</v>
      </c>
      <c r="AC43" s="2">
        <f t="shared" si="3"/>
        <v>17.75</v>
      </c>
      <c r="AD43" s="2">
        <f t="shared" si="3"/>
        <v>24.55</v>
      </c>
    </row>
  </sheetData>
  <mergeCells count="7">
    <mergeCell ref="AB1:AD1"/>
    <mergeCell ref="J1:L1"/>
    <mergeCell ref="M1:O1"/>
    <mergeCell ref="P1:R1"/>
    <mergeCell ref="S1:U1"/>
    <mergeCell ref="V1:X1"/>
    <mergeCell ref="Y1:AA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88"/>
  <sheetViews>
    <sheetView workbookViewId="0">
      <pane ySplit="1" topLeftCell="A2" activePane="bottomLeft" state="frozen"/>
      <selection pane="bottomLeft" activeCell="A35" sqref="A35"/>
    </sheetView>
  </sheetViews>
  <sheetFormatPr defaultRowHeight="15" x14ac:dyDescent="0.25"/>
  <cols>
    <col min="1" max="3" width="17.7109375" style="2" customWidth="1"/>
    <col min="5" max="5" width="17.7109375" style="2" customWidth="1"/>
    <col min="6" max="6" width="16.85546875" style="2" customWidth="1"/>
  </cols>
  <sheetData>
    <row r="1" spans="1:6" x14ac:dyDescent="0.25">
      <c r="A1" s="2" t="s">
        <v>103</v>
      </c>
      <c r="B1" s="2" t="s">
        <v>104</v>
      </c>
      <c r="C1" s="2" t="s">
        <v>0</v>
      </c>
      <c r="E1" s="2" t="s">
        <v>204</v>
      </c>
      <c r="F1" s="2" t="s">
        <v>205</v>
      </c>
    </row>
    <row r="2" spans="1:6" x14ac:dyDescent="0.25">
      <c r="A2" s="3">
        <v>39238.552083333336</v>
      </c>
      <c r="B2" s="15">
        <v>2.5000000000000001E-2</v>
      </c>
      <c r="C2" s="3" t="s">
        <v>106</v>
      </c>
      <c r="E2" s="2" t="s">
        <v>10</v>
      </c>
    </row>
    <row r="3" spans="1:6" x14ac:dyDescent="0.25">
      <c r="A3" s="3">
        <v>39252</v>
      </c>
      <c r="B3" s="15">
        <v>2.5000000000000001E-2</v>
      </c>
      <c r="C3" s="3" t="s">
        <v>106</v>
      </c>
      <c r="E3" s="2" t="s">
        <v>10</v>
      </c>
    </row>
    <row r="4" spans="1:6" x14ac:dyDescent="0.25">
      <c r="A4" s="3">
        <v>39265</v>
      </c>
      <c r="B4" s="15">
        <v>2.5000000000000001E-2</v>
      </c>
      <c r="C4" s="3" t="s">
        <v>106</v>
      </c>
      <c r="E4" s="2" t="s">
        <v>10</v>
      </c>
    </row>
    <row r="5" spans="1:6" x14ac:dyDescent="0.25">
      <c r="A5" s="3">
        <v>39280.508333333331</v>
      </c>
      <c r="B5" s="15">
        <v>2.5000000000000001E-2</v>
      </c>
      <c r="C5" s="3" t="s">
        <v>106</v>
      </c>
      <c r="E5" s="2" t="s">
        <v>10</v>
      </c>
    </row>
    <row r="6" spans="1:6" x14ac:dyDescent="0.25">
      <c r="A6" s="3">
        <v>39294.620138888888</v>
      </c>
      <c r="B6" s="15">
        <v>2.5000000000000001E-2</v>
      </c>
      <c r="C6" s="3" t="s">
        <v>106</v>
      </c>
      <c r="E6" s="2" t="s">
        <v>10</v>
      </c>
    </row>
    <row r="7" spans="1:6" x14ac:dyDescent="0.25">
      <c r="A7" s="3">
        <v>39301.53125</v>
      </c>
      <c r="B7" s="15">
        <v>2.5000000000000001E-2</v>
      </c>
      <c r="C7" s="3" t="s">
        <v>106</v>
      </c>
      <c r="E7" s="2" t="s">
        <v>10</v>
      </c>
    </row>
    <row r="8" spans="1:6" x14ac:dyDescent="0.25">
      <c r="A8" s="3">
        <v>39315.490972222222</v>
      </c>
      <c r="B8" s="15">
        <v>2.5000000000000001E-2</v>
      </c>
      <c r="C8" s="3" t="s">
        <v>106</v>
      </c>
      <c r="E8" s="2" t="s">
        <v>10</v>
      </c>
    </row>
    <row r="9" spans="1:6" x14ac:dyDescent="0.25">
      <c r="A9" s="3">
        <v>39329.515277777777</v>
      </c>
      <c r="B9" s="15">
        <v>2.5000000000000001E-2</v>
      </c>
      <c r="C9" s="3" t="s">
        <v>106</v>
      </c>
      <c r="E9" s="2" t="s">
        <v>10</v>
      </c>
    </row>
    <row r="10" spans="1:6" x14ac:dyDescent="0.25">
      <c r="A10" s="3">
        <v>39343.649305555555</v>
      </c>
      <c r="B10" s="15">
        <v>2.5000000000000001E-2</v>
      </c>
      <c r="C10" s="3" t="s">
        <v>106</v>
      </c>
      <c r="E10" s="2" t="s">
        <v>10</v>
      </c>
    </row>
    <row r="11" spans="1:6" x14ac:dyDescent="0.25">
      <c r="A11" s="3">
        <v>39581.51666666667</v>
      </c>
      <c r="B11" s="15">
        <v>2.5000000000000001E-2</v>
      </c>
      <c r="C11" s="3" t="s">
        <v>106</v>
      </c>
      <c r="E11" s="2" t="s">
        <v>10</v>
      </c>
    </row>
    <row r="12" spans="1:6" x14ac:dyDescent="0.25">
      <c r="A12" s="3">
        <v>39588.357638888891</v>
      </c>
      <c r="B12" s="15">
        <v>2.5000000000000001E-2</v>
      </c>
      <c r="C12" s="3" t="s">
        <v>106</v>
      </c>
      <c r="E12" s="2" t="s">
        <v>10</v>
      </c>
    </row>
    <row r="13" spans="1:6" x14ac:dyDescent="0.25">
      <c r="A13" s="3">
        <v>39595.520833333336</v>
      </c>
      <c r="B13" s="15">
        <v>2.5000000000000001E-2</v>
      </c>
      <c r="C13" s="3" t="s">
        <v>106</v>
      </c>
      <c r="E13" s="2" t="s">
        <v>10</v>
      </c>
    </row>
    <row r="14" spans="1:6" x14ac:dyDescent="0.25">
      <c r="A14" s="3">
        <v>39602.402777777781</v>
      </c>
      <c r="B14" s="15">
        <v>2.5000000000000001E-2</v>
      </c>
      <c r="C14" s="3" t="s">
        <v>106</v>
      </c>
      <c r="E14" s="2" t="s">
        <v>10</v>
      </c>
    </row>
    <row r="15" spans="1:6" x14ac:dyDescent="0.25">
      <c r="A15" s="3">
        <v>39609.569444444445</v>
      </c>
      <c r="B15" s="15">
        <v>2.5000000000000001E-2</v>
      </c>
      <c r="C15" s="3" t="s">
        <v>106</v>
      </c>
      <c r="E15" s="2" t="s">
        <v>10</v>
      </c>
    </row>
    <row r="16" spans="1:6" x14ac:dyDescent="0.25">
      <c r="A16" s="3">
        <v>39616.524305555555</v>
      </c>
      <c r="B16" s="15">
        <v>2.5000000000000001E-2</v>
      </c>
      <c r="C16" s="3" t="s">
        <v>106</v>
      </c>
      <c r="E16" s="2" t="s">
        <v>10</v>
      </c>
    </row>
    <row r="17" spans="1:5" x14ac:dyDescent="0.25">
      <c r="A17" s="3">
        <v>39623.578472222223</v>
      </c>
      <c r="B17" s="15">
        <v>2.5000000000000001E-2</v>
      </c>
      <c r="C17" s="3" t="s">
        <v>106</v>
      </c>
      <c r="E17" s="2" t="s">
        <v>10</v>
      </c>
    </row>
    <row r="18" spans="1:5" x14ac:dyDescent="0.25">
      <c r="A18" s="3">
        <v>39630.505555555559</v>
      </c>
      <c r="B18" s="15">
        <v>2.5000000000000001E-2</v>
      </c>
      <c r="C18" s="3" t="s">
        <v>106</v>
      </c>
      <c r="E18" s="2" t="s">
        <v>10</v>
      </c>
    </row>
    <row r="19" spans="1:5" x14ac:dyDescent="0.25">
      <c r="A19" s="3">
        <v>39637.512499999997</v>
      </c>
      <c r="B19" s="15">
        <v>2.5000000000000001E-2</v>
      </c>
      <c r="C19" s="3" t="s">
        <v>106</v>
      </c>
      <c r="E19" s="2" t="s">
        <v>10</v>
      </c>
    </row>
    <row r="20" spans="1:5" x14ac:dyDescent="0.25">
      <c r="A20" s="3">
        <v>39644.533333333333</v>
      </c>
      <c r="B20" s="15">
        <v>2.5000000000000001E-2</v>
      </c>
      <c r="C20" s="3" t="s">
        <v>106</v>
      </c>
      <c r="E20" s="2" t="s">
        <v>10</v>
      </c>
    </row>
    <row r="21" spans="1:5" x14ac:dyDescent="0.25">
      <c r="A21" s="3">
        <v>39651.520833333336</v>
      </c>
      <c r="B21" s="15">
        <v>2.5000000000000001E-2</v>
      </c>
      <c r="C21" s="3" t="s">
        <v>106</v>
      </c>
      <c r="E21" s="2" t="s">
        <v>10</v>
      </c>
    </row>
    <row r="22" spans="1:5" x14ac:dyDescent="0.25">
      <c r="A22" s="3">
        <v>39658.486111111109</v>
      </c>
      <c r="B22" s="15">
        <v>2.5000000000000001E-2</v>
      </c>
      <c r="C22" s="3" t="s">
        <v>106</v>
      </c>
      <c r="E22" s="2" t="s">
        <v>10</v>
      </c>
    </row>
    <row r="23" spans="1:5" x14ac:dyDescent="0.25">
      <c r="A23" s="3">
        <v>39665.520833333336</v>
      </c>
      <c r="B23" s="15">
        <v>2.5000000000000001E-2</v>
      </c>
      <c r="C23" s="3" t="s">
        <v>106</v>
      </c>
      <c r="E23" s="2" t="s">
        <v>10</v>
      </c>
    </row>
    <row r="24" spans="1:5" x14ac:dyDescent="0.25">
      <c r="A24" s="3">
        <v>39672.533333333333</v>
      </c>
      <c r="B24" s="15">
        <v>2.5000000000000001E-2</v>
      </c>
      <c r="C24" s="3" t="s">
        <v>106</v>
      </c>
      <c r="E24" s="2" t="s">
        <v>10</v>
      </c>
    </row>
    <row r="25" spans="1:5" x14ac:dyDescent="0.25">
      <c r="A25" s="3">
        <v>39679.364583333336</v>
      </c>
      <c r="B25" s="15">
        <v>2.5000000000000001E-2</v>
      </c>
      <c r="C25" s="3" t="s">
        <v>106</v>
      </c>
      <c r="E25" s="2" t="s">
        <v>10</v>
      </c>
    </row>
    <row r="26" spans="1:5" x14ac:dyDescent="0.25">
      <c r="A26" s="3">
        <v>39686.382175925923</v>
      </c>
      <c r="B26" s="15">
        <v>2.5000000000000001E-2</v>
      </c>
      <c r="C26" s="3" t="s">
        <v>106</v>
      </c>
      <c r="E26" s="2" t="s">
        <v>10</v>
      </c>
    </row>
    <row r="27" spans="1:5" x14ac:dyDescent="0.25">
      <c r="A27" s="3">
        <v>39693.394444444442</v>
      </c>
      <c r="B27" s="15">
        <v>2.5000000000000001E-2</v>
      </c>
      <c r="C27" s="3" t="s">
        <v>106</v>
      </c>
      <c r="E27" s="2" t="s">
        <v>10</v>
      </c>
    </row>
    <row r="28" spans="1:5" x14ac:dyDescent="0.25">
      <c r="A28" s="3">
        <v>39700.416666666664</v>
      </c>
      <c r="B28" s="15">
        <v>2.5000000000000001E-2</v>
      </c>
      <c r="C28" s="3" t="s">
        <v>106</v>
      </c>
      <c r="E28" s="2" t="s">
        <v>10</v>
      </c>
    </row>
    <row r="29" spans="1:5" x14ac:dyDescent="0.25">
      <c r="A29" s="3">
        <v>39707.381944444445</v>
      </c>
      <c r="B29" s="15">
        <v>2.5000000000000001E-2</v>
      </c>
      <c r="C29" s="3" t="s">
        <v>106</v>
      </c>
      <c r="E29" s="2" t="s">
        <v>10</v>
      </c>
    </row>
    <row r="30" spans="1:5" x14ac:dyDescent="0.25">
      <c r="A30" s="3">
        <v>39714.45208333333</v>
      </c>
      <c r="B30" s="15">
        <v>2.5000000000000001E-2</v>
      </c>
      <c r="C30" s="3" t="s">
        <v>106</v>
      </c>
      <c r="E30" s="2" t="s">
        <v>10</v>
      </c>
    </row>
    <row r="31" spans="1:5" x14ac:dyDescent="0.25">
      <c r="A31" s="3">
        <v>39721.322916666664</v>
      </c>
      <c r="B31" s="15">
        <v>2.5000000000000001E-2</v>
      </c>
      <c r="C31" s="3" t="s">
        <v>106</v>
      </c>
      <c r="E31" s="2" t="s">
        <v>10</v>
      </c>
    </row>
    <row r="32" spans="1:5" x14ac:dyDescent="0.25">
      <c r="A32" s="3">
        <v>39728.322916666664</v>
      </c>
      <c r="B32" s="15">
        <v>2.5000000000000001E-2</v>
      </c>
      <c r="C32" s="3" t="s">
        <v>106</v>
      </c>
      <c r="E32" s="2" t="s">
        <v>10</v>
      </c>
    </row>
    <row r="33" spans="1:5" x14ac:dyDescent="0.25">
      <c r="A33" s="3">
        <v>39735.331250000003</v>
      </c>
      <c r="B33" s="15">
        <v>2.5000000000000001E-2</v>
      </c>
      <c r="C33" s="3" t="s">
        <v>106</v>
      </c>
      <c r="E33" s="2" t="s">
        <v>10</v>
      </c>
    </row>
    <row r="34" spans="1:5" x14ac:dyDescent="0.25">
      <c r="A34" s="3">
        <v>39742.317361111112</v>
      </c>
      <c r="B34" s="15">
        <v>2.5000000000000001E-2</v>
      </c>
      <c r="C34" s="3" t="s">
        <v>106</v>
      </c>
      <c r="E34" s="2" t="s">
        <v>10</v>
      </c>
    </row>
    <row r="35" spans="1:5" x14ac:dyDescent="0.25">
      <c r="A35" s="3">
        <v>39749.309027777781</v>
      </c>
      <c r="B35" s="15">
        <v>2.5000000000000001E-2</v>
      </c>
      <c r="C35" s="3" t="s">
        <v>106</v>
      </c>
      <c r="E35" s="2" t="s">
        <v>10</v>
      </c>
    </row>
    <row r="36" spans="1:5" x14ac:dyDescent="0.25">
      <c r="A36" s="3">
        <v>39945.340277777781</v>
      </c>
      <c r="B36" s="15">
        <v>2.5000000000000001E-2</v>
      </c>
      <c r="C36" s="3" t="s">
        <v>106</v>
      </c>
      <c r="E36" s="2" t="s">
        <v>10</v>
      </c>
    </row>
    <row r="37" spans="1:5" x14ac:dyDescent="0.25">
      <c r="A37" s="3">
        <v>39951.520833333336</v>
      </c>
      <c r="B37" s="15">
        <v>2.5000000000000001E-2</v>
      </c>
      <c r="C37" s="3" t="s">
        <v>106</v>
      </c>
      <c r="E37" s="2" t="s">
        <v>10</v>
      </c>
    </row>
    <row r="38" spans="1:5" x14ac:dyDescent="0.25">
      <c r="A38" s="3">
        <v>39959.54583333333</v>
      </c>
      <c r="B38" s="15">
        <v>2.5000000000000001E-2</v>
      </c>
      <c r="C38" s="3" t="s">
        <v>106</v>
      </c>
      <c r="E38" s="2" t="s">
        <v>10</v>
      </c>
    </row>
    <row r="39" spans="1:5" x14ac:dyDescent="0.25">
      <c r="A39" s="3">
        <v>39966.569444444445</v>
      </c>
      <c r="B39" s="15">
        <v>2.5000000000000001E-2</v>
      </c>
      <c r="C39" s="3" t="s">
        <v>106</v>
      </c>
      <c r="E39" s="2" t="s">
        <v>10</v>
      </c>
    </row>
    <row r="40" spans="1:5" x14ac:dyDescent="0.25">
      <c r="A40" s="3">
        <v>39973.570833333331</v>
      </c>
      <c r="B40" s="15">
        <v>2.5000000000000001E-2</v>
      </c>
      <c r="C40" s="3" t="s">
        <v>106</v>
      </c>
      <c r="E40" s="2" t="s">
        <v>10</v>
      </c>
    </row>
    <row r="41" spans="1:5" x14ac:dyDescent="0.25">
      <c r="A41" s="3">
        <v>39979.53125</v>
      </c>
      <c r="B41" s="15">
        <v>2.5000000000000001E-2</v>
      </c>
      <c r="C41" s="3" t="s">
        <v>106</v>
      </c>
      <c r="E41" s="2" t="s">
        <v>10</v>
      </c>
    </row>
    <row r="42" spans="1:5" x14ac:dyDescent="0.25">
      <c r="A42" s="3">
        <v>39987.472222222219</v>
      </c>
      <c r="B42" s="15">
        <v>2.5000000000000001E-2</v>
      </c>
      <c r="C42" s="3" t="s">
        <v>106</v>
      </c>
      <c r="E42" s="2" t="s">
        <v>10</v>
      </c>
    </row>
    <row r="43" spans="1:5" x14ac:dyDescent="0.25">
      <c r="A43" s="3">
        <v>39993.515277777777</v>
      </c>
      <c r="B43" s="15">
        <v>2.5000000000000001E-2</v>
      </c>
      <c r="C43" s="3" t="s">
        <v>106</v>
      </c>
      <c r="E43" s="2" t="s">
        <v>10</v>
      </c>
    </row>
    <row r="44" spans="1:5" x14ac:dyDescent="0.25">
      <c r="A44" s="3">
        <v>40001.522222222222</v>
      </c>
      <c r="B44" s="15">
        <v>2.5000000000000001E-2</v>
      </c>
      <c r="C44" s="3" t="s">
        <v>106</v>
      </c>
      <c r="E44" s="2" t="s">
        <v>10</v>
      </c>
    </row>
    <row r="45" spans="1:5" x14ac:dyDescent="0.25">
      <c r="A45" s="3">
        <v>40008.533333333333</v>
      </c>
      <c r="B45" s="15">
        <v>2.5000000000000001E-2</v>
      </c>
      <c r="C45" s="3" t="s">
        <v>106</v>
      </c>
      <c r="E45" s="2" t="s">
        <v>10</v>
      </c>
    </row>
    <row r="46" spans="1:5" x14ac:dyDescent="0.25">
      <c r="A46" s="3">
        <v>40015.507638888892</v>
      </c>
      <c r="B46" s="15">
        <v>2.5000000000000001E-2</v>
      </c>
      <c r="C46" s="3" t="s">
        <v>106</v>
      </c>
      <c r="E46" s="2" t="s">
        <v>10</v>
      </c>
    </row>
    <row r="47" spans="1:5" x14ac:dyDescent="0.25">
      <c r="A47" s="3">
        <v>40022.429166666669</v>
      </c>
      <c r="B47" s="15">
        <v>2.5000000000000001E-2</v>
      </c>
      <c r="C47" s="3" t="s">
        <v>106</v>
      </c>
      <c r="E47" s="2" t="s">
        <v>10</v>
      </c>
    </row>
    <row r="48" spans="1:5" x14ac:dyDescent="0.25">
      <c r="A48" s="3">
        <v>40029.341666666667</v>
      </c>
      <c r="B48" s="15">
        <v>2.5000000000000001E-2</v>
      </c>
      <c r="C48" s="3" t="s">
        <v>106</v>
      </c>
      <c r="E48" s="2" t="s">
        <v>10</v>
      </c>
    </row>
    <row r="49" spans="1:6" x14ac:dyDescent="0.25">
      <c r="A49" s="3">
        <v>40036.550694444442</v>
      </c>
      <c r="B49" s="15">
        <v>2.5000000000000001E-2</v>
      </c>
      <c r="C49" s="3" t="s">
        <v>106</v>
      </c>
      <c r="E49" s="2" t="s">
        <v>10</v>
      </c>
    </row>
    <row r="50" spans="1:6" x14ac:dyDescent="0.25">
      <c r="A50" s="3">
        <v>40043.510416666664</v>
      </c>
      <c r="B50" s="15">
        <v>2.5000000000000001E-2</v>
      </c>
      <c r="C50" s="3" t="s">
        <v>106</v>
      </c>
      <c r="E50" s="2" t="s">
        <v>10</v>
      </c>
    </row>
    <row r="51" spans="1:6" x14ac:dyDescent="0.25">
      <c r="A51" s="3">
        <v>40050.498611111114</v>
      </c>
      <c r="B51" s="16">
        <v>7.2999999999999995E-2</v>
      </c>
      <c r="C51" s="3" t="s">
        <v>106</v>
      </c>
      <c r="E51" s="2">
        <v>7.2999999999999995E-2</v>
      </c>
      <c r="F51" s="14"/>
    </row>
    <row r="52" spans="1:6" x14ac:dyDescent="0.25">
      <c r="A52" s="3">
        <v>40056.554166666669</v>
      </c>
      <c r="B52" s="15">
        <v>2.5000000000000001E-2</v>
      </c>
      <c r="C52" s="3" t="s">
        <v>106</v>
      </c>
      <c r="E52" s="2" t="s">
        <v>10</v>
      </c>
    </row>
    <row r="53" spans="1:6" x14ac:dyDescent="0.25">
      <c r="A53" s="3">
        <v>40064.576388888891</v>
      </c>
      <c r="B53" s="15">
        <v>2.5000000000000001E-2</v>
      </c>
      <c r="C53" s="3" t="s">
        <v>106</v>
      </c>
      <c r="E53" s="2" t="s">
        <v>10</v>
      </c>
    </row>
    <row r="54" spans="1:6" x14ac:dyDescent="0.25">
      <c r="A54" s="3">
        <v>40071.547222222223</v>
      </c>
      <c r="B54" s="15">
        <v>2.5000000000000001E-2</v>
      </c>
      <c r="C54" s="3" t="s">
        <v>106</v>
      </c>
      <c r="E54" s="2" t="s">
        <v>10</v>
      </c>
    </row>
    <row r="55" spans="1:6" x14ac:dyDescent="0.25">
      <c r="A55" s="3">
        <v>40078.572916666664</v>
      </c>
      <c r="B55" s="16">
        <v>5.8000000000000003E-2</v>
      </c>
      <c r="C55" s="3" t="s">
        <v>106</v>
      </c>
      <c r="E55" s="2">
        <v>5.8000000000000003E-2</v>
      </c>
      <c r="F55" s="14"/>
    </row>
    <row r="56" spans="1:6" x14ac:dyDescent="0.25">
      <c r="A56" s="3">
        <v>40085.517361111109</v>
      </c>
      <c r="B56" s="16">
        <v>5.3999999999999999E-2</v>
      </c>
      <c r="C56" s="3" t="s">
        <v>106</v>
      </c>
      <c r="E56" s="2">
        <v>5.3999999999999999E-2</v>
      </c>
      <c r="F56" s="14"/>
    </row>
    <row r="57" spans="1:6" x14ac:dyDescent="0.25">
      <c r="A57" s="3">
        <v>40092.388888888891</v>
      </c>
      <c r="B57" s="16">
        <v>5.5500000000000001E-2</v>
      </c>
      <c r="C57" s="3" t="s">
        <v>106</v>
      </c>
      <c r="E57" s="2">
        <v>5.5500000000000001E-2</v>
      </c>
      <c r="F57" s="14"/>
    </row>
    <row r="58" spans="1:6" x14ac:dyDescent="0.25">
      <c r="A58" s="3">
        <v>40099.590277777781</v>
      </c>
      <c r="B58" s="16">
        <v>6.0499999999999998E-2</v>
      </c>
      <c r="C58" s="3" t="s">
        <v>106</v>
      </c>
      <c r="E58" s="2">
        <v>6.0499999999999998E-2</v>
      </c>
      <c r="F58" s="14"/>
    </row>
    <row r="59" spans="1:6" x14ac:dyDescent="0.25">
      <c r="A59" s="3">
        <v>40106.648611111108</v>
      </c>
      <c r="B59" s="15">
        <v>2.5000000000000001E-2</v>
      </c>
      <c r="C59" s="3" t="s">
        <v>106</v>
      </c>
      <c r="E59" s="2" t="s">
        <v>10</v>
      </c>
    </row>
    <row r="60" spans="1:6" x14ac:dyDescent="0.25">
      <c r="A60" s="3">
        <v>40113.627083333333</v>
      </c>
      <c r="B60" s="15">
        <v>2.5000000000000001E-2</v>
      </c>
      <c r="C60" s="3" t="s">
        <v>106</v>
      </c>
      <c r="E60" s="2" t="s">
        <v>10</v>
      </c>
    </row>
    <row r="61" spans="1:6" x14ac:dyDescent="0.25">
      <c r="A61" s="3">
        <v>40315</v>
      </c>
      <c r="B61" s="15">
        <v>2.5000000000000001E-2</v>
      </c>
      <c r="C61" s="3" t="s">
        <v>106</v>
      </c>
      <c r="E61" s="2" t="s">
        <v>10</v>
      </c>
      <c r="F61" s="2" t="s">
        <v>10</v>
      </c>
    </row>
    <row r="62" spans="1:6" x14ac:dyDescent="0.25">
      <c r="A62" s="3">
        <v>40322</v>
      </c>
      <c r="B62" s="15">
        <v>2.5000000000000001E-2</v>
      </c>
      <c r="C62" s="3" t="s">
        <v>106</v>
      </c>
      <c r="E62" s="2" t="s">
        <v>10</v>
      </c>
    </row>
    <row r="63" spans="1:6" x14ac:dyDescent="0.25">
      <c r="A63" s="3">
        <v>40330</v>
      </c>
      <c r="B63" s="15">
        <v>2.5000000000000001E-2</v>
      </c>
      <c r="C63" s="3" t="s">
        <v>106</v>
      </c>
      <c r="E63" s="2" t="s">
        <v>10</v>
      </c>
      <c r="F63" s="2" t="s">
        <v>10</v>
      </c>
    </row>
    <row r="64" spans="1:6" x14ac:dyDescent="0.25">
      <c r="A64" s="3">
        <v>40336</v>
      </c>
      <c r="B64" s="15">
        <v>2.5000000000000001E-2</v>
      </c>
      <c r="C64" s="3" t="s">
        <v>106</v>
      </c>
      <c r="E64" s="2" t="s">
        <v>10</v>
      </c>
    </row>
    <row r="65" spans="1:6" x14ac:dyDescent="0.25">
      <c r="A65" s="3">
        <v>40343</v>
      </c>
      <c r="B65" s="15">
        <v>2.5000000000000001E-2</v>
      </c>
      <c r="C65" s="3" t="s">
        <v>106</v>
      </c>
      <c r="E65" s="2" t="s">
        <v>10</v>
      </c>
      <c r="F65" s="2" t="s">
        <v>10</v>
      </c>
    </row>
    <row r="66" spans="1:6" x14ac:dyDescent="0.25">
      <c r="A66" s="3">
        <v>40350</v>
      </c>
      <c r="B66" s="15">
        <v>2.5000000000000001E-2</v>
      </c>
      <c r="C66" s="3" t="s">
        <v>106</v>
      </c>
      <c r="E66" s="2" t="s">
        <v>10</v>
      </c>
    </row>
    <row r="67" spans="1:6" x14ac:dyDescent="0.25">
      <c r="A67" s="3">
        <v>40357</v>
      </c>
      <c r="B67" s="15">
        <v>2.5000000000000001E-2</v>
      </c>
      <c r="C67" s="3" t="s">
        <v>106</v>
      </c>
      <c r="E67" s="2" t="s">
        <v>10</v>
      </c>
      <c r="F67" s="2" t="s">
        <v>10</v>
      </c>
    </row>
    <row r="68" spans="1:6" x14ac:dyDescent="0.25">
      <c r="A68" s="3">
        <v>40365</v>
      </c>
      <c r="B68" s="15">
        <v>2.5000000000000001E-2</v>
      </c>
      <c r="C68" s="3" t="s">
        <v>106</v>
      </c>
      <c r="E68" s="2" t="s">
        <v>10</v>
      </c>
      <c r="F68" s="2" t="s">
        <v>10</v>
      </c>
    </row>
    <row r="69" spans="1:6" x14ac:dyDescent="0.25">
      <c r="A69" s="3">
        <v>40371</v>
      </c>
      <c r="B69" s="15">
        <v>2.5000000000000001E-2</v>
      </c>
      <c r="C69" s="3" t="s">
        <v>106</v>
      </c>
      <c r="E69" s="2" t="s">
        <v>10</v>
      </c>
    </row>
    <row r="70" spans="1:6" x14ac:dyDescent="0.25">
      <c r="A70" s="3">
        <v>40378</v>
      </c>
      <c r="B70" s="15">
        <v>2.5000000000000001E-2</v>
      </c>
      <c r="C70" s="3" t="s">
        <v>106</v>
      </c>
      <c r="E70" s="2" t="s">
        <v>10</v>
      </c>
      <c r="F70" s="2" t="s">
        <v>10</v>
      </c>
    </row>
    <row r="71" spans="1:6" x14ac:dyDescent="0.25">
      <c r="A71" s="3">
        <v>40385</v>
      </c>
      <c r="B71" s="15">
        <v>2.5000000000000001E-2</v>
      </c>
      <c r="C71" s="3" t="s">
        <v>106</v>
      </c>
      <c r="E71" s="2" t="s">
        <v>10</v>
      </c>
    </row>
    <row r="72" spans="1:6" x14ac:dyDescent="0.25">
      <c r="A72" s="3">
        <v>40392</v>
      </c>
      <c r="B72" s="15">
        <v>2.5000000000000001E-2</v>
      </c>
      <c r="C72" s="3" t="s">
        <v>106</v>
      </c>
      <c r="E72" s="2" t="s">
        <v>10</v>
      </c>
      <c r="F72" s="2" t="s">
        <v>10</v>
      </c>
    </row>
    <row r="73" spans="1:6" x14ac:dyDescent="0.25">
      <c r="A73" s="3">
        <v>40399</v>
      </c>
      <c r="B73" s="15">
        <v>2.5000000000000001E-2</v>
      </c>
      <c r="C73" s="3" t="s">
        <v>106</v>
      </c>
      <c r="E73" s="2" t="s">
        <v>10</v>
      </c>
    </row>
    <row r="74" spans="1:6" x14ac:dyDescent="0.25">
      <c r="A74" s="3">
        <v>40406</v>
      </c>
      <c r="B74" s="15">
        <v>2.5000000000000001E-2</v>
      </c>
      <c r="C74" s="3" t="s">
        <v>106</v>
      </c>
      <c r="E74" s="2" t="s">
        <v>10</v>
      </c>
      <c r="F74" s="2" t="s">
        <v>10</v>
      </c>
    </row>
    <row r="75" spans="1:6" x14ac:dyDescent="0.25">
      <c r="A75" s="3">
        <v>40413</v>
      </c>
      <c r="B75" s="15">
        <v>2.5000000000000001E-2</v>
      </c>
      <c r="C75" s="3" t="s">
        <v>106</v>
      </c>
      <c r="E75" s="2" t="s">
        <v>10</v>
      </c>
    </row>
    <row r="76" spans="1:6" x14ac:dyDescent="0.25">
      <c r="A76" s="3">
        <v>40420</v>
      </c>
      <c r="B76" s="15">
        <v>2.5000000000000001E-2</v>
      </c>
      <c r="C76" s="3" t="s">
        <v>106</v>
      </c>
      <c r="E76" s="2" t="s">
        <v>10</v>
      </c>
      <c r="F76" s="2" t="s">
        <v>10</v>
      </c>
    </row>
    <row r="77" spans="1:6" x14ac:dyDescent="0.25">
      <c r="A77" s="3">
        <v>40428</v>
      </c>
      <c r="B77" s="15">
        <v>2.5000000000000001E-2</v>
      </c>
      <c r="C77" s="3" t="s">
        <v>106</v>
      </c>
      <c r="E77" s="2" t="s">
        <v>10</v>
      </c>
      <c r="F77" s="2" t="s">
        <v>10</v>
      </c>
    </row>
    <row r="78" spans="1:6" x14ac:dyDescent="0.25">
      <c r="A78" s="3">
        <v>40434</v>
      </c>
      <c r="B78" s="15">
        <v>2.5000000000000001E-2</v>
      </c>
      <c r="C78" s="3" t="s">
        <v>106</v>
      </c>
      <c r="E78" s="2" t="s">
        <v>10</v>
      </c>
    </row>
    <row r="79" spans="1:6" x14ac:dyDescent="0.25">
      <c r="A79" s="3">
        <v>40441</v>
      </c>
      <c r="B79" s="15">
        <v>2.5000000000000001E-2</v>
      </c>
      <c r="C79" s="3" t="s">
        <v>106</v>
      </c>
      <c r="E79" s="2" t="s">
        <v>10</v>
      </c>
      <c r="F79" s="2" t="s">
        <v>10</v>
      </c>
    </row>
    <row r="80" spans="1:6" x14ac:dyDescent="0.25">
      <c r="A80" s="3">
        <v>40448</v>
      </c>
      <c r="B80" s="15">
        <v>2.5000000000000001E-2</v>
      </c>
      <c r="C80" s="3" t="s">
        <v>106</v>
      </c>
      <c r="E80" s="2" t="s">
        <v>10</v>
      </c>
    </row>
    <row r="81" spans="1:6" x14ac:dyDescent="0.25">
      <c r="A81" s="3">
        <v>40455</v>
      </c>
      <c r="B81" s="15">
        <v>2.5000000000000001E-2</v>
      </c>
      <c r="C81" s="3" t="s">
        <v>106</v>
      </c>
      <c r="E81" s="2" t="s">
        <v>10</v>
      </c>
      <c r="F81" s="2" t="s">
        <v>10</v>
      </c>
    </row>
    <row r="82" spans="1:6" x14ac:dyDescent="0.25">
      <c r="A82" s="3">
        <v>40462</v>
      </c>
      <c r="B82" s="15">
        <v>2.5000000000000001E-2</v>
      </c>
      <c r="C82" s="3" t="s">
        <v>106</v>
      </c>
      <c r="E82" s="2" t="s">
        <v>10</v>
      </c>
    </row>
    <row r="83" spans="1:6" x14ac:dyDescent="0.25">
      <c r="A83" s="3">
        <v>40469</v>
      </c>
      <c r="B83" s="15">
        <v>2.5000000000000001E-2</v>
      </c>
      <c r="C83" s="3" t="s">
        <v>106</v>
      </c>
      <c r="E83" s="2" t="s">
        <v>10</v>
      </c>
      <c r="F83" s="2" t="s">
        <v>10</v>
      </c>
    </row>
    <row r="84" spans="1:6" x14ac:dyDescent="0.25">
      <c r="A84" s="3">
        <v>40476</v>
      </c>
      <c r="B84" s="15">
        <v>2.5000000000000001E-2</v>
      </c>
      <c r="C84" s="3" t="s">
        <v>106</v>
      </c>
      <c r="E84" s="2" t="s">
        <v>10</v>
      </c>
    </row>
    <row r="85" spans="1:6" x14ac:dyDescent="0.25">
      <c r="A85" s="3">
        <v>40679</v>
      </c>
      <c r="B85" s="15">
        <v>2.5000000000000001E-2</v>
      </c>
      <c r="C85" s="3" t="s">
        <v>106</v>
      </c>
      <c r="E85" s="2" t="s">
        <v>10</v>
      </c>
      <c r="F85" s="2" t="s">
        <v>10</v>
      </c>
    </row>
    <row r="86" spans="1:6" x14ac:dyDescent="0.25">
      <c r="A86" s="3">
        <v>40686</v>
      </c>
      <c r="B86" s="15">
        <v>2.5000000000000001E-2</v>
      </c>
      <c r="C86" s="3" t="s">
        <v>106</v>
      </c>
      <c r="E86" s="2" t="s">
        <v>10</v>
      </c>
    </row>
    <row r="87" spans="1:6" x14ac:dyDescent="0.25">
      <c r="A87" s="3">
        <v>40694</v>
      </c>
      <c r="B87" s="15">
        <v>2.5000000000000001E-2</v>
      </c>
      <c r="C87" s="3" t="s">
        <v>106</v>
      </c>
      <c r="E87" s="2" t="s">
        <v>10</v>
      </c>
      <c r="F87" s="2" t="s">
        <v>10</v>
      </c>
    </row>
    <row r="88" spans="1:6" x14ac:dyDescent="0.25">
      <c r="A88" s="3">
        <v>40700</v>
      </c>
      <c r="B88" s="15">
        <v>2.5000000000000001E-2</v>
      </c>
      <c r="C88" s="3" t="s">
        <v>106</v>
      </c>
      <c r="E88" s="2" t="s">
        <v>10</v>
      </c>
    </row>
    <row r="89" spans="1:6" x14ac:dyDescent="0.25">
      <c r="A89" s="3">
        <v>40707</v>
      </c>
      <c r="B89" s="15">
        <v>2.5000000000000001E-2</v>
      </c>
      <c r="C89" s="3" t="s">
        <v>106</v>
      </c>
      <c r="E89" s="2" t="s">
        <v>10</v>
      </c>
      <c r="F89" s="2" t="s">
        <v>10</v>
      </c>
    </row>
    <row r="90" spans="1:6" x14ac:dyDescent="0.25">
      <c r="A90" s="3">
        <v>40714</v>
      </c>
      <c r="B90" s="15">
        <v>2.5000000000000001E-2</v>
      </c>
      <c r="C90" s="3" t="s">
        <v>106</v>
      </c>
      <c r="E90" s="2" t="s">
        <v>10</v>
      </c>
    </row>
    <row r="91" spans="1:6" x14ac:dyDescent="0.25">
      <c r="A91" s="3">
        <v>40721</v>
      </c>
      <c r="B91" s="15">
        <v>2.5000000000000001E-2</v>
      </c>
      <c r="C91" s="3" t="s">
        <v>106</v>
      </c>
      <c r="E91" s="2" t="s">
        <v>10</v>
      </c>
      <c r="F91" s="2" t="s">
        <v>10</v>
      </c>
    </row>
    <row r="92" spans="1:6" x14ac:dyDescent="0.25">
      <c r="A92" s="3">
        <v>40729</v>
      </c>
      <c r="B92" s="15">
        <v>2.5000000000000001E-2</v>
      </c>
      <c r="C92" s="3" t="s">
        <v>106</v>
      </c>
      <c r="E92" s="2" t="s">
        <v>10</v>
      </c>
      <c r="F92" s="2" t="s">
        <v>10</v>
      </c>
    </row>
    <row r="93" spans="1:6" x14ac:dyDescent="0.25">
      <c r="A93" s="3">
        <v>40735</v>
      </c>
      <c r="B93" s="15">
        <v>2.5000000000000001E-2</v>
      </c>
      <c r="C93" s="3" t="s">
        <v>106</v>
      </c>
      <c r="E93" s="2" t="s">
        <v>10</v>
      </c>
    </row>
    <row r="94" spans="1:6" x14ac:dyDescent="0.25">
      <c r="A94" s="3">
        <v>40742</v>
      </c>
      <c r="B94" s="15">
        <v>2.5000000000000001E-2</v>
      </c>
      <c r="C94" s="3" t="s">
        <v>106</v>
      </c>
      <c r="E94" s="2" t="s">
        <v>10</v>
      </c>
      <c r="F94" s="2" t="s">
        <v>10</v>
      </c>
    </row>
    <row r="95" spans="1:6" x14ac:dyDescent="0.25">
      <c r="A95" s="3">
        <v>40749</v>
      </c>
      <c r="B95" s="15">
        <v>2.5000000000000001E-2</v>
      </c>
      <c r="C95" s="3" t="s">
        <v>106</v>
      </c>
      <c r="E95" s="2" t="s">
        <v>10</v>
      </c>
    </row>
    <row r="96" spans="1:6" x14ac:dyDescent="0.25">
      <c r="A96" s="3">
        <v>40756</v>
      </c>
      <c r="B96" s="17">
        <v>5.5E-2</v>
      </c>
      <c r="C96" s="3" t="s">
        <v>106</v>
      </c>
      <c r="E96" s="2">
        <v>5.5E-2</v>
      </c>
      <c r="F96" s="2" t="s">
        <v>10</v>
      </c>
    </row>
    <row r="97" spans="1:6" x14ac:dyDescent="0.25">
      <c r="A97" s="3">
        <v>40763</v>
      </c>
      <c r="B97" s="17">
        <v>6.3E-2</v>
      </c>
      <c r="C97" s="3" t="s">
        <v>106</v>
      </c>
      <c r="E97" s="2">
        <v>6.3E-2</v>
      </c>
    </row>
    <row r="98" spans="1:6" x14ac:dyDescent="0.25">
      <c r="A98" s="3">
        <v>40770</v>
      </c>
      <c r="B98" s="17">
        <v>5.1999999999999998E-2</v>
      </c>
      <c r="C98" s="3" t="s">
        <v>106</v>
      </c>
      <c r="E98" s="2">
        <v>5.1999999999999998E-2</v>
      </c>
      <c r="F98" s="2" t="s">
        <v>10</v>
      </c>
    </row>
    <row r="99" spans="1:6" x14ac:dyDescent="0.25">
      <c r="A99" s="3">
        <v>40777</v>
      </c>
      <c r="B99" s="17">
        <v>0.05</v>
      </c>
      <c r="C99" s="3" t="s">
        <v>106</v>
      </c>
      <c r="E99" s="2">
        <v>0.05</v>
      </c>
    </row>
    <row r="100" spans="1:6" x14ac:dyDescent="0.25">
      <c r="A100" s="3">
        <v>40784</v>
      </c>
      <c r="B100" s="17">
        <v>6.5000000000000002E-2</v>
      </c>
      <c r="C100" s="3" t="s">
        <v>106</v>
      </c>
      <c r="E100" s="2">
        <v>6.5000000000000002E-2</v>
      </c>
      <c r="F100" s="2" t="s">
        <v>10</v>
      </c>
    </row>
    <row r="101" spans="1:6" x14ac:dyDescent="0.25">
      <c r="A101" s="3">
        <v>40792</v>
      </c>
      <c r="B101" s="17">
        <v>6.5000000000000002E-2</v>
      </c>
      <c r="C101" s="3" t="s">
        <v>106</v>
      </c>
      <c r="E101" s="2">
        <v>6.5000000000000002E-2</v>
      </c>
      <c r="F101" s="2" t="s">
        <v>10</v>
      </c>
    </row>
    <row r="102" spans="1:6" x14ac:dyDescent="0.25">
      <c r="A102" s="3">
        <v>40798</v>
      </c>
      <c r="B102" s="17">
        <v>5.7000000000000002E-2</v>
      </c>
      <c r="C102" s="3" t="s">
        <v>106</v>
      </c>
      <c r="E102" s="2">
        <v>5.7000000000000002E-2</v>
      </c>
    </row>
    <row r="103" spans="1:6" x14ac:dyDescent="0.25">
      <c r="A103" s="3">
        <v>40805</v>
      </c>
      <c r="B103" s="17">
        <v>0.73</v>
      </c>
      <c r="C103" s="3" t="s">
        <v>106</v>
      </c>
      <c r="E103" s="2">
        <v>0.73</v>
      </c>
      <c r="F103" s="2" t="s">
        <v>10</v>
      </c>
    </row>
    <row r="104" spans="1:6" x14ac:dyDescent="0.25">
      <c r="A104" s="3">
        <v>40812</v>
      </c>
      <c r="B104" s="17">
        <v>9.8500000000000004E-2</v>
      </c>
      <c r="C104" s="3" t="s">
        <v>106</v>
      </c>
      <c r="E104" s="2">
        <v>9.8500000000000004E-2</v>
      </c>
    </row>
    <row r="105" spans="1:6" x14ac:dyDescent="0.25">
      <c r="A105" s="3">
        <v>40819</v>
      </c>
      <c r="B105" s="17">
        <v>0.183</v>
      </c>
      <c r="C105" s="3" t="s">
        <v>106</v>
      </c>
      <c r="E105" s="2">
        <v>0.183</v>
      </c>
      <c r="F105" s="2" t="s">
        <v>10</v>
      </c>
    </row>
    <row r="106" spans="1:6" x14ac:dyDescent="0.25">
      <c r="A106" s="3">
        <v>40826</v>
      </c>
      <c r="B106" s="17">
        <v>8.9499999999999996E-2</v>
      </c>
      <c r="C106" s="3" t="s">
        <v>106</v>
      </c>
      <c r="E106" s="2">
        <v>8.9499999999999996E-2</v>
      </c>
    </row>
    <row r="107" spans="1:6" x14ac:dyDescent="0.25">
      <c r="A107" s="3">
        <v>40833</v>
      </c>
      <c r="B107" s="17">
        <v>9.4E-2</v>
      </c>
      <c r="C107" s="3" t="s">
        <v>106</v>
      </c>
      <c r="E107" s="2">
        <v>9.4E-2</v>
      </c>
      <c r="F107" s="2" t="s">
        <v>10</v>
      </c>
    </row>
    <row r="108" spans="1:6" x14ac:dyDescent="0.25">
      <c r="A108" s="3">
        <v>40840</v>
      </c>
      <c r="B108" s="17">
        <v>7.2999999999999995E-2</v>
      </c>
      <c r="C108" s="3" t="s">
        <v>106</v>
      </c>
      <c r="E108" s="2">
        <v>7.2999999999999995E-2</v>
      </c>
    </row>
    <row r="109" spans="1:6" x14ac:dyDescent="0.25">
      <c r="A109" s="3">
        <v>41043</v>
      </c>
      <c r="B109" s="15">
        <v>2.5000000000000001E-2</v>
      </c>
      <c r="C109" s="3" t="s">
        <v>106</v>
      </c>
      <c r="E109" s="2" t="s">
        <v>10</v>
      </c>
      <c r="F109" s="2" t="s">
        <v>10</v>
      </c>
    </row>
    <row r="110" spans="1:6" x14ac:dyDescent="0.25">
      <c r="A110" s="3">
        <v>41050</v>
      </c>
      <c r="B110" s="15">
        <v>2.5000000000000001E-2</v>
      </c>
      <c r="C110" s="3" t="s">
        <v>106</v>
      </c>
      <c r="E110" s="2" t="s">
        <v>10</v>
      </c>
    </row>
    <row r="111" spans="1:6" x14ac:dyDescent="0.25">
      <c r="A111" s="3">
        <v>41058</v>
      </c>
      <c r="B111" s="15">
        <v>2.5000000000000001E-2</v>
      </c>
      <c r="C111" s="3" t="s">
        <v>106</v>
      </c>
      <c r="E111" s="2" t="s">
        <v>10</v>
      </c>
      <c r="F111" s="2" t="s">
        <v>10</v>
      </c>
    </row>
    <row r="112" spans="1:6" x14ac:dyDescent="0.25">
      <c r="A112" s="3">
        <v>41064</v>
      </c>
      <c r="B112" s="15">
        <v>2.5000000000000001E-2</v>
      </c>
      <c r="C112" s="3" t="s">
        <v>106</v>
      </c>
      <c r="E112" s="2" t="s">
        <v>10</v>
      </c>
    </row>
    <row r="113" spans="1:6" x14ac:dyDescent="0.25">
      <c r="A113" s="3">
        <v>41071</v>
      </c>
      <c r="B113" s="15">
        <v>2.5000000000000001E-2</v>
      </c>
      <c r="C113" s="3" t="s">
        <v>106</v>
      </c>
      <c r="E113" s="2" t="s">
        <v>10</v>
      </c>
      <c r="F113" s="2" t="s">
        <v>10</v>
      </c>
    </row>
    <row r="114" spans="1:6" x14ac:dyDescent="0.25">
      <c r="A114" s="3">
        <v>41078</v>
      </c>
      <c r="B114" s="15">
        <v>2.5000000000000001E-2</v>
      </c>
      <c r="C114" s="3" t="s">
        <v>106</v>
      </c>
      <c r="E114" s="2" t="s">
        <v>10</v>
      </c>
    </row>
    <row r="115" spans="1:6" x14ac:dyDescent="0.25">
      <c r="A115" s="3">
        <v>41085</v>
      </c>
      <c r="B115" s="15">
        <v>2.5000000000000001E-2</v>
      </c>
      <c r="C115" s="3" t="s">
        <v>106</v>
      </c>
      <c r="E115" s="2" t="s">
        <v>10</v>
      </c>
      <c r="F115" s="2" t="s">
        <v>10</v>
      </c>
    </row>
    <row r="116" spans="1:6" x14ac:dyDescent="0.25">
      <c r="A116" s="3">
        <v>41092</v>
      </c>
      <c r="B116" s="15">
        <v>2.5000000000000001E-2</v>
      </c>
      <c r="C116" s="3" t="s">
        <v>106</v>
      </c>
      <c r="E116" s="2" t="s">
        <v>10</v>
      </c>
      <c r="F116" s="2" t="s">
        <v>10</v>
      </c>
    </row>
    <row r="117" spans="1:6" x14ac:dyDescent="0.25">
      <c r="A117" s="3">
        <v>41099</v>
      </c>
      <c r="B117" s="15">
        <v>2.5000000000000001E-2</v>
      </c>
      <c r="C117" s="3" t="s">
        <v>106</v>
      </c>
      <c r="E117" s="2" t="s">
        <v>10</v>
      </c>
    </row>
    <row r="118" spans="1:6" x14ac:dyDescent="0.25">
      <c r="A118" s="3">
        <v>41106</v>
      </c>
      <c r="B118" s="15">
        <v>2.5000000000000001E-2</v>
      </c>
      <c r="C118" s="3" t="s">
        <v>106</v>
      </c>
      <c r="E118" s="2" t="s">
        <v>10</v>
      </c>
      <c r="F118" s="2" t="s">
        <v>10</v>
      </c>
    </row>
    <row r="119" spans="1:6" x14ac:dyDescent="0.25">
      <c r="A119" s="3">
        <v>41113</v>
      </c>
      <c r="B119" s="15">
        <v>2.5000000000000001E-2</v>
      </c>
      <c r="C119" s="3" t="s">
        <v>106</v>
      </c>
      <c r="E119" s="2" t="s">
        <v>10</v>
      </c>
    </row>
    <row r="120" spans="1:6" x14ac:dyDescent="0.25">
      <c r="A120" s="3">
        <v>41120</v>
      </c>
      <c r="B120" s="15">
        <v>2.5000000000000001E-2</v>
      </c>
      <c r="C120" s="3" t="s">
        <v>106</v>
      </c>
      <c r="E120" s="2" t="s">
        <v>10</v>
      </c>
      <c r="F120" s="2" t="s">
        <v>10</v>
      </c>
    </row>
    <row r="121" spans="1:6" x14ac:dyDescent="0.25">
      <c r="A121" s="3">
        <v>41127</v>
      </c>
      <c r="B121" s="15">
        <v>2.5000000000000001E-2</v>
      </c>
      <c r="C121" s="3" t="s">
        <v>106</v>
      </c>
      <c r="E121" s="2" t="s">
        <v>10</v>
      </c>
    </row>
    <row r="122" spans="1:6" x14ac:dyDescent="0.25">
      <c r="A122" s="3">
        <v>41134</v>
      </c>
      <c r="B122" s="15">
        <v>2.5000000000000001E-2</v>
      </c>
      <c r="C122" s="3" t="s">
        <v>106</v>
      </c>
      <c r="E122" s="2" t="s">
        <v>10</v>
      </c>
      <c r="F122" s="2" t="s">
        <v>10</v>
      </c>
    </row>
    <row r="123" spans="1:6" x14ac:dyDescent="0.25">
      <c r="A123" s="3">
        <v>41141</v>
      </c>
      <c r="B123" s="15">
        <v>2.5000000000000001E-2</v>
      </c>
      <c r="C123" s="3" t="s">
        <v>106</v>
      </c>
      <c r="E123" s="2" t="s">
        <v>10</v>
      </c>
    </row>
    <row r="124" spans="1:6" x14ac:dyDescent="0.25">
      <c r="A124" s="3">
        <v>41148</v>
      </c>
      <c r="B124" s="15">
        <v>2.5000000000000001E-2</v>
      </c>
      <c r="C124" s="3" t="s">
        <v>106</v>
      </c>
      <c r="E124" s="2" t="s">
        <v>10</v>
      </c>
      <c r="F124" s="2" t="s">
        <v>10</v>
      </c>
    </row>
    <row r="125" spans="1:6" x14ac:dyDescent="0.25">
      <c r="A125" s="3">
        <v>41156</v>
      </c>
      <c r="B125" s="17">
        <v>0.14499999999999999</v>
      </c>
      <c r="C125" s="3" t="s">
        <v>106</v>
      </c>
      <c r="E125" s="2">
        <v>0.14499999999999999</v>
      </c>
      <c r="F125" s="2" t="s">
        <v>10</v>
      </c>
    </row>
    <row r="126" spans="1:6" x14ac:dyDescent="0.25">
      <c r="A126" s="3">
        <v>41162</v>
      </c>
      <c r="B126" s="17">
        <v>5.7000000000000002E-2</v>
      </c>
      <c r="C126" s="3" t="s">
        <v>106</v>
      </c>
      <c r="E126" s="2">
        <v>5.7000000000000002E-2</v>
      </c>
    </row>
    <row r="127" spans="1:6" x14ac:dyDescent="0.25">
      <c r="A127" s="3">
        <v>41169</v>
      </c>
      <c r="B127" s="17">
        <v>6.1499999999999999E-2</v>
      </c>
      <c r="C127" s="3" t="s">
        <v>106</v>
      </c>
      <c r="E127" s="2">
        <v>6.1499999999999999E-2</v>
      </c>
      <c r="F127" s="2" t="s">
        <v>10</v>
      </c>
    </row>
    <row r="128" spans="1:6" x14ac:dyDescent="0.25">
      <c r="A128" s="3">
        <v>41183</v>
      </c>
      <c r="B128" s="17">
        <v>7.3499999999999996E-2</v>
      </c>
      <c r="C128" s="3" t="s">
        <v>106</v>
      </c>
      <c r="E128" s="2">
        <v>7.3499999999999996E-2</v>
      </c>
      <c r="F128" s="2" t="s">
        <v>10</v>
      </c>
    </row>
    <row r="129" spans="1:6" x14ac:dyDescent="0.25">
      <c r="A129" s="3">
        <v>41190</v>
      </c>
      <c r="B129" s="17">
        <v>6.4500000000000002E-2</v>
      </c>
      <c r="C129" s="3" t="s">
        <v>106</v>
      </c>
      <c r="E129" s="2">
        <v>6.4500000000000002E-2</v>
      </c>
    </row>
    <row r="130" spans="1:6" x14ac:dyDescent="0.25">
      <c r="A130" s="3">
        <v>41197</v>
      </c>
      <c r="B130" s="17">
        <v>6.9000000000000006E-2</v>
      </c>
      <c r="C130" s="3" t="s">
        <v>106</v>
      </c>
      <c r="E130" s="2">
        <v>6.9000000000000006E-2</v>
      </c>
      <c r="F130" s="2" t="s">
        <v>10</v>
      </c>
    </row>
    <row r="131" spans="1:6" x14ac:dyDescent="0.25">
      <c r="A131" s="3">
        <v>41204</v>
      </c>
      <c r="B131" s="17">
        <v>5.2499999999999998E-2</v>
      </c>
      <c r="C131" s="3" t="s">
        <v>106</v>
      </c>
      <c r="E131" s="2">
        <v>5.2499999999999998E-2</v>
      </c>
    </row>
    <row r="132" spans="1:6" x14ac:dyDescent="0.25">
      <c r="A132" s="3">
        <v>41422</v>
      </c>
      <c r="B132" s="15">
        <v>2.5000000000000001E-2</v>
      </c>
      <c r="C132" s="3" t="s">
        <v>106</v>
      </c>
      <c r="E132" s="2" t="s">
        <v>10</v>
      </c>
    </row>
    <row r="133" spans="1:6" x14ac:dyDescent="0.25">
      <c r="A133" s="3">
        <v>41428</v>
      </c>
      <c r="B133" s="15">
        <v>2.5000000000000001E-2</v>
      </c>
      <c r="C133" s="3" t="s">
        <v>106</v>
      </c>
      <c r="E133" s="2" t="s">
        <v>10</v>
      </c>
      <c r="F133" s="2" t="s">
        <v>10</v>
      </c>
    </row>
    <row r="134" spans="1:6" x14ac:dyDescent="0.25">
      <c r="A134" s="3">
        <v>41435</v>
      </c>
      <c r="B134" s="15">
        <v>2.5000000000000001E-2</v>
      </c>
      <c r="C134" s="3" t="s">
        <v>106</v>
      </c>
      <c r="E134" s="2" t="s">
        <v>10</v>
      </c>
    </row>
    <row r="135" spans="1:6" x14ac:dyDescent="0.25">
      <c r="A135" s="3">
        <v>41442</v>
      </c>
      <c r="B135" s="15">
        <v>2.5000000000000001E-2</v>
      </c>
      <c r="C135" s="3" t="s">
        <v>106</v>
      </c>
      <c r="E135" s="2" t="s">
        <v>10</v>
      </c>
      <c r="F135" s="2" t="s">
        <v>10</v>
      </c>
    </row>
    <row r="136" spans="1:6" x14ac:dyDescent="0.25">
      <c r="A136" s="3">
        <v>41449</v>
      </c>
      <c r="B136" s="15">
        <v>0.08</v>
      </c>
      <c r="C136" s="3" t="s">
        <v>106</v>
      </c>
      <c r="E136" s="2" t="s">
        <v>10</v>
      </c>
    </row>
    <row r="137" spans="1:6" x14ac:dyDescent="0.25">
      <c r="A137" s="3">
        <v>41456</v>
      </c>
      <c r="B137" s="15">
        <v>0.08</v>
      </c>
      <c r="C137" s="3" t="s">
        <v>106</v>
      </c>
      <c r="E137" s="2" t="s">
        <v>10</v>
      </c>
      <c r="F137" s="2" t="s">
        <v>10</v>
      </c>
    </row>
    <row r="138" spans="1:6" x14ac:dyDescent="0.25">
      <c r="A138" s="3">
        <v>41463</v>
      </c>
      <c r="B138" s="15">
        <v>0.08</v>
      </c>
      <c r="C138" s="3" t="s">
        <v>106</v>
      </c>
      <c r="E138" s="2" t="s">
        <v>10</v>
      </c>
    </row>
    <row r="139" spans="1:6" x14ac:dyDescent="0.25">
      <c r="A139" s="3">
        <v>41470</v>
      </c>
      <c r="B139" s="15">
        <v>0.08</v>
      </c>
      <c r="C139" s="3" t="s">
        <v>106</v>
      </c>
      <c r="E139" s="2" t="s">
        <v>10</v>
      </c>
      <c r="F139" s="2" t="s">
        <v>10</v>
      </c>
    </row>
    <row r="140" spans="1:6" x14ac:dyDescent="0.25">
      <c r="A140" s="3">
        <v>41477</v>
      </c>
      <c r="B140" s="15">
        <v>0.08</v>
      </c>
      <c r="C140" s="3" t="s">
        <v>106</v>
      </c>
      <c r="E140" s="2" t="s">
        <v>10</v>
      </c>
    </row>
    <row r="141" spans="1:6" x14ac:dyDescent="0.25">
      <c r="A141" s="3">
        <v>41484</v>
      </c>
      <c r="B141" s="15">
        <v>0.08</v>
      </c>
      <c r="C141" s="3" t="s">
        <v>106</v>
      </c>
      <c r="E141" s="2" t="s">
        <v>10</v>
      </c>
      <c r="F141" s="2" t="s">
        <v>10</v>
      </c>
    </row>
    <row r="142" spans="1:6" x14ac:dyDescent="0.25">
      <c r="A142" s="3">
        <v>41491</v>
      </c>
      <c r="B142" s="15">
        <v>0.08</v>
      </c>
      <c r="C142" s="3" t="s">
        <v>106</v>
      </c>
      <c r="E142" s="2" t="s">
        <v>10</v>
      </c>
    </row>
    <row r="143" spans="1:6" x14ac:dyDescent="0.25">
      <c r="A143" s="3">
        <v>41498</v>
      </c>
      <c r="B143" s="17">
        <v>0.182</v>
      </c>
      <c r="C143" s="3" t="s">
        <v>106</v>
      </c>
      <c r="E143" s="2">
        <v>0.182</v>
      </c>
      <c r="F143" s="2" t="s">
        <v>10</v>
      </c>
    </row>
    <row r="144" spans="1:6" x14ac:dyDescent="0.25">
      <c r="A144" s="3">
        <v>41505</v>
      </c>
      <c r="B144" s="15">
        <v>0.08</v>
      </c>
      <c r="C144" s="3" t="s">
        <v>106</v>
      </c>
      <c r="E144" s="2" t="s">
        <v>10</v>
      </c>
    </row>
    <row r="145" spans="1:6" x14ac:dyDescent="0.25">
      <c r="A145" s="3">
        <v>41512</v>
      </c>
      <c r="B145" s="15">
        <v>0.08</v>
      </c>
      <c r="C145" s="3" t="s">
        <v>106</v>
      </c>
      <c r="E145" s="2" t="s">
        <v>10</v>
      </c>
      <c r="F145" s="2" t="s">
        <v>10</v>
      </c>
    </row>
    <row r="146" spans="1:6" x14ac:dyDescent="0.25">
      <c r="A146" s="3">
        <v>41520</v>
      </c>
      <c r="B146" s="17">
        <v>0.17499999999999999</v>
      </c>
      <c r="C146" s="3" t="s">
        <v>106</v>
      </c>
      <c r="E146" s="2">
        <v>0.17499999999999999</v>
      </c>
    </row>
    <row r="147" spans="1:6" x14ac:dyDescent="0.25">
      <c r="A147" s="3">
        <v>41526</v>
      </c>
      <c r="B147" s="15">
        <v>0.08</v>
      </c>
      <c r="C147" s="3" t="s">
        <v>106</v>
      </c>
      <c r="E147" s="2" t="s">
        <v>10</v>
      </c>
      <c r="F147" s="2" t="s">
        <v>10</v>
      </c>
    </row>
    <row r="148" spans="1:6" x14ac:dyDescent="0.25">
      <c r="A148" s="3">
        <v>41533</v>
      </c>
      <c r="B148" s="15">
        <v>0.08</v>
      </c>
      <c r="C148" s="3" t="s">
        <v>106</v>
      </c>
      <c r="E148" s="2" t="s">
        <v>10</v>
      </c>
    </row>
    <row r="149" spans="1:6" x14ac:dyDescent="0.25">
      <c r="A149" s="3">
        <v>41547</v>
      </c>
      <c r="B149" s="17">
        <v>0.42</v>
      </c>
      <c r="C149" s="3" t="s">
        <v>106</v>
      </c>
      <c r="E149" s="2">
        <v>0.42</v>
      </c>
    </row>
    <row r="150" spans="1:6" x14ac:dyDescent="0.25">
      <c r="A150" s="3">
        <v>41554</v>
      </c>
      <c r="B150" s="15">
        <v>0.08</v>
      </c>
      <c r="C150" s="3" t="s">
        <v>106</v>
      </c>
      <c r="E150" s="2" t="s">
        <v>10</v>
      </c>
    </row>
    <row r="151" spans="1:6" x14ac:dyDescent="0.25">
      <c r="A151" s="3">
        <v>41792</v>
      </c>
      <c r="B151" s="17">
        <v>0.16</v>
      </c>
      <c r="C151" s="3" t="s">
        <v>106</v>
      </c>
      <c r="E151" s="2">
        <v>0.16</v>
      </c>
      <c r="F151" s="2" t="s">
        <v>10</v>
      </c>
    </row>
    <row r="152" spans="1:6" x14ac:dyDescent="0.25">
      <c r="A152" s="3">
        <v>41799</v>
      </c>
      <c r="B152" s="15">
        <v>0.08</v>
      </c>
      <c r="C152" s="3" t="s">
        <v>106</v>
      </c>
      <c r="E152" s="2" t="s">
        <v>10</v>
      </c>
    </row>
    <row r="153" spans="1:6" x14ac:dyDescent="0.25">
      <c r="A153" s="3">
        <v>41806</v>
      </c>
      <c r="B153" s="15">
        <v>0.08</v>
      </c>
      <c r="C153" s="3" t="s">
        <v>106</v>
      </c>
      <c r="E153" s="2" t="s">
        <v>10</v>
      </c>
      <c r="F153" s="2" t="s">
        <v>10</v>
      </c>
    </row>
    <row r="154" spans="1:6" x14ac:dyDescent="0.25">
      <c r="A154" s="3">
        <v>41813</v>
      </c>
      <c r="B154" s="15">
        <v>0.08</v>
      </c>
      <c r="C154" s="3" t="s">
        <v>106</v>
      </c>
      <c r="E154" s="2" t="s">
        <v>10</v>
      </c>
    </row>
    <row r="155" spans="1:6" x14ac:dyDescent="0.25">
      <c r="A155" s="3">
        <v>41820</v>
      </c>
      <c r="B155" s="17">
        <v>0.19900000000000001</v>
      </c>
      <c r="C155" s="3" t="s">
        <v>106</v>
      </c>
      <c r="E155" s="2">
        <v>0.19900000000000001</v>
      </c>
      <c r="F155" s="2" t="s">
        <v>10</v>
      </c>
    </row>
    <row r="156" spans="1:6" x14ac:dyDescent="0.25">
      <c r="A156" s="3">
        <v>41827</v>
      </c>
      <c r="B156" s="15">
        <v>0.08</v>
      </c>
      <c r="C156" s="3" t="s">
        <v>106</v>
      </c>
      <c r="E156" s="2" t="s">
        <v>10</v>
      </c>
    </row>
    <row r="157" spans="1:6" x14ac:dyDescent="0.25">
      <c r="A157" s="3">
        <v>41834</v>
      </c>
      <c r="B157" s="17">
        <v>0.34</v>
      </c>
      <c r="C157" s="3" t="s">
        <v>106</v>
      </c>
      <c r="E157" s="2">
        <v>0.34</v>
      </c>
      <c r="F157" s="2" t="s">
        <v>10</v>
      </c>
    </row>
    <row r="158" spans="1:6" x14ac:dyDescent="0.25">
      <c r="A158" s="3">
        <v>41841</v>
      </c>
      <c r="B158" s="17">
        <v>0.17199999999999999</v>
      </c>
      <c r="C158" s="3" t="s">
        <v>106</v>
      </c>
      <c r="E158" s="2">
        <v>0.17199999999999999</v>
      </c>
    </row>
    <row r="159" spans="1:6" x14ac:dyDescent="0.25">
      <c r="A159" s="3">
        <v>41848</v>
      </c>
      <c r="B159" s="17">
        <v>0.215</v>
      </c>
      <c r="C159" s="3" t="s">
        <v>106</v>
      </c>
      <c r="E159" s="2">
        <v>0.215</v>
      </c>
      <c r="F159" s="2" t="s">
        <v>10</v>
      </c>
    </row>
    <row r="160" spans="1:6" x14ac:dyDescent="0.25">
      <c r="A160" s="3">
        <v>41855</v>
      </c>
      <c r="B160" s="17">
        <v>0.34</v>
      </c>
      <c r="C160" s="3" t="s">
        <v>106</v>
      </c>
      <c r="E160" s="2">
        <v>0.34</v>
      </c>
    </row>
    <row r="161" spans="1:6" x14ac:dyDescent="0.25">
      <c r="A161" s="3">
        <v>41862</v>
      </c>
      <c r="B161" s="17">
        <v>0.36</v>
      </c>
      <c r="C161" s="3" t="s">
        <v>106</v>
      </c>
      <c r="E161" s="2">
        <v>0.36</v>
      </c>
      <c r="F161" s="2" t="s">
        <v>10</v>
      </c>
    </row>
    <row r="162" spans="1:6" x14ac:dyDescent="0.25">
      <c r="A162" s="3">
        <v>41869</v>
      </c>
      <c r="B162" s="17">
        <v>0.36</v>
      </c>
      <c r="C162" s="3" t="s">
        <v>106</v>
      </c>
      <c r="E162" s="2">
        <v>0.36</v>
      </c>
    </row>
    <row r="163" spans="1:6" x14ac:dyDescent="0.25">
      <c r="A163" s="3">
        <v>41876</v>
      </c>
      <c r="B163" s="17">
        <v>18.600000000000001</v>
      </c>
      <c r="C163" s="3" t="s">
        <v>106</v>
      </c>
      <c r="E163" s="2">
        <v>18.600000000000001</v>
      </c>
      <c r="F163" s="2" t="s">
        <v>10</v>
      </c>
    </row>
    <row r="164" spans="1:6" x14ac:dyDescent="0.25">
      <c r="A164" s="3">
        <v>41884</v>
      </c>
      <c r="B164" s="17">
        <v>8.0500000000000007</v>
      </c>
      <c r="C164" s="3" t="s">
        <v>106</v>
      </c>
      <c r="E164" s="2">
        <v>8.0500000000000007</v>
      </c>
    </row>
    <row r="165" spans="1:6" x14ac:dyDescent="0.25">
      <c r="A165" s="3">
        <v>41890</v>
      </c>
      <c r="B165" s="17">
        <v>0.70599999999999996</v>
      </c>
      <c r="C165" s="3" t="s">
        <v>106</v>
      </c>
      <c r="E165" s="2">
        <v>0.70599999999999996</v>
      </c>
      <c r="F165" s="2" t="s">
        <v>10</v>
      </c>
    </row>
    <row r="166" spans="1:6" x14ac:dyDescent="0.25">
      <c r="A166" s="3">
        <v>41897</v>
      </c>
      <c r="B166" s="17">
        <v>0.57799999999999996</v>
      </c>
      <c r="C166" s="3" t="s">
        <v>106</v>
      </c>
      <c r="E166" s="2">
        <v>0.57799999999999996</v>
      </c>
    </row>
    <row r="167" spans="1:6" x14ac:dyDescent="0.25">
      <c r="A167" s="3">
        <v>41904</v>
      </c>
      <c r="B167" s="17">
        <v>0.5</v>
      </c>
      <c r="C167" s="3" t="s">
        <v>106</v>
      </c>
      <c r="E167" s="2">
        <v>0.5</v>
      </c>
      <c r="F167" s="2" t="s">
        <v>10</v>
      </c>
    </row>
    <row r="168" spans="1:6" x14ac:dyDescent="0.25">
      <c r="A168" s="3">
        <v>41911</v>
      </c>
      <c r="B168" s="17">
        <v>1.02</v>
      </c>
      <c r="C168" s="3" t="s">
        <v>106</v>
      </c>
      <c r="E168" s="2">
        <v>1.02</v>
      </c>
    </row>
    <row r="169" spans="1:6" x14ac:dyDescent="0.25">
      <c r="A169" s="3">
        <v>41918</v>
      </c>
      <c r="B169" s="17">
        <v>0.54800000000000004</v>
      </c>
      <c r="C169" s="3" t="s">
        <v>106</v>
      </c>
      <c r="E169" s="2">
        <v>0.54800000000000004</v>
      </c>
      <c r="F169" s="2" t="s">
        <v>10</v>
      </c>
    </row>
    <row r="170" spans="1:6" x14ac:dyDescent="0.25">
      <c r="A170" s="3">
        <v>41925</v>
      </c>
      <c r="B170" s="17">
        <v>0.53500000000000003</v>
      </c>
      <c r="C170" s="3" t="s">
        <v>106</v>
      </c>
      <c r="E170" s="2">
        <v>0.53500000000000003</v>
      </c>
    </row>
    <row r="171" spans="1:6" x14ac:dyDescent="0.25">
      <c r="A171" s="3">
        <v>41792</v>
      </c>
      <c r="B171" s="15">
        <v>0.08</v>
      </c>
      <c r="C171" s="3" t="s">
        <v>105</v>
      </c>
      <c r="E171" s="2" t="s">
        <v>10</v>
      </c>
      <c r="F171" s="2" t="s">
        <v>10</v>
      </c>
    </row>
    <row r="172" spans="1:6" x14ac:dyDescent="0.25">
      <c r="A172" s="3">
        <v>41799</v>
      </c>
      <c r="B172" s="15">
        <v>0.08</v>
      </c>
      <c r="C172" s="3" t="s">
        <v>105</v>
      </c>
      <c r="E172" s="2" t="s">
        <v>10</v>
      </c>
    </row>
    <row r="173" spans="1:6" x14ac:dyDescent="0.25">
      <c r="A173" s="3">
        <v>41806</v>
      </c>
      <c r="B173" s="15">
        <v>0.08</v>
      </c>
      <c r="C173" s="3" t="s">
        <v>105</v>
      </c>
      <c r="E173" s="2" t="s">
        <v>10</v>
      </c>
      <c r="F173" s="2" t="s">
        <v>10</v>
      </c>
    </row>
    <row r="174" spans="1:6" x14ac:dyDescent="0.25">
      <c r="A174" s="3">
        <v>41813</v>
      </c>
      <c r="B174" s="15">
        <v>0.08</v>
      </c>
      <c r="C174" s="3" t="s">
        <v>105</v>
      </c>
      <c r="E174" s="2" t="s">
        <v>10</v>
      </c>
    </row>
    <row r="175" spans="1:6" x14ac:dyDescent="0.25">
      <c r="A175" s="3">
        <v>41820</v>
      </c>
      <c r="B175" s="15">
        <v>0.08</v>
      </c>
      <c r="C175" s="3" t="s">
        <v>105</v>
      </c>
      <c r="E175" s="2" t="s">
        <v>10</v>
      </c>
      <c r="F175" s="2" t="s">
        <v>10</v>
      </c>
    </row>
    <row r="176" spans="1:6" x14ac:dyDescent="0.25">
      <c r="A176" s="3">
        <v>41827</v>
      </c>
      <c r="B176" s="17">
        <v>0.191</v>
      </c>
      <c r="C176" s="3" t="s">
        <v>105</v>
      </c>
      <c r="E176" s="2">
        <v>0.191</v>
      </c>
    </row>
    <row r="177" spans="1:6" x14ac:dyDescent="0.25">
      <c r="A177" s="3">
        <v>41848</v>
      </c>
      <c r="B177" s="17">
        <v>0.216</v>
      </c>
      <c r="C177" s="3" t="s">
        <v>105</v>
      </c>
      <c r="E177" s="2">
        <v>0.216</v>
      </c>
      <c r="F177" s="2" t="s">
        <v>10</v>
      </c>
    </row>
    <row r="178" spans="1:6" x14ac:dyDescent="0.25">
      <c r="A178" s="3">
        <v>41855</v>
      </c>
      <c r="B178" s="17">
        <v>0.32100000000000001</v>
      </c>
      <c r="C178" s="3" t="s">
        <v>105</v>
      </c>
      <c r="E178" s="2">
        <v>0.32100000000000001</v>
      </c>
    </row>
    <row r="179" spans="1:6" x14ac:dyDescent="0.25">
      <c r="A179" s="3">
        <v>41862</v>
      </c>
      <c r="B179" s="17">
        <v>0.54600000000000004</v>
      </c>
      <c r="C179" s="3" t="s">
        <v>105</v>
      </c>
      <c r="E179" s="2">
        <v>0.54600000000000004</v>
      </c>
      <c r="F179" s="2" t="s">
        <v>10</v>
      </c>
    </row>
    <row r="180" spans="1:6" x14ac:dyDescent="0.25">
      <c r="A180" s="3">
        <v>41869</v>
      </c>
      <c r="B180" s="17">
        <v>0.312</v>
      </c>
      <c r="C180" s="3" t="s">
        <v>105</v>
      </c>
      <c r="E180" s="2">
        <v>0.312</v>
      </c>
    </row>
    <row r="181" spans="1:6" x14ac:dyDescent="0.25">
      <c r="A181" s="3">
        <v>41876</v>
      </c>
      <c r="B181" s="17">
        <v>0.38</v>
      </c>
      <c r="C181" s="3" t="s">
        <v>105</v>
      </c>
      <c r="E181" s="2">
        <v>0.38</v>
      </c>
      <c r="F181" s="2" t="s">
        <v>10</v>
      </c>
    </row>
    <row r="182" spans="1:6" x14ac:dyDescent="0.25">
      <c r="A182" s="3">
        <v>41884</v>
      </c>
      <c r="B182" s="17">
        <v>2.37</v>
      </c>
      <c r="C182" s="3" t="s">
        <v>105</v>
      </c>
      <c r="E182" s="2">
        <v>2.37</v>
      </c>
    </row>
    <row r="183" spans="1:6" x14ac:dyDescent="0.25">
      <c r="A183" s="3">
        <v>41890</v>
      </c>
      <c r="B183" s="17">
        <v>0.59499999999999997</v>
      </c>
      <c r="C183" s="3" t="s">
        <v>105</v>
      </c>
      <c r="E183" s="2">
        <v>0.59499999999999997</v>
      </c>
      <c r="F183" s="2" t="s">
        <v>10</v>
      </c>
    </row>
    <row r="184" spans="1:6" x14ac:dyDescent="0.25">
      <c r="A184" s="3">
        <v>41897</v>
      </c>
      <c r="B184" s="17">
        <v>1.17</v>
      </c>
      <c r="C184" s="3" t="s">
        <v>105</v>
      </c>
      <c r="E184" s="2">
        <v>1.17</v>
      </c>
    </row>
    <row r="185" spans="1:6" x14ac:dyDescent="0.25">
      <c r="A185" s="3">
        <v>41904</v>
      </c>
      <c r="B185" s="17">
        <v>1</v>
      </c>
      <c r="C185" s="3" t="s">
        <v>105</v>
      </c>
      <c r="E185" s="2">
        <v>1</v>
      </c>
      <c r="F185" s="2" t="s">
        <v>10</v>
      </c>
    </row>
    <row r="186" spans="1:6" x14ac:dyDescent="0.25">
      <c r="A186" s="3">
        <v>41911</v>
      </c>
      <c r="B186" s="17">
        <v>0.39100000000000001</v>
      </c>
      <c r="C186" s="3" t="s">
        <v>105</v>
      </c>
      <c r="E186" s="2">
        <v>0.39100000000000001</v>
      </c>
    </row>
    <row r="187" spans="1:6" x14ac:dyDescent="0.25">
      <c r="A187" s="3">
        <v>41918</v>
      </c>
      <c r="B187" s="17">
        <v>68.599999999999994</v>
      </c>
      <c r="C187" s="3" t="s">
        <v>105</v>
      </c>
      <c r="E187" s="2">
        <v>68.599999999999994</v>
      </c>
      <c r="F187" s="2" t="s">
        <v>10</v>
      </c>
    </row>
    <row r="188" spans="1:6" x14ac:dyDescent="0.25">
      <c r="A188" s="3">
        <v>41925</v>
      </c>
      <c r="B188" s="17">
        <v>1.08</v>
      </c>
      <c r="C188" s="3" t="s">
        <v>105</v>
      </c>
      <c r="E188" s="2">
        <v>1.08</v>
      </c>
    </row>
  </sheetData>
  <sortState xmlns:xlrd2="http://schemas.microsoft.com/office/spreadsheetml/2017/richdata2" ref="A2:E129">
    <sortCondition descending="1" ref="C2:C129"/>
    <sortCondition ref="A2:A129"/>
  </sortState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92"/>
  <sheetViews>
    <sheetView workbookViewId="0">
      <pane ySplit="1" topLeftCell="A2" activePane="bottomLeft" state="frozen"/>
      <selection pane="bottomLeft" activeCell="S17" sqref="S17"/>
    </sheetView>
  </sheetViews>
  <sheetFormatPr defaultRowHeight="15" x14ac:dyDescent="0.25"/>
  <cols>
    <col min="1" max="1" width="16.42578125" style="2" customWidth="1"/>
    <col min="2" max="2" width="11.7109375" style="2" customWidth="1"/>
    <col min="3" max="3" width="15.42578125" style="2" customWidth="1"/>
    <col min="4" max="4" width="9.140625" style="2" customWidth="1"/>
    <col min="5" max="8" width="9.140625" style="2"/>
    <col min="10" max="10" width="9.140625" style="2"/>
    <col min="11" max="11" width="11.42578125" style="2" customWidth="1"/>
  </cols>
  <sheetData>
    <row r="1" spans="1:12" x14ac:dyDescent="0.25">
      <c r="A1" s="2" t="s">
        <v>2</v>
      </c>
      <c r="B1" s="2" t="s">
        <v>1</v>
      </c>
      <c r="C1" s="2" t="s">
        <v>3</v>
      </c>
      <c r="D1" s="2" t="s">
        <v>185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181</v>
      </c>
      <c r="J1" s="2" t="s">
        <v>191</v>
      </c>
      <c r="K1" s="2" t="s">
        <v>184</v>
      </c>
      <c r="L1" s="2" t="s">
        <v>187</v>
      </c>
    </row>
    <row r="2" spans="1:12" x14ac:dyDescent="0.25">
      <c r="A2" s="3">
        <v>40544</v>
      </c>
      <c r="B2" s="2" t="s">
        <v>12</v>
      </c>
      <c r="C2" s="2" t="s">
        <v>9</v>
      </c>
      <c r="D2" s="2">
        <v>64.400000000000006</v>
      </c>
      <c r="E2" s="2">
        <v>64.400000000000006</v>
      </c>
      <c r="F2" s="2">
        <v>0.05</v>
      </c>
      <c r="G2" s="2" t="s">
        <v>14</v>
      </c>
      <c r="H2" s="2" t="s">
        <v>14</v>
      </c>
      <c r="I2" s="7"/>
      <c r="J2" s="8" t="s">
        <v>183</v>
      </c>
      <c r="K2" s="11" t="s">
        <v>194</v>
      </c>
      <c r="L2" s="5" t="s">
        <v>188</v>
      </c>
    </row>
    <row r="3" spans="1:12" x14ac:dyDescent="0.25">
      <c r="A3" s="3">
        <v>40555</v>
      </c>
      <c r="B3" s="2" t="s">
        <v>15</v>
      </c>
      <c r="C3" s="2" t="s">
        <v>9</v>
      </c>
      <c r="D3" s="4">
        <v>2.5000000000000001E-2</v>
      </c>
      <c r="E3" s="2" t="s">
        <v>10</v>
      </c>
      <c r="F3" s="2">
        <v>0.05</v>
      </c>
      <c r="G3" s="2" t="s">
        <v>11</v>
      </c>
      <c r="H3" s="2" t="s">
        <v>11</v>
      </c>
      <c r="I3" s="7"/>
      <c r="J3" s="8" t="s">
        <v>182</v>
      </c>
      <c r="K3" s="11" t="s">
        <v>195</v>
      </c>
    </row>
    <row r="4" spans="1:12" x14ac:dyDescent="0.25">
      <c r="A4" s="3">
        <v>40581</v>
      </c>
      <c r="B4" s="2" t="s">
        <v>16</v>
      </c>
      <c r="C4" s="2" t="s">
        <v>9</v>
      </c>
      <c r="D4" s="2">
        <v>5.77</v>
      </c>
      <c r="E4" s="2">
        <v>5.77</v>
      </c>
      <c r="F4" s="2">
        <v>0.05</v>
      </c>
      <c r="G4" s="2" t="s">
        <v>11</v>
      </c>
      <c r="H4" s="2" t="s">
        <v>14</v>
      </c>
      <c r="I4" s="7"/>
      <c r="J4" s="8" t="s">
        <v>183</v>
      </c>
      <c r="K4" s="11" t="s">
        <v>196</v>
      </c>
      <c r="L4" s="2" t="s">
        <v>197</v>
      </c>
    </row>
    <row r="5" spans="1:12" x14ac:dyDescent="0.25">
      <c r="A5" s="3">
        <v>40716</v>
      </c>
      <c r="B5" s="2" t="s">
        <v>17</v>
      </c>
      <c r="C5" s="2" t="s">
        <v>9</v>
      </c>
      <c r="D5" s="2">
        <v>1.8</v>
      </c>
      <c r="E5" s="2">
        <v>1.8</v>
      </c>
      <c r="F5" s="2">
        <v>0.05</v>
      </c>
      <c r="G5" s="2" t="s">
        <v>11</v>
      </c>
      <c r="H5" s="2" t="s">
        <v>14</v>
      </c>
      <c r="I5" s="7"/>
      <c r="J5" s="8" t="s">
        <v>182</v>
      </c>
      <c r="K5" s="11"/>
    </row>
    <row r="6" spans="1:12" x14ac:dyDescent="0.25">
      <c r="A6" s="3">
        <v>40823</v>
      </c>
      <c r="B6" s="2" t="s">
        <v>18</v>
      </c>
      <c r="C6" s="2" t="s">
        <v>9</v>
      </c>
      <c r="D6" s="2">
        <v>9.19</v>
      </c>
      <c r="E6" s="2">
        <v>9.19</v>
      </c>
      <c r="F6" s="2">
        <v>0.05</v>
      </c>
      <c r="G6" s="2" t="s">
        <v>14</v>
      </c>
      <c r="H6" s="2" t="s">
        <v>14</v>
      </c>
      <c r="I6" s="7"/>
      <c r="J6" s="8" t="s">
        <v>183</v>
      </c>
      <c r="K6" s="11" t="s">
        <v>196</v>
      </c>
    </row>
    <row r="7" spans="1:12" x14ac:dyDescent="0.25">
      <c r="A7" s="3">
        <v>40828</v>
      </c>
      <c r="B7" s="2" t="s">
        <v>19</v>
      </c>
      <c r="C7" s="2" t="s">
        <v>9</v>
      </c>
      <c r="D7" s="2">
        <v>7.8E-2</v>
      </c>
      <c r="E7" s="2">
        <v>7.8E-2</v>
      </c>
      <c r="F7" s="2">
        <v>0.05</v>
      </c>
      <c r="G7" s="2" t="s">
        <v>11</v>
      </c>
      <c r="H7" s="2" t="s">
        <v>14</v>
      </c>
      <c r="I7" s="7"/>
      <c r="J7" s="8" t="s">
        <v>182</v>
      </c>
      <c r="K7" s="11" t="s">
        <v>198</v>
      </c>
    </row>
    <row r="8" spans="1:12" x14ac:dyDescent="0.25">
      <c r="A8" s="3">
        <v>40883</v>
      </c>
      <c r="B8" s="2" t="s">
        <v>20</v>
      </c>
      <c r="C8" s="2" t="s">
        <v>9</v>
      </c>
      <c r="D8" s="2">
        <v>0.13200000000000001</v>
      </c>
      <c r="E8" s="2">
        <v>0.13200000000000001</v>
      </c>
      <c r="F8" s="2">
        <v>0.05</v>
      </c>
      <c r="G8" s="2" t="s">
        <v>11</v>
      </c>
      <c r="H8" s="2" t="s">
        <v>14</v>
      </c>
      <c r="I8" s="7"/>
      <c r="J8" s="8" t="s">
        <v>182</v>
      </c>
      <c r="K8" s="11" t="s">
        <v>196</v>
      </c>
    </row>
    <row r="9" spans="1:12" x14ac:dyDescent="0.25">
      <c r="A9" s="3">
        <v>40947</v>
      </c>
      <c r="B9" s="2" t="s">
        <v>21</v>
      </c>
      <c r="C9" s="2" t="s">
        <v>9</v>
      </c>
      <c r="D9" s="2">
        <v>6.7000000000000004E-2</v>
      </c>
      <c r="E9" s="2">
        <v>6.7000000000000004E-2</v>
      </c>
      <c r="F9" s="2">
        <v>0.05</v>
      </c>
      <c r="G9" s="2" t="s">
        <v>11</v>
      </c>
      <c r="H9" s="2" t="s">
        <v>11</v>
      </c>
      <c r="I9" s="7"/>
      <c r="J9" s="8" t="s">
        <v>183</v>
      </c>
      <c r="K9" s="11" t="s">
        <v>193</v>
      </c>
    </row>
    <row r="10" spans="1:12" x14ac:dyDescent="0.25">
      <c r="A10" s="3">
        <v>41180</v>
      </c>
      <c r="B10" s="2" t="s">
        <v>22</v>
      </c>
      <c r="C10" s="2" t="s">
        <v>9</v>
      </c>
      <c r="D10" s="2">
        <v>34.4</v>
      </c>
      <c r="E10" s="2">
        <v>34.4</v>
      </c>
      <c r="F10" s="2">
        <v>0.05</v>
      </c>
      <c r="G10" s="2" t="s">
        <v>14</v>
      </c>
      <c r="H10" s="2" t="s">
        <v>14</v>
      </c>
      <c r="I10" s="2">
        <v>34.4</v>
      </c>
      <c r="J10" s="2" t="s">
        <v>183</v>
      </c>
    </row>
    <row r="11" spans="1:12" x14ac:dyDescent="0.25">
      <c r="A11" s="3">
        <v>41184</v>
      </c>
      <c r="B11" s="2" t="s">
        <v>23</v>
      </c>
      <c r="C11" s="2" t="s">
        <v>9</v>
      </c>
      <c r="D11" s="2">
        <v>0.16900000000000001</v>
      </c>
      <c r="E11" s="2">
        <v>0.16900000000000001</v>
      </c>
      <c r="F11" s="2">
        <v>0.05</v>
      </c>
      <c r="G11" s="2" t="s">
        <v>11</v>
      </c>
      <c r="H11" s="2" t="s">
        <v>14</v>
      </c>
      <c r="I11" s="2">
        <v>0.16900000000000001</v>
      </c>
      <c r="J11" s="6" t="s">
        <v>182</v>
      </c>
      <c r="K11" s="10">
        <v>41191</v>
      </c>
    </row>
    <row r="12" spans="1:12" x14ac:dyDescent="0.25">
      <c r="A12" s="3">
        <v>41184</v>
      </c>
      <c r="B12" s="2" t="s">
        <v>25</v>
      </c>
      <c r="C12" s="2" t="s">
        <v>9</v>
      </c>
      <c r="D12" s="2">
        <v>0.17699999999999999</v>
      </c>
      <c r="E12" s="2">
        <v>0.17699999999999999</v>
      </c>
      <c r="F12" s="2">
        <v>0.05</v>
      </c>
      <c r="G12" s="2" t="s">
        <v>11</v>
      </c>
      <c r="H12" s="2" t="s">
        <v>14</v>
      </c>
      <c r="I12" s="2">
        <v>0.17699999999999999</v>
      </c>
      <c r="J12" s="6" t="s">
        <v>182</v>
      </c>
      <c r="K12" s="10">
        <v>41191</v>
      </c>
    </row>
    <row r="13" spans="1:12" x14ac:dyDescent="0.25">
      <c r="A13" s="3">
        <v>41184</v>
      </c>
      <c r="B13" s="2" t="s">
        <v>26</v>
      </c>
      <c r="C13" s="2" t="s">
        <v>9</v>
      </c>
      <c r="D13" s="2">
        <v>128</v>
      </c>
      <c r="E13" s="2">
        <v>128</v>
      </c>
      <c r="F13" s="2">
        <v>0.05</v>
      </c>
      <c r="G13" s="2" t="s">
        <v>14</v>
      </c>
      <c r="H13" s="2" t="s">
        <v>14</v>
      </c>
      <c r="I13" s="2">
        <v>128</v>
      </c>
      <c r="J13" s="2" t="s">
        <v>183</v>
      </c>
    </row>
    <row r="14" spans="1:12" x14ac:dyDescent="0.25">
      <c r="A14" s="3">
        <v>41184</v>
      </c>
      <c r="B14" s="2" t="s">
        <v>24</v>
      </c>
      <c r="C14" s="2" t="s">
        <v>9</v>
      </c>
      <c r="D14" s="2">
        <v>419</v>
      </c>
      <c r="E14" s="2">
        <v>419</v>
      </c>
      <c r="F14" s="2">
        <v>0.05</v>
      </c>
      <c r="G14" s="2" t="s">
        <v>14</v>
      </c>
      <c r="H14" s="2" t="s">
        <v>14</v>
      </c>
      <c r="I14" s="2">
        <v>419</v>
      </c>
      <c r="J14" s="2" t="s">
        <v>183</v>
      </c>
      <c r="K14" s="10">
        <v>41191</v>
      </c>
    </row>
    <row r="15" spans="1:12" x14ac:dyDescent="0.25">
      <c r="A15" s="3">
        <v>41191</v>
      </c>
      <c r="B15" s="2" t="s">
        <v>27</v>
      </c>
      <c r="C15" s="2" t="s">
        <v>9</v>
      </c>
      <c r="D15" s="2">
        <v>25.6</v>
      </c>
      <c r="E15" s="2">
        <v>25.6</v>
      </c>
      <c r="F15" s="2">
        <v>0.16</v>
      </c>
      <c r="G15" s="2" t="s">
        <v>14</v>
      </c>
      <c r="H15" s="2" t="s">
        <v>11</v>
      </c>
      <c r="I15" s="2">
        <v>25.6</v>
      </c>
      <c r="J15" s="2" t="s">
        <v>183</v>
      </c>
      <c r="K15" s="2" t="s">
        <v>199</v>
      </c>
    </row>
    <row r="16" spans="1:12" x14ac:dyDescent="0.25">
      <c r="A16" s="3">
        <v>41191</v>
      </c>
      <c r="B16" s="2" t="s">
        <v>28</v>
      </c>
      <c r="C16" s="2" t="s">
        <v>9</v>
      </c>
      <c r="D16" s="2">
        <v>0.40600000000000003</v>
      </c>
      <c r="E16" s="2">
        <v>0.40600000000000003</v>
      </c>
      <c r="F16" s="2">
        <v>0.16</v>
      </c>
      <c r="G16" s="2" t="s">
        <v>11</v>
      </c>
      <c r="H16" s="2" t="s">
        <v>11</v>
      </c>
      <c r="I16" s="2">
        <v>0.40600000000000003</v>
      </c>
      <c r="J16" s="2" t="s">
        <v>182</v>
      </c>
    </row>
    <row r="17" spans="1:14" x14ac:dyDescent="0.25">
      <c r="A17" s="3">
        <v>41191</v>
      </c>
      <c r="B17" s="2" t="s">
        <v>29</v>
      </c>
      <c r="C17" s="2" t="s">
        <v>9</v>
      </c>
      <c r="D17" s="2">
        <v>192</v>
      </c>
      <c r="E17" s="2">
        <v>192</v>
      </c>
      <c r="F17" s="2">
        <v>0.16</v>
      </c>
      <c r="G17" s="2" t="s">
        <v>14</v>
      </c>
      <c r="H17" s="2" t="s">
        <v>11</v>
      </c>
      <c r="I17" s="8"/>
      <c r="J17" s="8"/>
      <c r="K17" s="2" t="s">
        <v>200</v>
      </c>
      <c r="L17" s="2" t="s">
        <v>202</v>
      </c>
    </row>
    <row r="18" spans="1:14" x14ac:dyDescent="0.25">
      <c r="A18" s="3">
        <v>41191</v>
      </c>
      <c r="B18" s="2" t="s">
        <v>30</v>
      </c>
      <c r="C18" s="2" t="s">
        <v>9</v>
      </c>
      <c r="D18" s="2">
        <v>7.65</v>
      </c>
      <c r="E18" s="2">
        <v>7.65</v>
      </c>
      <c r="F18" s="2">
        <v>0.16</v>
      </c>
      <c r="G18" s="2" t="s">
        <v>14</v>
      </c>
      <c r="H18" s="2" t="s">
        <v>11</v>
      </c>
      <c r="I18" s="8"/>
      <c r="J18" s="8"/>
      <c r="K18" s="2" t="s">
        <v>201</v>
      </c>
      <c r="L18" s="2" t="s">
        <v>202</v>
      </c>
    </row>
    <row r="19" spans="1:14" x14ac:dyDescent="0.25">
      <c r="A19" s="3">
        <v>41198</v>
      </c>
      <c r="B19" s="2" t="s">
        <v>31</v>
      </c>
      <c r="C19" s="2" t="s">
        <v>9</v>
      </c>
      <c r="D19" s="2">
        <v>0.495</v>
      </c>
      <c r="E19" s="2">
        <v>0.495</v>
      </c>
      <c r="F19" s="2">
        <v>0.05</v>
      </c>
      <c r="G19" s="2" t="s">
        <v>11</v>
      </c>
      <c r="H19" s="2" t="s">
        <v>14</v>
      </c>
      <c r="I19" s="2">
        <v>0.495</v>
      </c>
      <c r="J19" s="6" t="s">
        <v>182</v>
      </c>
    </row>
    <row r="20" spans="1:14" x14ac:dyDescent="0.25">
      <c r="A20" s="3">
        <v>41198</v>
      </c>
      <c r="B20" s="2" t="s">
        <v>32</v>
      </c>
      <c r="C20" s="2" t="s">
        <v>9</v>
      </c>
      <c r="D20" s="2">
        <v>1.63</v>
      </c>
      <c r="E20" s="2">
        <v>1.63</v>
      </c>
      <c r="F20" s="2">
        <v>0.05</v>
      </c>
      <c r="G20" s="2" t="s">
        <v>11</v>
      </c>
      <c r="H20" s="2" t="s">
        <v>14</v>
      </c>
      <c r="I20" s="2">
        <v>1.63</v>
      </c>
      <c r="J20" s="6" t="s">
        <v>182</v>
      </c>
    </row>
    <row r="21" spans="1:14" x14ac:dyDescent="0.25">
      <c r="A21" s="3">
        <v>41198</v>
      </c>
      <c r="B21" s="2" t="s">
        <v>33</v>
      </c>
      <c r="C21" s="2" t="s">
        <v>9</v>
      </c>
      <c r="D21" s="2">
        <v>5.5E-2</v>
      </c>
      <c r="E21" s="2">
        <v>5.5E-2</v>
      </c>
      <c r="F21" s="2">
        <v>0.05</v>
      </c>
      <c r="G21" s="2" t="s">
        <v>11</v>
      </c>
      <c r="H21" s="2" t="s">
        <v>14</v>
      </c>
      <c r="I21" s="2">
        <v>5.5E-2</v>
      </c>
      <c r="J21" s="6" t="s">
        <v>182</v>
      </c>
    </row>
    <row r="22" spans="1:14" x14ac:dyDescent="0.25">
      <c r="A22" s="3">
        <v>41205</v>
      </c>
      <c r="B22" s="2" t="s">
        <v>34</v>
      </c>
      <c r="C22" s="2" t="s">
        <v>9</v>
      </c>
      <c r="D22" s="2">
        <v>6.2E-2</v>
      </c>
      <c r="E22" s="2">
        <v>6.2E-2</v>
      </c>
      <c r="F22" s="2">
        <v>0.05</v>
      </c>
      <c r="G22" s="2" t="s">
        <v>11</v>
      </c>
      <c r="H22" s="2" t="s">
        <v>14</v>
      </c>
      <c r="I22" s="2">
        <v>6.2E-2</v>
      </c>
      <c r="J22" s="6" t="s">
        <v>182</v>
      </c>
    </row>
    <row r="23" spans="1:14" x14ac:dyDescent="0.25">
      <c r="A23" s="3">
        <v>41206</v>
      </c>
      <c r="B23" s="2" t="s">
        <v>35</v>
      </c>
      <c r="C23" s="2" t="s">
        <v>9</v>
      </c>
      <c r="D23" s="2">
        <v>29.3</v>
      </c>
      <c r="E23" s="2">
        <v>29.3</v>
      </c>
      <c r="F23" s="2">
        <v>0.05</v>
      </c>
      <c r="G23" s="2" t="s">
        <v>14</v>
      </c>
      <c r="H23" s="2" t="s">
        <v>14</v>
      </c>
      <c r="I23" s="2">
        <v>29.3</v>
      </c>
      <c r="J23" s="2" t="s">
        <v>183</v>
      </c>
    </row>
    <row r="24" spans="1:14" x14ac:dyDescent="0.25">
      <c r="A24" s="3">
        <v>41218</v>
      </c>
      <c r="B24" s="2" t="s">
        <v>36</v>
      </c>
      <c r="C24" s="2" t="s">
        <v>9</v>
      </c>
      <c r="D24" s="2">
        <v>0.08</v>
      </c>
      <c r="E24" s="2">
        <v>0.08</v>
      </c>
      <c r="F24" s="2">
        <v>0.05</v>
      </c>
      <c r="G24" s="2" t="s">
        <v>11</v>
      </c>
      <c r="H24" s="2" t="s">
        <v>11</v>
      </c>
      <c r="I24" s="2">
        <v>0.08</v>
      </c>
      <c r="J24" s="2" t="s">
        <v>182</v>
      </c>
    </row>
    <row r="25" spans="1:14" x14ac:dyDescent="0.25">
      <c r="A25" s="3">
        <v>41218</v>
      </c>
      <c r="B25" s="2" t="s">
        <v>37</v>
      </c>
      <c r="C25" s="2" t="s">
        <v>9</v>
      </c>
      <c r="D25" s="2">
        <v>73.099999999999994</v>
      </c>
      <c r="E25" s="2">
        <v>73.099999999999994</v>
      </c>
      <c r="F25" s="2">
        <v>0.05</v>
      </c>
      <c r="G25" s="2" t="s">
        <v>14</v>
      </c>
      <c r="H25" s="2" t="s">
        <v>11</v>
      </c>
      <c r="I25" s="2">
        <v>73.099999999999994</v>
      </c>
      <c r="J25" s="6" t="s">
        <v>183</v>
      </c>
    </row>
    <row r="26" spans="1:14" x14ac:dyDescent="0.25">
      <c r="A26" s="3">
        <v>41226</v>
      </c>
      <c r="B26" s="2" t="s">
        <v>38</v>
      </c>
      <c r="C26" s="2" t="s">
        <v>9</v>
      </c>
      <c r="D26" s="4">
        <v>2.5000000000000001E-2</v>
      </c>
      <c r="E26" s="2" t="s">
        <v>10</v>
      </c>
      <c r="F26" s="2">
        <v>0.05</v>
      </c>
      <c r="G26" s="2" t="s">
        <v>11</v>
      </c>
      <c r="H26" s="2" t="s">
        <v>14</v>
      </c>
      <c r="I26" s="2" t="s">
        <v>10</v>
      </c>
      <c r="J26" s="6" t="s">
        <v>182</v>
      </c>
    </row>
    <row r="27" spans="1:14" x14ac:dyDescent="0.25">
      <c r="A27" s="3">
        <v>41226</v>
      </c>
      <c r="B27" s="2" t="s">
        <v>39</v>
      </c>
      <c r="C27" s="2" t="s">
        <v>9</v>
      </c>
      <c r="D27" s="4">
        <v>2.5000000000000001E-2</v>
      </c>
      <c r="E27" s="2" t="s">
        <v>10</v>
      </c>
      <c r="F27" s="2">
        <v>0.05</v>
      </c>
      <c r="G27" s="2" t="s">
        <v>11</v>
      </c>
      <c r="H27" s="2" t="s">
        <v>14</v>
      </c>
      <c r="I27" s="2" t="s">
        <v>10</v>
      </c>
      <c r="J27" s="6" t="s">
        <v>182</v>
      </c>
    </row>
    <row r="28" spans="1:14" x14ac:dyDescent="0.25">
      <c r="A28" s="3">
        <v>41233</v>
      </c>
      <c r="B28" s="2" t="s">
        <v>40</v>
      </c>
      <c r="C28" s="2" t="s">
        <v>9</v>
      </c>
      <c r="D28" s="2">
        <v>0.05</v>
      </c>
      <c r="E28" s="2">
        <v>0.05</v>
      </c>
      <c r="F28" s="2">
        <v>0.05</v>
      </c>
      <c r="G28" s="2" t="s">
        <v>11</v>
      </c>
      <c r="H28" s="2" t="s">
        <v>14</v>
      </c>
      <c r="I28" s="2">
        <v>0.05</v>
      </c>
      <c r="J28" s="6" t="s">
        <v>182</v>
      </c>
    </row>
    <row r="29" spans="1:14" x14ac:dyDescent="0.25">
      <c r="A29" s="3">
        <v>41233</v>
      </c>
      <c r="B29" s="2" t="s">
        <v>41</v>
      </c>
      <c r="C29" s="2" t="s">
        <v>9</v>
      </c>
      <c r="D29" s="4">
        <v>2.5000000000000001E-2</v>
      </c>
      <c r="E29" s="2" t="s">
        <v>10</v>
      </c>
      <c r="F29" s="2">
        <v>0.05</v>
      </c>
      <c r="G29" s="2" t="s">
        <v>11</v>
      </c>
      <c r="H29" s="2" t="s">
        <v>14</v>
      </c>
      <c r="I29" s="8"/>
      <c r="J29" s="8" t="s">
        <v>182</v>
      </c>
    </row>
    <row r="30" spans="1:14" x14ac:dyDescent="0.25">
      <c r="A30" s="3">
        <v>41239</v>
      </c>
      <c r="B30" s="2" t="s">
        <v>42</v>
      </c>
      <c r="C30" s="2" t="s">
        <v>9</v>
      </c>
      <c r="D30" s="4">
        <v>2.5000000000000001E-2</v>
      </c>
      <c r="E30" s="2" t="s">
        <v>10</v>
      </c>
      <c r="F30" s="2">
        <v>0.05</v>
      </c>
      <c r="G30" s="2" t="s">
        <v>11</v>
      </c>
      <c r="H30" s="2" t="s">
        <v>14</v>
      </c>
      <c r="I30" s="2" t="s">
        <v>10</v>
      </c>
      <c r="J30" s="6" t="s">
        <v>182</v>
      </c>
      <c r="K30" s="10">
        <v>41226</v>
      </c>
    </row>
    <row r="31" spans="1:14" x14ac:dyDescent="0.25">
      <c r="A31" s="3">
        <v>41239</v>
      </c>
      <c r="B31" s="2" t="s">
        <v>43</v>
      </c>
      <c r="C31" s="2" t="s">
        <v>9</v>
      </c>
      <c r="D31" s="4">
        <v>2.5000000000000001E-2</v>
      </c>
      <c r="E31" s="2" t="s">
        <v>10</v>
      </c>
      <c r="F31" s="2">
        <v>0.05</v>
      </c>
      <c r="G31" s="2" t="s">
        <v>11</v>
      </c>
      <c r="H31" s="2" t="s">
        <v>14</v>
      </c>
      <c r="I31" s="8"/>
      <c r="J31" s="8" t="s">
        <v>182</v>
      </c>
    </row>
    <row r="32" spans="1:14" s="2" customFormat="1" x14ac:dyDescent="0.25">
      <c r="A32" s="3">
        <v>41332</v>
      </c>
      <c r="B32" s="2" t="s">
        <v>44</v>
      </c>
      <c r="C32" s="2" t="s">
        <v>9</v>
      </c>
      <c r="D32" s="2">
        <v>7.1</v>
      </c>
      <c r="E32" s="2">
        <v>7.1</v>
      </c>
      <c r="F32" s="2">
        <v>0.05</v>
      </c>
      <c r="G32" s="2" t="s">
        <v>14</v>
      </c>
      <c r="H32" s="2" t="s">
        <v>14</v>
      </c>
      <c r="I32" s="8"/>
      <c r="J32" s="8" t="s">
        <v>183</v>
      </c>
      <c r="L32"/>
      <c r="M32"/>
      <c r="N32"/>
    </row>
    <row r="33" spans="1:14" s="2" customFormat="1" x14ac:dyDescent="0.25">
      <c r="A33" s="3">
        <v>41337</v>
      </c>
      <c r="B33" s="2" t="s">
        <v>45</v>
      </c>
      <c r="C33" s="2" t="s">
        <v>9</v>
      </c>
      <c r="D33" s="4">
        <v>2.5000000000000001E-2</v>
      </c>
      <c r="E33" s="2" t="s">
        <v>10</v>
      </c>
      <c r="F33" s="2">
        <v>0.05</v>
      </c>
      <c r="G33" s="2" t="s">
        <v>11</v>
      </c>
      <c r="H33" s="2" t="s">
        <v>14</v>
      </c>
      <c r="I33" s="8"/>
      <c r="J33" s="8" t="s">
        <v>183</v>
      </c>
      <c r="L33"/>
      <c r="M33"/>
      <c r="N33"/>
    </row>
    <row r="34" spans="1:14" s="2" customFormat="1" x14ac:dyDescent="0.25">
      <c r="A34" s="3">
        <v>41351</v>
      </c>
      <c r="B34" s="2" t="s">
        <v>46</v>
      </c>
      <c r="C34" s="2" t="s">
        <v>9</v>
      </c>
      <c r="D34" s="4">
        <v>2.5000000000000001E-2</v>
      </c>
      <c r="E34" s="2" t="s">
        <v>10</v>
      </c>
      <c r="F34" s="2">
        <v>0.05</v>
      </c>
      <c r="G34" s="2" t="s">
        <v>11</v>
      </c>
      <c r="H34" s="2" t="s">
        <v>14</v>
      </c>
      <c r="I34" s="8"/>
      <c r="J34" s="8" t="s">
        <v>182</v>
      </c>
      <c r="L34"/>
      <c r="M34"/>
      <c r="N34"/>
    </row>
    <row r="35" spans="1:14" s="2" customFormat="1" x14ac:dyDescent="0.25">
      <c r="A35" s="3">
        <v>41512</v>
      </c>
      <c r="B35" s="2" t="s">
        <v>47</v>
      </c>
      <c r="C35" s="2" t="s">
        <v>9</v>
      </c>
      <c r="D35" s="2">
        <v>21.3</v>
      </c>
      <c r="E35" s="2">
        <v>21.3</v>
      </c>
      <c r="F35" s="2">
        <v>0.16</v>
      </c>
      <c r="G35" s="2" t="s">
        <v>14</v>
      </c>
      <c r="H35" s="2" t="s">
        <v>14</v>
      </c>
      <c r="I35" s="2">
        <v>21.3</v>
      </c>
      <c r="J35" s="2" t="s">
        <v>183</v>
      </c>
      <c r="L35"/>
      <c r="M35"/>
      <c r="N35"/>
    </row>
    <row r="36" spans="1:14" s="2" customFormat="1" x14ac:dyDescent="0.25">
      <c r="A36" s="3">
        <v>41521</v>
      </c>
      <c r="B36" s="2" t="s">
        <v>48</v>
      </c>
      <c r="C36" s="2" t="s">
        <v>9</v>
      </c>
      <c r="D36" s="2">
        <v>21.5</v>
      </c>
      <c r="E36" s="2">
        <v>21.5</v>
      </c>
      <c r="F36" s="2">
        <v>0.16</v>
      </c>
      <c r="G36" s="2" t="s">
        <v>14</v>
      </c>
      <c r="H36" s="2" t="s">
        <v>14</v>
      </c>
      <c r="I36" s="2">
        <v>21.5</v>
      </c>
      <c r="J36" s="2" t="s">
        <v>183</v>
      </c>
      <c r="L36"/>
      <c r="M36"/>
      <c r="N36"/>
    </row>
    <row r="37" spans="1:14" s="2" customFormat="1" x14ac:dyDescent="0.25">
      <c r="A37" s="3">
        <v>41521</v>
      </c>
      <c r="B37" s="2" t="s">
        <v>49</v>
      </c>
      <c r="C37" s="2" t="s">
        <v>9</v>
      </c>
      <c r="D37" s="2">
        <v>19.399999999999999</v>
      </c>
      <c r="E37" s="2">
        <v>19.399999999999999</v>
      </c>
      <c r="F37" s="2">
        <v>0.16</v>
      </c>
      <c r="G37" s="2" t="s">
        <v>14</v>
      </c>
      <c r="H37" s="2" t="s">
        <v>14</v>
      </c>
      <c r="I37" s="2">
        <v>19.399999999999999</v>
      </c>
      <c r="J37" s="2" t="s">
        <v>183</v>
      </c>
      <c r="L37"/>
      <c r="M37"/>
      <c r="N37"/>
    </row>
    <row r="38" spans="1:14" s="2" customFormat="1" x14ac:dyDescent="0.25">
      <c r="A38" s="3">
        <v>41527</v>
      </c>
      <c r="B38" s="2" t="s">
        <v>50</v>
      </c>
      <c r="C38" s="2" t="s">
        <v>9</v>
      </c>
      <c r="D38" s="2">
        <v>295</v>
      </c>
      <c r="E38" s="2">
        <v>295</v>
      </c>
      <c r="F38" s="2">
        <v>0.16</v>
      </c>
      <c r="G38" s="2" t="s">
        <v>14</v>
      </c>
      <c r="H38" s="2" t="s">
        <v>14</v>
      </c>
      <c r="I38" s="2">
        <v>295</v>
      </c>
      <c r="J38" s="2" t="s">
        <v>183</v>
      </c>
      <c r="L38"/>
      <c r="M38"/>
      <c r="N38"/>
    </row>
    <row r="39" spans="1:14" s="2" customFormat="1" x14ac:dyDescent="0.25">
      <c r="A39" s="3">
        <v>41527</v>
      </c>
      <c r="B39" s="2" t="s">
        <v>51</v>
      </c>
      <c r="C39" s="2" t="s">
        <v>9</v>
      </c>
      <c r="D39" s="4">
        <v>0.08</v>
      </c>
      <c r="E39" s="2" t="s">
        <v>10</v>
      </c>
      <c r="F39" s="2">
        <v>0.16</v>
      </c>
      <c r="G39" s="2" t="s">
        <v>11</v>
      </c>
      <c r="H39" s="2" t="s">
        <v>14</v>
      </c>
      <c r="I39" s="2" t="s">
        <v>10</v>
      </c>
      <c r="J39" s="6" t="s">
        <v>182</v>
      </c>
      <c r="L39"/>
      <c r="M39"/>
      <c r="N39"/>
    </row>
    <row r="40" spans="1:14" s="2" customFormat="1" x14ac:dyDescent="0.25">
      <c r="A40" s="3">
        <v>41535</v>
      </c>
      <c r="B40" s="2" t="s">
        <v>52</v>
      </c>
      <c r="C40" s="2" t="s">
        <v>9</v>
      </c>
      <c r="D40" s="2">
        <v>21.4</v>
      </c>
      <c r="E40" s="2">
        <v>21.4</v>
      </c>
      <c r="F40" s="2">
        <v>0.16</v>
      </c>
      <c r="G40" s="2" t="s">
        <v>14</v>
      </c>
      <c r="H40" s="2" t="s">
        <v>14</v>
      </c>
      <c r="I40" s="2">
        <v>21.4</v>
      </c>
      <c r="J40" s="2" t="s">
        <v>183</v>
      </c>
      <c r="L40"/>
      <c r="M40"/>
      <c r="N40"/>
    </row>
    <row r="41" spans="1:14" s="2" customFormat="1" x14ac:dyDescent="0.25">
      <c r="A41" s="3">
        <v>41535</v>
      </c>
      <c r="B41" s="2" t="s">
        <v>53</v>
      </c>
      <c r="C41" s="2" t="s">
        <v>9</v>
      </c>
      <c r="D41" s="2">
        <v>23.5</v>
      </c>
      <c r="E41" s="2">
        <v>23.5</v>
      </c>
      <c r="F41" s="2">
        <v>0.16</v>
      </c>
      <c r="G41" s="2" t="s">
        <v>14</v>
      </c>
      <c r="H41" s="2" t="s">
        <v>14</v>
      </c>
      <c r="I41" s="2">
        <v>23.5</v>
      </c>
      <c r="J41" s="2" t="s">
        <v>183</v>
      </c>
      <c r="L41"/>
      <c r="M41"/>
      <c r="N41"/>
    </row>
    <row r="42" spans="1:14" s="2" customFormat="1" x14ac:dyDescent="0.25">
      <c r="A42" s="3">
        <v>41535</v>
      </c>
      <c r="B42" s="2" t="s">
        <v>54</v>
      </c>
      <c r="C42" s="2" t="s">
        <v>9</v>
      </c>
      <c r="D42" s="2">
        <v>0.91900000000000004</v>
      </c>
      <c r="E42" s="2">
        <v>0.91900000000000004</v>
      </c>
      <c r="F42" s="2">
        <v>0.16</v>
      </c>
      <c r="G42" s="2" t="s">
        <v>11</v>
      </c>
      <c r="H42" s="2" t="s">
        <v>14</v>
      </c>
      <c r="I42" s="2">
        <v>0.91900000000000004</v>
      </c>
      <c r="J42" s="6" t="s">
        <v>182</v>
      </c>
      <c r="L42"/>
      <c r="M42"/>
      <c r="N42"/>
    </row>
    <row r="43" spans="1:14" s="2" customFormat="1" x14ac:dyDescent="0.25">
      <c r="A43" s="3">
        <v>41541</v>
      </c>
      <c r="B43" s="2" t="s">
        <v>55</v>
      </c>
      <c r="C43" s="2" t="s">
        <v>9</v>
      </c>
      <c r="D43" s="2">
        <v>331</v>
      </c>
      <c r="E43" s="2">
        <v>331</v>
      </c>
      <c r="F43" s="2">
        <v>0.16</v>
      </c>
      <c r="G43" s="2" t="s">
        <v>14</v>
      </c>
      <c r="H43" s="2" t="s">
        <v>14</v>
      </c>
      <c r="I43" s="6">
        <v>295</v>
      </c>
      <c r="J43" s="2" t="s">
        <v>183</v>
      </c>
      <c r="L43"/>
      <c r="M43"/>
      <c r="N43"/>
    </row>
    <row r="44" spans="1:14" s="2" customFormat="1" x14ac:dyDescent="0.25">
      <c r="A44" s="3">
        <v>41541</v>
      </c>
      <c r="B44" s="2" t="s">
        <v>56</v>
      </c>
      <c r="C44" s="2" t="s">
        <v>9</v>
      </c>
      <c r="D44" s="2">
        <v>0.23</v>
      </c>
      <c r="E44" s="2">
        <v>0.23</v>
      </c>
      <c r="F44" s="2">
        <v>0.16</v>
      </c>
      <c r="G44" s="2" t="s">
        <v>11</v>
      </c>
      <c r="H44" s="2" t="s">
        <v>14</v>
      </c>
      <c r="I44" s="6" t="s">
        <v>10</v>
      </c>
      <c r="J44" s="6" t="s">
        <v>182</v>
      </c>
      <c r="L44"/>
      <c r="M44"/>
      <c r="N44"/>
    </row>
    <row r="45" spans="1:14" s="2" customFormat="1" x14ac:dyDescent="0.25">
      <c r="A45" s="3">
        <v>41548</v>
      </c>
      <c r="B45" s="2" t="s">
        <v>57</v>
      </c>
      <c r="C45" s="2" t="s">
        <v>9</v>
      </c>
      <c r="D45" s="2">
        <v>0.5</v>
      </c>
      <c r="E45" s="2">
        <v>0.5</v>
      </c>
      <c r="F45" s="2">
        <v>0.16</v>
      </c>
      <c r="G45" s="2" t="s">
        <v>11</v>
      </c>
      <c r="H45" s="2" t="s">
        <v>14</v>
      </c>
      <c r="I45" s="2">
        <v>0.5</v>
      </c>
      <c r="J45" s="6" t="s">
        <v>182</v>
      </c>
      <c r="L45"/>
      <c r="M45"/>
      <c r="N45"/>
    </row>
    <row r="46" spans="1:14" s="2" customFormat="1" x14ac:dyDescent="0.25">
      <c r="A46" s="3">
        <v>41548</v>
      </c>
      <c r="B46" s="2" t="s">
        <v>58</v>
      </c>
      <c r="C46" s="2" t="s">
        <v>9</v>
      </c>
      <c r="D46" s="2">
        <v>0.23499999999999999</v>
      </c>
      <c r="E46" s="2">
        <v>0.23499999999999999</v>
      </c>
      <c r="F46" s="2">
        <v>0.16</v>
      </c>
      <c r="G46" s="2" t="s">
        <v>11</v>
      </c>
      <c r="H46" s="2" t="s">
        <v>14</v>
      </c>
      <c r="I46" s="2">
        <v>0.23499999999999999</v>
      </c>
      <c r="J46" s="6" t="s">
        <v>182</v>
      </c>
      <c r="L46"/>
      <c r="M46"/>
      <c r="N46"/>
    </row>
    <row r="47" spans="1:14" s="2" customFormat="1" x14ac:dyDescent="0.25">
      <c r="A47" s="3">
        <v>41554</v>
      </c>
      <c r="B47" s="2" t="s">
        <v>59</v>
      </c>
      <c r="C47" s="2" t="s">
        <v>9</v>
      </c>
      <c r="D47" s="2">
        <v>14.2</v>
      </c>
      <c r="E47" s="2">
        <v>14.2</v>
      </c>
      <c r="F47" s="2">
        <v>0.16</v>
      </c>
      <c r="G47" s="2" t="s">
        <v>14</v>
      </c>
      <c r="H47" s="2" t="s">
        <v>14</v>
      </c>
      <c r="I47" s="2">
        <v>14.2</v>
      </c>
      <c r="J47" s="2" t="s">
        <v>183</v>
      </c>
      <c r="L47"/>
      <c r="M47"/>
      <c r="N47"/>
    </row>
    <row r="48" spans="1:14" x14ac:dyDescent="0.25">
      <c r="A48" s="3">
        <v>41554</v>
      </c>
      <c r="B48" s="2" t="s">
        <v>60</v>
      </c>
      <c r="C48" s="2" t="s">
        <v>9</v>
      </c>
      <c r="D48" s="2">
        <v>78.099999999999994</v>
      </c>
      <c r="E48" s="2">
        <v>78.099999999999994</v>
      </c>
      <c r="F48" s="2">
        <v>0.16</v>
      </c>
      <c r="G48" s="2" t="s">
        <v>14</v>
      </c>
      <c r="H48" s="2" t="s">
        <v>14</v>
      </c>
      <c r="I48" s="2">
        <v>78.099999999999994</v>
      </c>
      <c r="J48" s="2" t="s">
        <v>183</v>
      </c>
    </row>
    <row r="49" spans="1:11" x14ac:dyDescent="0.25">
      <c r="A49" s="3">
        <v>41562</v>
      </c>
      <c r="B49" s="2" t="s">
        <v>61</v>
      </c>
      <c r="C49" s="2" t="s">
        <v>62</v>
      </c>
      <c r="D49" s="2">
        <v>613</v>
      </c>
      <c r="E49" s="2">
        <v>613</v>
      </c>
      <c r="F49" s="2">
        <v>0.16</v>
      </c>
      <c r="G49" s="2" t="s">
        <v>14</v>
      </c>
      <c r="H49" s="2" t="s">
        <v>14</v>
      </c>
      <c r="I49" s="6">
        <v>295</v>
      </c>
      <c r="J49" s="2" t="s">
        <v>183</v>
      </c>
      <c r="K49" s="11" t="s">
        <v>186</v>
      </c>
    </row>
    <row r="50" spans="1:11" x14ac:dyDescent="0.25">
      <c r="A50" s="3">
        <v>41562</v>
      </c>
      <c r="B50" s="2" t="s">
        <v>190</v>
      </c>
      <c r="C50" s="2" t="s">
        <v>62</v>
      </c>
      <c r="D50" s="4">
        <v>0.08</v>
      </c>
      <c r="E50" s="2" t="s">
        <v>10</v>
      </c>
      <c r="F50" s="2">
        <v>0.16</v>
      </c>
      <c r="G50" s="2" t="s">
        <v>11</v>
      </c>
      <c r="H50" s="2" t="s">
        <v>109</v>
      </c>
      <c r="I50" s="6" t="s">
        <v>10</v>
      </c>
      <c r="J50" s="2" t="s">
        <v>182</v>
      </c>
      <c r="K50" s="11" t="s">
        <v>192</v>
      </c>
    </row>
    <row r="51" spans="1:11" x14ac:dyDescent="0.25">
      <c r="A51" s="3">
        <v>41569</v>
      </c>
      <c r="B51" s="2" t="s">
        <v>63</v>
      </c>
      <c r="C51" s="2" t="s">
        <v>9</v>
      </c>
      <c r="D51" s="4">
        <v>0.08</v>
      </c>
      <c r="E51" s="2" t="s">
        <v>10</v>
      </c>
      <c r="F51" s="2">
        <v>0.16</v>
      </c>
      <c r="G51" s="2" t="s">
        <v>11</v>
      </c>
      <c r="H51" s="2" t="s">
        <v>14</v>
      </c>
      <c r="I51" s="4">
        <v>0.08</v>
      </c>
      <c r="J51" s="6" t="s">
        <v>182</v>
      </c>
    </row>
    <row r="52" spans="1:11" x14ac:dyDescent="0.25">
      <c r="A52" s="3">
        <v>41569</v>
      </c>
      <c r="B52" s="2" t="s">
        <v>64</v>
      </c>
      <c r="C52" s="2" t="s">
        <v>9</v>
      </c>
      <c r="D52" s="2">
        <v>4.03</v>
      </c>
      <c r="E52" s="2">
        <v>4.03</v>
      </c>
      <c r="F52" s="2">
        <v>0.16</v>
      </c>
      <c r="G52" s="2" t="s">
        <v>11</v>
      </c>
      <c r="H52" s="2" t="s">
        <v>14</v>
      </c>
      <c r="I52" s="2">
        <v>4.03</v>
      </c>
      <c r="J52" s="6" t="s">
        <v>182</v>
      </c>
    </row>
    <row r="53" spans="1:11" x14ac:dyDescent="0.25">
      <c r="A53" s="3">
        <v>41576</v>
      </c>
      <c r="B53" s="2" t="s">
        <v>65</v>
      </c>
      <c r="C53" s="2" t="s">
        <v>9</v>
      </c>
      <c r="D53" s="2">
        <v>3.44</v>
      </c>
      <c r="E53" s="2">
        <v>3.44</v>
      </c>
      <c r="F53" s="2">
        <v>0.16</v>
      </c>
      <c r="G53" s="2" t="s">
        <v>11</v>
      </c>
      <c r="H53" s="2" t="s">
        <v>14</v>
      </c>
      <c r="I53" s="2">
        <v>3.44</v>
      </c>
      <c r="J53" s="6" t="s">
        <v>182</v>
      </c>
    </row>
    <row r="54" spans="1:11" x14ac:dyDescent="0.25">
      <c r="A54" s="3">
        <v>41576</v>
      </c>
      <c r="B54" s="2" t="s">
        <v>66</v>
      </c>
      <c r="C54" s="2" t="s">
        <v>9</v>
      </c>
      <c r="D54" s="4">
        <v>0.08</v>
      </c>
      <c r="E54" s="2" t="s">
        <v>10</v>
      </c>
      <c r="F54" s="2">
        <v>0.16</v>
      </c>
      <c r="G54" s="2" t="s">
        <v>11</v>
      </c>
      <c r="H54" s="2" t="s">
        <v>11</v>
      </c>
      <c r="I54" s="4">
        <v>0.08</v>
      </c>
      <c r="J54" s="2" t="s">
        <v>182</v>
      </c>
    </row>
    <row r="55" spans="1:11" x14ac:dyDescent="0.25">
      <c r="A55" s="3">
        <v>41583</v>
      </c>
      <c r="B55" s="2" t="s">
        <v>67</v>
      </c>
      <c r="C55" s="2" t="s">
        <v>9</v>
      </c>
      <c r="D55" s="2">
        <v>2.5499999999999998</v>
      </c>
      <c r="E55" s="2">
        <v>2.5499999999999998</v>
      </c>
      <c r="F55" s="2">
        <v>0.16</v>
      </c>
      <c r="G55" s="2" t="s">
        <v>11</v>
      </c>
      <c r="H55" s="2" t="s">
        <v>11</v>
      </c>
      <c r="I55" s="2">
        <v>2.5499999999999998</v>
      </c>
      <c r="J55" s="6" t="s">
        <v>183</v>
      </c>
    </row>
    <row r="56" spans="1:11" x14ac:dyDescent="0.25">
      <c r="A56" s="3">
        <v>41583</v>
      </c>
      <c r="B56" s="2" t="s">
        <v>68</v>
      </c>
      <c r="C56" s="2" t="s">
        <v>9</v>
      </c>
      <c r="D56" s="4">
        <v>0.08</v>
      </c>
      <c r="E56" s="2" t="s">
        <v>10</v>
      </c>
      <c r="F56" s="2">
        <v>0.16</v>
      </c>
      <c r="G56" s="2" t="s">
        <v>11</v>
      </c>
      <c r="H56" s="2" t="s">
        <v>11</v>
      </c>
      <c r="I56" s="4">
        <v>0.08</v>
      </c>
      <c r="J56" s="2" t="s">
        <v>182</v>
      </c>
    </row>
    <row r="57" spans="1:11" x14ac:dyDescent="0.25">
      <c r="A57" s="3">
        <v>41590</v>
      </c>
      <c r="B57" s="2" t="s">
        <v>69</v>
      </c>
      <c r="C57" s="2" t="s">
        <v>62</v>
      </c>
      <c r="D57" s="2">
        <v>73.8</v>
      </c>
      <c r="E57" s="2">
        <v>73.8</v>
      </c>
      <c r="F57" s="2">
        <v>0.16</v>
      </c>
      <c r="G57" s="2" t="s">
        <v>14</v>
      </c>
      <c r="H57" s="2" t="s">
        <v>11</v>
      </c>
      <c r="I57" s="2">
        <v>73.8</v>
      </c>
      <c r="J57" s="6" t="s">
        <v>183</v>
      </c>
    </row>
    <row r="58" spans="1:11" x14ac:dyDescent="0.25">
      <c r="A58" s="3">
        <v>41597</v>
      </c>
      <c r="B58" s="2" t="s">
        <v>70</v>
      </c>
      <c r="C58" s="2" t="s">
        <v>9</v>
      </c>
      <c r="D58" s="2">
        <v>2.5299999999999998</v>
      </c>
      <c r="E58" s="2">
        <v>2.5299999999999998</v>
      </c>
      <c r="F58" s="2">
        <v>0.16</v>
      </c>
      <c r="G58" s="2" t="s">
        <v>11</v>
      </c>
      <c r="H58" s="2" t="s">
        <v>11</v>
      </c>
      <c r="I58" s="2">
        <v>2.5299999999999998</v>
      </c>
      <c r="J58" s="6" t="s">
        <v>183</v>
      </c>
    </row>
    <row r="59" spans="1:11" x14ac:dyDescent="0.25">
      <c r="A59" s="3">
        <v>41603</v>
      </c>
      <c r="B59" s="2" t="s">
        <v>71</v>
      </c>
      <c r="C59" s="2" t="s">
        <v>9</v>
      </c>
      <c r="D59" s="2">
        <v>6.43</v>
      </c>
      <c r="E59" s="2">
        <v>6.43</v>
      </c>
      <c r="F59" s="2">
        <v>0.16</v>
      </c>
      <c r="G59" s="2" t="s">
        <v>14</v>
      </c>
      <c r="H59" s="2" t="s">
        <v>11</v>
      </c>
      <c r="I59" s="2">
        <v>6.43</v>
      </c>
      <c r="J59" s="6" t="s">
        <v>183</v>
      </c>
    </row>
    <row r="60" spans="1:11" x14ac:dyDescent="0.25">
      <c r="A60" s="3">
        <v>41611</v>
      </c>
      <c r="B60" s="2" t="s">
        <v>72</v>
      </c>
      <c r="C60" s="2" t="s">
        <v>9</v>
      </c>
      <c r="D60" s="2">
        <v>3.87</v>
      </c>
      <c r="E60" s="2">
        <v>3.87</v>
      </c>
      <c r="F60" s="2">
        <v>0.16</v>
      </c>
      <c r="G60" s="2" t="s">
        <v>11</v>
      </c>
      <c r="H60" s="2" t="s">
        <v>11</v>
      </c>
      <c r="I60" s="2">
        <v>3.87</v>
      </c>
      <c r="J60" s="6" t="s">
        <v>183</v>
      </c>
      <c r="K60" s="10">
        <v>41975</v>
      </c>
    </row>
    <row r="61" spans="1:11" x14ac:dyDescent="0.25">
      <c r="A61" s="3">
        <v>41872</v>
      </c>
      <c r="B61" s="2" t="s">
        <v>73</v>
      </c>
      <c r="C61" s="2" t="s">
        <v>9</v>
      </c>
      <c r="D61" s="2">
        <v>79.2</v>
      </c>
      <c r="E61" s="2">
        <v>79.2</v>
      </c>
      <c r="F61" s="2">
        <v>0.16</v>
      </c>
      <c r="G61" s="2" t="s">
        <v>14</v>
      </c>
      <c r="H61" s="2" t="s">
        <v>11</v>
      </c>
      <c r="I61" s="2">
        <v>79.2</v>
      </c>
      <c r="J61" s="6" t="s">
        <v>183</v>
      </c>
    </row>
    <row r="62" spans="1:11" x14ac:dyDescent="0.25">
      <c r="A62" s="3">
        <v>41877</v>
      </c>
      <c r="B62" s="2" t="s">
        <v>74</v>
      </c>
      <c r="C62" s="2" t="s">
        <v>9</v>
      </c>
      <c r="D62" s="2">
        <v>38.799999999999997</v>
      </c>
      <c r="E62" s="2">
        <v>38.799999999999997</v>
      </c>
      <c r="F62" s="2">
        <v>0.16</v>
      </c>
      <c r="G62" s="2" t="s">
        <v>14</v>
      </c>
      <c r="H62" s="2" t="s">
        <v>14</v>
      </c>
      <c r="I62" s="2">
        <v>38.799999999999997</v>
      </c>
      <c r="J62" s="2" t="s">
        <v>183</v>
      </c>
    </row>
    <row r="63" spans="1:11" x14ac:dyDescent="0.25">
      <c r="A63" s="3">
        <v>41877</v>
      </c>
      <c r="B63" s="2" t="s">
        <v>75</v>
      </c>
      <c r="C63" s="2" t="s">
        <v>9</v>
      </c>
      <c r="D63" s="2">
        <v>0.69499999999999995</v>
      </c>
      <c r="E63" s="2">
        <v>0.69499999999999995</v>
      </c>
      <c r="F63" s="2">
        <v>0.16</v>
      </c>
      <c r="G63" s="2" t="s">
        <v>11</v>
      </c>
      <c r="H63" s="2" t="s">
        <v>14</v>
      </c>
      <c r="I63" s="2">
        <v>0.69499999999999995</v>
      </c>
      <c r="J63" s="6" t="s">
        <v>182</v>
      </c>
    </row>
    <row r="64" spans="1:11" x14ac:dyDescent="0.25">
      <c r="A64" s="3">
        <v>41885</v>
      </c>
      <c r="B64" s="2" t="s">
        <v>76</v>
      </c>
      <c r="C64" s="2" t="s">
        <v>62</v>
      </c>
      <c r="D64" s="2">
        <v>250</v>
      </c>
      <c r="E64" s="2">
        <v>250</v>
      </c>
      <c r="F64" s="2">
        <v>0.16</v>
      </c>
      <c r="G64" s="2" t="s">
        <v>14</v>
      </c>
      <c r="H64" s="2" t="s">
        <v>11</v>
      </c>
      <c r="I64" s="2">
        <v>250</v>
      </c>
      <c r="J64" s="6" t="s">
        <v>183</v>
      </c>
      <c r="K64" s="10">
        <v>41884</v>
      </c>
    </row>
    <row r="65" spans="1:11" x14ac:dyDescent="0.25">
      <c r="A65" s="3">
        <v>41885</v>
      </c>
      <c r="B65" s="2" t="s">
        <v>77</v>
      </c>
      <c r="C65" s="2" t="s">
        <v>62</v>
      </c>
      <c r="D65" s="2">
        <v>1.46</v>
      </c>
      <c r="E65" s="2">
        <v>1.46</v>
      </c>
      <c r="F65" s="2">
        <v>0.16</v>
      </c>
      <c r="G65" s="2" t="s">
        <v>11</v>
      </c>
      <c r="H65" s="2" t="s">
        <v>11</v>
      </c>
      <c r="I65" s="2">
        <v>1.46</v>
      </c>
      <c r="J65" s="2" t="s">
        <v>182</v>
      </c>
      <c r="K65" s="10">
        <v>41884</v>
      </c>
    </row>
    <row r="66" spans="1:11" x14ac:dyDescent="0.25">
      <c r="A66" s="3">
        <v>41891</v>
      </c>
      <c r="B66" s="2" t="s">
        <v>80</v>
      </c>
      <c r="C66" s="2" t="s">
        <v>62</v>
      </c>
      <c r="D66" s="2">
        <v>23800</v>
      </c>
      <c r="E66" s="2">
        <v>23800</v>
      </c>
      <c r="F66" s="2">
        <v>0.16</v>
      </c>
      <c r="G66" s="2" t="s">
        <v>14</v>
      </c>
      <c r="H66" s="2" t="s">
        <v>11</v>
      </c>
      <c r="I66" s="6">
        <v>23833</v>
      </c>
      <c r="J66" s="6" t="s">
        <v>183</v>
      </c>
    </row>
    <row r="67" spans="1:11" x14ac:dyDescent="0.25">
      <c r="A67" s="3">
        <v>41891</v>
      </c>
      <c r="B67" s="2" t="s">
        <v>81</v>
      </c>
      <c r="C67" s="2" t="s">
        <v>9</v>
      </c>
      <c r="D67" s="2">
        <v>0.98</v>
      </c>
      <c r="E67" s="2">
        <v>0.98</v>
      </c>
      <c r="F67" s="2">
        <v>0.16</v>
      </c>
      <c r="G67" s="2" t="s">
        <v>11</v>
      </c>
      <c r="H67" s="2" t="s">
        <v>11</v>
      </c>
      <c r="I67" s="2">
        <v>0.98</v>
      </c>
      <c r="J67" s="2" t="s">
        <v>182</v>
      </c>
    </row>
    <row r="68" spans="1:11" x14ac:dyDescent="0.25">
      <c r="A68" s="3">
        <v>41891</v>
      </c>
      <c r="B68" s="2" t="s">
        <v>78</v>
      </c>
      <c r="C68" s="2" t="s">
        <v>62</v>
      </c>
      <c r="D68" s="2">
        <v>23.2</v>
      </c>
      <c r="E68" s="2">
        <v>23.2</v>
      </c>
      <c r="F68" s="2">
        <v>0.16</v>
      </c>
      <c r="G68" s="2" t="s">
        <v>14</v>
      </c>
      <c r="H68" s="2" t="s">
        <v>11</v>
      </c>
      <c r="I68" s="2">
        <v>23.2</v>
      </c>
      <c r="J68" s="6" t="s">
        <v>183</v>
      </c>
    </row>
    <row r="69" spans="1:11" x14ac:dyDescent="0.25">
      <c r="A69" s="3">
        <v>41891</v>
      </c>
      <c r="B69" s="2" t="s">
        <v>79</v>
      </c>
      <c r="C69" s="2" t="s">
        <v>9</v>
      </c>
      <c r="D69" s="2">
        <v>1.1200000000000001</v>
      </c>
      <c r="E69" s="2">
        <v>1.1200000000000001</v>
      </c>
      <c r="F69" s="2">
        <v>0.16</v>
      </c>
      <c r="G69" s="2" t="s">
        <v>11</v>
      </c>
      <c r="H69" s="2" t="s">
        <v>11</v>
      </c>
      <c r="I69" s="2">
        <v>1.1200000000000001</v>
      </c>
      <c r="J69" s="2" t="s">
        <v>182</v>
      </c>
    </row>
    <row r="70" spans="1:11" x14ac:dyDescent="0.25">
      <c r="A70" s="3">
        <v>41893</v>
      </c>
      <c r="B70" s="2" t="s">
        <v>82</v>
      </c>
      <c r="C70" s="2" t="s">
        <v>62</v>
      </c>
      <c r="D70" s="2">
        <v>25000</v>
      </c>
      <c r="E70" s="2">
        <v>25000</v>
      </c>
      <c r="F70" s="2">
        <v>0.16</v>
      </c>
      <c r="G70" s="2" t="s">
        <v>14</v>
      </c>
      <c r="H70" s="2" t="s">
        <v>11</v>
      </c>
      <c r="I70" s="6">
        <v>21154</v>
      </c>
      <c r="J70" s="6" t="s">
        <v>183</v>
      </c>
    </row>
    <row r="71" spans="1:11" x14ac:dyDescent="0.25">
      <c r="A71" s="3">
        <v>41893</v>
      </c>
      <c r="B71" s="2" t="s">
        <v>83</v>
      </c>
      <c r="C71" s="2" t="s">
        <v>62</v>
      </c>
      <c r="D71" s="2">
        <v>207</v>
      </c>
      <c r="E71" s="2">
        <v>207</v>
      </c>
      <c r="F71" s="2">
        <v>0.16</v>
      </c>
      <c r="G71" s="2" t="s">
        <v>14</v>
      </c>
      <c r="H71" s="2" t="s">
        <v>11</v>
      </c>
      <c r="I71" s="2">
        <v>207</v>
      </c>
      <c r="J71" s="6" t="s">
        <v>183</v>
      </c>
    </row>
    <row r="72" spans="1:11" x14ac:dyDescent="0.25">
      <c r="A72" s="3">
        <v>41893</v>
      </c>
      <c r="B72" s="2" t="s">
        <v>84</v>
      </c>
      <c r="C72" s="2" t="s">
        <v>62</v>
      </c>
      <c r="D72" s="2">
        <v>6.7</v>
      </c>
      <c r="E72" s="2">
        <v>6.7</v>
      </c>
      <c r="F72" s="2">
        <v>0.16</v>
      </c>
      <c r="G72" s="2" t="s">
        <v>14</v>
      </c>
      <c r="H72" s="2" t="s">
        <v>11</v>
      </c>
      <c r="I72" s="2">
        <v>6.7</v>
      </c>
      <c r="J72" s="2" t="s">
        <v>182</v>
      </c>
    </row>
    <row r="73" spans="1:11" x14ac:dyDescent="0.25">
      <c r="A73" s="3">
        <v>41893</v>
      </c>
      <c r="B73" s="2" t="s">
        <v>85</v>
      </c>
      <c r="C73" s="2" t="s">
        <v>62</v>
      </c>
      <c r="D73" s="2">
        <v>1</v>
      </c>
      <c r="E73" s="2">
        <v>1</v>
      </c>
      <c r="F73" s="2">
        <v>0.16</v>
      </c>
      <c r="G73" s="2" t="s">
        <v>11</v>
      </c>
      <c r="H73" s="2" t="s">
        <v>11</v>
      </c>
      <c r="I73" s="2">
        <v>1</v>
      </c>
      <c r="J73" s="2" t="s">
        <v>182</v>
      </c>
    </row>
    <row r="74" spans="1:11" x14ac:dyDescent="0.25">
      <c r="A74" s="3">
        <v>41894</v>
      </c>
      <c r="B74" s="2" t="s">
        <v>86</v>
      </c>
      <c r="C74" s="2" t="s">
        <v>62</v>
      </c>
      <c r="D74" s="2">
        <v>10513</v>
      </c>
      <c r="E74" s="2">
        <v>10513</v>
      </c>
      <c r="F74" s="2">
        <v>0.16</v>
      </c>
      <c r="G74" s="2" t="s">
        <v>14</v>
      </c>
      <c r="H74" s="2" t="s">
        <v>11</v>
      </c>
      <c r="I74" s="2">
        <v>10513</v>
      </c>
      <c r="J74" s="6" t="s">
        <v>183</v>
      </c>
    </row>
    <row r="75" spans="1:11" x14ac:dyDescent="0.25">
      <c r="A75" s="3">
        <v>41894</v>
      </c>
      <c r="B75" s="2" t="s">
        <v>87</v>
      </c>
      <c r="C75" s="2" t="s">
        <v>62</v>
      </c>
      <c r="D75" s="2">
        <v>5.5</v>
      </c>
      <c r="E75" s="2">
        <v>5.5</v>
      </c>
      <c r="F75" s="2">
        <v>0.16</v>
      </c>
      <c r="G75" s="2" t="s">
        <v>11</v>
      </c>
      <c r="H75" s="2" t="s">
        <v>11</v>
      </c>
      <c r="I75" s="2">
        <v>5.5</v>
      </c>
      <c r="J75" s="2" t="s">
        <v>182</v>
      </c>
    </row>
    <row r="76" spans="1:11" x14ac:dyDescent="0.25">
      <c r="A76" s="3">
        <v>41894</v>
      </c>
      <c r="B76" s="2" t="s">
        <v>88</v>
      </c>
      <c r="C76" s="2" t="s">
        <v>62</v>
      </c>
      <c r="D76" s="2">
        <v>1.4</v>
      </c>
      <c r="E76" s="2">
        <v>1.4</v>
      </c>
      <c r="F76" s="2">
        <v>0.16</v>
      </c>
      <c r="G76" s="2" t="s">
        <v>11</v>
      </c>
      <c r="H76" s="2" t="s">
        <v>11</v>
      </c>
      <c r="I76" s="2">
        <v>1.4</v>
      </c>
      <c r="J76" s="2" t="s">
        <v>182</v>
      </c>
    </row>
    <row r="77" spans="1:11" x14ac:dyDescent="0.25">
      <c r="A77" s="3">
        <v>41894</v>
      </c>
      <c r="B77" s="2" t="s">
        <v>89</v>
      </c>
      <c r="C77" s="2" t="s">
        <v>62</v>
      </c>
      <c r="D77" s="2">
        <v>13753</v>
      </c>
      <c r="E77" s="2">
        <v>13753</v>
      </c>
      <c r="F77" s="2">
        <v>0.16</v>
      </c>
      <c r="G77" s="2" t="s">
        <v>14</v>
      </c>
      <c r="H77" s="2" t="s">
        <v>11</v>
      </c>
      <c r="I77" s="2">
        <v>13753</v>
      </c>
      <c r="J77" s="6" t="s">
        <v>183</v>
      </c>
    </row>
    <row r="78" spans="1:11" x14ac:dyDescent="0.25">
      <c r="A78" s="3">
        <v>41898</v>
      </c>
      <c r="B78" s="2" t="s">
        <v>90</v>
      </c>
      <c r="C78" s="2" t="s">
        <v>62</v>
      </c>
      <c r="D78" s="2">
        <v>179</v>
      </c>
      <c r="E78" s="2">
        <v>179</v>
      </c>
      <c r="F78" s="2">
        <v>0.16</v>
      </c>
      <c r="G78" s="2" t="s">
        <v>14</v>
      </c>
      <c r="H78" s="2" t="s">
        <v>11</v>
      </c>
      <c r="I78" s="2">
        <v>179</v>
      </c>
      <c r="J78" s="6" t="s">
        <v>183</v>
      </c>
    </row>
    <row r="79" spans="1:11" x14ac:dyDescent="0.25">
      <c r="A79" s="3">
        <v>41898</v>
      </c>
      <c r="B79" s="2" t="s">
        <v>91</v>
      </c>
      <c r="C79" s="2" t="s">
        <v>62</v>
      </c>
      <c r="D79" s="2">
        <v>1689</v>
      </c>
      <c r="E79" s="2">
        <v>1689</v>
      </c>
      <c r="F79" s="2">
        <v>0.16</v>
      </c>
      <c r="G79" s="2" t="s">
        <v>14</v>
      </c>
      <c r="H79" s="2" t="s">
        <v>11</v>
      </c>
      <c r="I79" s="2">
        <v>1689</v>
      </c>
      <c r="J79" s="6" t="s">
        <v>183</v>
      </c>
    </row>
    <row r="80" spans="1:11" x14ac:dyDescent="0.25">
      <c r="A80" s="3">
        <v>41898</v>
      </c>
      <c r="B80" s="2" t="s">
        <v>92</v>
      </c>
      <c r="C80" s="2" t="s">
        <v>62</v>
      </c>
      <c r="D80" s="2">
        <v>502</v>
      </c>
      <c r="E80" s="2">
        <v>502</v>
      </c>
      <c r="F80" s="2">
        <v>0.16</v>
      </c>
      <c r="G80" s="2" t="s">
        <v>14</v>
      </c>
      <c r="H80" s="2" t="s">
        <v>11</v>
      </c>
      <c r="I80" s="2">
        <v>502</v>
      </c>
      <c r="J80" s="6" t="s">
        <v>183</v>
      </c>
    </row>
    <row r="81" spans="1:14" s="2" customFormat="1" x14ac:dyDescent="0.25">
      <c r="A81" s="3">
        <v>41905</v>
      </c>
      <c r="B81" s="2" t="s">
        <v>93</v>
      </c>
      <c r="C81" s="2" t="s">
        <v>9</v>
      </c>
      <c r="D81" s="2">
        <v>219</v>
      </c>
      <c r="E81" s="2">
        <v>219</v>
      </c>
      <c r="F81" s="2">
        <v>0.16</v>
      </c>
      <c r="G81" s="2" t="s">
        <v>14</v>
      </c>
      <c r="H81" s="2" t="s">
        <v>11</v>
      </c>
      <c r="I81" s="2">
        <v>219</v>
      </c>
      <c r="J81" s="6" t="s">
        <v>183</v>
      </c>
      <c r="L81"/>
      <c r="M81"/>
      <c r="N81"/>
    </row>
    <row r="82" spans="1:14" s="2" customFormat="1" x14ac:dyDescent="0.25">
      <c r="A82" s="3">
        <v>41905</v>
      </c>
      <c r="B82" s="2" t="s">
        <v>94</v>
      </c>
      <c r="C82" s="2" t="s">
        <v>9</v>
      </c>
      <c r="D82" s="2">
        <v>192</v>
      </c>
      <c r="E82" s="2">
        <v>192</v>
      </c>
      <c r="F82" s="2">
        <v>0.16</v>
      </c>
      <c r="G82" s="2" t="s">
        <v>14</v>
      </c>
      <c r="H82" s="2" t="s">
        <v>11</v>
      </c>
      <c r="I82" s="2">
        <v>192</v>
      </c>
      <c r="J82" s="6" t="s">
        <v>183</v>
      </c>
      <c r="L82"/>
      <c r="M82"/>
      <c r="N82"/>
    </row>
    <row r="83" spans="1:14" s="2" customFormat="1" x14ac:dyDescent="0.25">
      <c r="A83" s="3">
        <v>41905</v>
      </c>
      <c r="B83" s="2" t="s">
        <v>95</v>
      </c>
      <c r="C83" s="2" t="s">
        <v>9</v>
      </c>
      <c r="D83" s="2">
        <v>210</v>
      </c>
      <c r="E83" s="2">
        <v>210</v>
      </c>
      <c r="F83" s="2">
        <v>0.16</v>
      </c>
      <c r="G83" s="2" t="s">
        <v>14</v>
      </c>
      <c r="H83" s="2" t="s">
        <v>11</v>
      </c>
      <c r="I83" s="2">
        <v>210</v>
      </c>
      <c r="J83" s="6" t="s">
        <v>183</v>
      </c>
      <c r="L83"/>
      <c r="M83"/>
      <c r="N83"/>
    </row>
    <row r="84" spans="1:14" s="2" customFormat="1" x14ac:dyDescent="0.25">
      <c r="A84" s="3">
        <v>41913</v>
      </c>
      <c r="B84" s="2" t="s">
        <v>96</v>
      </c>
      <c r="C84" s="2" t="s">
        <v>9</v>
      </c>
      <c r="D84" s="2">
        <v>664</v>
      </c>
      <c r="E84" s="2">
        <v>664</v>
      </c>
      <c r="F84" s="2">
        <v>0.16</v>
      </c>
      <c r="G84" s="2" t="s">
        <v>14</v>
      </c>
      <c r="H84" s="2" t="s">
        <v>11</v>
      </c>
      <c r="I84" s="2">
        <v>664</v>
      </c>
      <c r="J84" s="6" t="s">
        <v>183</v>
      </c>
      <c r="L84"/>
      <c r="M84"/>
      <c r="N84"/>
    </row>
    <row r="85" spans="1:14" s="2" customFormat="1" x14ac:dyDescent="0.25">
      <c r="A85" s="3">
        <v>41913</v>
      </c>
      <c r="B85" s="2" t="s">
        <v>97</v>
      </c>
      <c r="C85" s="2" t="s">
        <v>9</v>
      </c>
      <c r="D85" s="2">
        <v>4.3</v>
      </c>
      <c r="E85" s="2">
        <v>4.3</v>
      </c>
      <c r="F85" s="2">
        <v>0.16</v>
      </c>
      <c r="G85" s="2" t="s">
        <v>11</v>
      </c>
      <c r="H85" s="2" t="s">
        <v>11</v>
      </c>
      <c r="I85" s="2">
        <v>4.3</v>
      </c>
      <c r="J85" s="2" t="s">
        <v>182</v>
      </c>
      <c r="L85"/>
      <c r="M85"/>
      <c r="N85"/>
    </row>
    <row r="86" spans="1:14" s="2" customFormat="1" x14ac:dyDescent="0.25">
      <c r="A86" s="3">
        <v>41913</v>
      </c>
      <c r="B86" s="2" t="s">
        <v>98</v>
      </c>
      <c r="C86" s="2" t="s">
        <v>9</v>
      </c>
      <c r="D86" s="2">
        <v>13.9</v>
      </c>
      <c r="E86" s="2">
        <v>13.9</v>
      </c>
      <c r="F86" s="2">
        <v>0.16</v>
      </c>
      <c r="G86" s="2" t="s">
        <v>14</v>
      </c>
      <c r="H86" s="2" t="s">
        <v>11</v>
      </c>
      <c r="I86" s="2">
        <v>13.9</v>
      </c>
      <c r="J86" s="6" t="s">
        <v>183</v>
      </c>
      <c r="L86"/>
      <c r="M86"/>
      <c r="N86"/>
    </row>
    <row r="87" spans="1:14" s="2" customFormat="1" x14ac:dyDescent="0.25">
      <c r="A87" s="3">
        <v>41920</v>
      </c>
      <c r="B87" s="2" t="s">
        <v>99</v>
      </c>
      <c r="C87" s="2" t="s">
        <v>62</v>
      </c>
      <c r="D87" s="2">
        <v>1218</v>
      </c>
      <c r="E87" s="2">
        <v>1218</v>
      </c>
      <c r="F87" s="2">
        <v>0.16</v>
      </c>
      <c r="G87" s="2" t="s">
        <v>14</v>
      </c>
      <c r="H87" s="2" t="s">
        <v>11</v>
      </c>
      <c r="I87" s="8"/>
      <c r="J87" s="8" t="s">
        <v>183</v>
      </c>
      <c r="L87"/>
      <c r="M87"/>
      <c r="N87"/>
    </row>
    <row r="88" spans="1:14" s="2" customFormat="1" x14ac:dyDescent="0.25">
      <c r="A88" s="3">
        <v>41920</v>
      </c>
      <c r="B88" s="2" t="s">
        <v>100</v>
      </c>
      <c r="C88" s="2" t="s">
        <v>62</v>
      </c>
      <c r="D88" s="2">
        <v>277</v>
      </c>
      <c r="E88" s="2">
        <v>277</v>
      </c>
      <c r="F88" s="2">
        <v>0.16</v>
      </c>
      <c r="G88" s="2" t="s">
        <v>14</v>
      </c>
      <c r="H88" s="2" t="s">
        <v>11</v>
      </c>
      <c r="I88" s="8"/>
      <c r="J88" s="8" t="s">
        <v>183</v>
      </c>
      <c r="L88"/>
      <c r="M88"/>
      <c r="N88"/>
    </row>
    <row r="89" spans="1:14" s="2" customFormat="1" x14ac:dyDescent="0.25">
      <c r="A89" s="3">
        <v>41926</v>
      </c>
      <c r="B89" s="2" t="s">
        <v>101</v>
      </c>
      <c r="C89" s="2" t="s">
        <v>62</v>
      </c>
      <c r="D89" s="2">
        <v>28</v>
      </c>
      <c r="E89" s="2">
        <v>28</v>
      </c>
      <c r="F89" s="2">
        <v>0.16</v>
      </c>
      <c r="G89" s="2" t="s">
        <v>14</v>
      </c>
      <c r="H89" s="2" t="s">
        <v>11</v>
      </c>
      <c r="I89" s="8"/>
      <c r="J89" s="8" t="s">
        <v>183</v>
      </c>
      <c r="L89"/>
      <c r="M89"/>
      <c r="N89"/>
    </row>
    <row r="90" spans="1:14" s="2" customFormat="1" x14ac:dyDescent="0.25">
      <c r="A90" s="3">
        <v>41926</v>
      </c>
      <c r="B90" s="2" t="s">
        <v>102</v>
      </c>
      <c r="C90" s="2" t="s">
        <v>62</v>
      </c>
      <c r="D90" s="2">
        <v>6112</v>
      </c>
      <c r="E90" s="2">
        <v>6112</v>
      </c>
      <c r="F90" s="2">
        <v>0.16</v>
      </c>
      <c r="G90" s="2" t="s">
        <v>14</v>
      </c>
      <c r="H90" s="2" t="s">
        <v>11</v>
      </c>
      <c r="I90" s="8"/>
      <c r="J90" s="8" t="s">
        <v>183</v>
      </c>
      <c r="L90"/>
      <c r="M90"/>
      <c r="N90"/>
    </row>
    <row r="91" spans="1:14" x14ac:dyDescent="0.25">
      <c r="A91" s="3">
        <v>41933</v>
      </c>
      <c r="C91" s="2" t="s">
        <v>62</v>
      </c>
      <c r="D91" s="2">
        <v>6298</v>
      </c>
      <c r="E91" s="2">
        <v>6298</v>
      </c>
      <c r="F91" s="2">
        <v>0.16</v>
      </c>
      <c r="G91" s="2" t="s">
        <v>14</v>
      </c>
      <c r="J91" s="2" t="s">
        <v>183</v>
      </c>
      <c r="K91" s="2" t="s">
        <v>192</v>
      </c>
    </row>
    <row r="92" spans="1:14" x14ac:dyDescent="0.25">
      <c r="A92" s="3">
        <v>41933</v>
      </c>
      <c r="C92" s="2" t="s">
        <v>62</v>
      </c>
      <c r="D92" s="2">
        <v>0.63</v>
      </c>
      <c r="E92" s="2">
        <v>0.63</v>
      </c>
      <c r="F92" s="2">
        <v>0.16</v>
      </c>
      <c r="G92" s="2" t="s">
        <v>11</v>
      </c>
      <c r="J92" s="2" t="s">
        <v>182</v>
      </c>
      <c r="K92" s="2" t="s">
        <v>192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90"/>
  <sheetViews>
    <sheetView workbookViewId="0">
      <pane ySplit="1" topLeftCell="A19" activePane="bottomLeft" state="frozen"/>
      <selection pane="bottomLeft" activeCell="P49" sqref="P49"/>
    </sheetView>
  </sheetViews>
  <sheetFormatPr defaultRowHeight="15" x14ac:dyDescent="0.25"/>
  <cols>
    <col min="1" max="1" width="16.42578125" style="2" customWidth="1"/>
    <col min="2" max="2" width="11.7109375" style="2" customWidth="1"/>
    <col min="3" max="3" width="15.42578125" style="2" customWidth="1"/>
    <col min="4" max="4" width="9.140625" style="2" customWidth="1"/>
    <col min="5" max="8" width="9.140625" style="2"/>
    <col min="10" max="10" width="9.140625" style="2"/>
    <col min="11" max="11" width="11.42578125" style="2" customWidth="1"/>
  </cols>
  <sheetData>
    <row r="1" spans="1:12" x14ac:dyDescent="0.25">
      <c r="A1" s="2" t="s">
        <v>2</v>
      </c>
      <c r="B1" s="2" t="s">
        <v>1</v>
      </c>
      <c r="C1" s="2" t="s">
        <v>3</v>
      </c>
      <c r="D1" s="2" t="s">
        <v>185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181</v>
      </c>
      <c r="J1" s="2" t="s">
        <v>180</v>
      </c>
      <c r="K1" s="2" t="s">
        <v>184</v>
      </c>
      <c r="L1" s="2" t="s">
        <v>187</v>
      </c>
    </row>
    <row r="2" spans="1:12" x14ac:dyDescent="0.25">
      <c r="A2" s="3">
        <v>39368</v>
      </c>
      <c r="B2" s="2" t="s">
        <v>8</v>
      </c>
      <c r="C2" s="2" t="s">
        <v>9</v>
      </c>
      <c r="D2" s="4">
        <v>2.5000000000000001E-2</v>
      </c>
      <c r="E2" s="2" t="s">
        <v>10</v>
      </c>
      <c r="F2" s="2">
        <v>0.05</v>
      </c>
      <c r="G2" s="2" t="s">
        <v>11</v>
      </c>
      <c r="H2" s="2" t="s">
        <v>11</v>
      </c>
      <c r="I2" s="7"/>
      <c r="J2" s="8"/>
      <c r="L2" s="7" t="s">
        <v>189</v>
      </c>
    </row>
    <row r="3" spans="1:12" x14ac:dyDescent="0.25">
      <c r="A3" s="3">
        <v>40544</v>
      </c>
      <c r="B3" s="2" t="s">
        <v>12</v>
      </c>
      <c r="C3" s="2" t="s">
        <v>9</v>
      </c>
      <c r="D3" s="2">
        <v>64.400000000000006</v>
      </c>
      <c r="E3" s="2">
        <v>64.400000000000006</v>
      </c>
      <c r="F3" s="2">
        <v>0.05</v>
      </c>
      <c r="G3" s="2" t="s">
        <v>14</v>
      </c>
      <c r="H3" s="2" t="s">
        <v>14</v>
      </c>
      <c r="I3" s="7"/>
      <c r="J3" s="8"/>
      <c r="L3" s="5" t="s">
        <v>188</v>
      </c>
    </row>
    <row r="4" spans="1:12" x14ac:dyDescent="0.25">
      <c r="A4" s="3">
        <v>40555</v>
      </c>
      <c r="B4" s="2" t="s">
        <v>15</v>
      </c>
      <c r="C4" s="2" t="s">
        <v>9</v>
      </c>
      <c r="D4" s="4">
        <v>2.5000000000000001E-2</v>
      </c>
      <c r="E4" s="2" t="s">
        <v>10</v>
      </c>
      <c r="F4" s="2">
        <v>0.05</v>
      </c>
      <c r="G4" s="2" t="s">
        <v>11</v>
      </c>
      <c r="H4" s="2" t="s">
        <v>11</v>
      </c>
      <c r="I4" s="7"/>
      <c r="J4" s="8"/>
    </row>
    <row r="5" spans="1:12" x14ac:dyDescent="0.25">
      <c r="A5" s="3">
        <v>40581</v>
      </c>
      <c r="B5" s="2" t="s">
        <v>16</v>
      </c>
      <c r="C5" s="2" t="s">
        <v>9</v>
      </c>
      <c r="D5" s="2">
        <v>5.77</v>
      </c>
      <c r="E5" s="2">
        <v>5.77</v>
      </c>
      <c r="F5" s="2">
        <v>0.05</v>
      </c>
      <c r="G5" s="2" t="s">
        <v>11</v>
      </c>
      <c r="H5" s="2" t="s">
        <v>14</v>
      </c>
      <c r="I5" s="7"/>
      <c r="J5" s="8"/>
    </row>
    <row r="6" spans="1:12" x14ac:dyDescent="0.25">
      <c r="A6" s="3">
        <v>40716</v>
      </c>
      <c r="B6" s="2" t="s">
        <v>17</v>
      </c>
      <c r="C6" s="2" t="s">
        <v>9</v>
      </c>
      <c r="D6" s="2">
        <v>1.8</v>
      </c>
      <c r="E6" s="2">
        <v>1.8</v>
      </c>
      <c r="F6" s="2">
        <v>0.05</v>
      </c>
      <c r="G6" s="2" t="s">
        <v>11</v>
      </c>
      <c r="H6" s="2" t="s">
        <v>14</v>
      </c>
      <c r="I6" s="7"/>
      <c r="J6" s="8"/>
    </row>
    <row r="7" spans="1:12" x14ac:dyDescent="0.25">
      <c r="A7" s="3">
        <v>40823</v>
      </c>
      <c r="B7" s="2" t="s">
        <v>18</v>
      </c>
      <c r="C7" s="2" t="s">
        <v>9</v>
      </c>
      <c r="D7" s="2">
        <v>9.19</v>
      </c>
      <c r="E7" s="2">
        <v>9.19</v>
      </c>
      <c r="F7" s="2">
        <v>0.05</v>
      </c>
      <c r="G7" s="2" t="s">
        <v>14</v>
      </c>
      <c r="H7" s="2" t="s">
        <v>14</v>
      </c>
      <c r="I7" s="7"/>
      <c r="J7" s="8"/>
    </row>
    <row r="8" spans="1:12" x14ac:dyDescent="0.25">
      <c r="A8" s="3">
        <v>40828</v>
      </c>
      <c r="B8" s="2" t="s">
        <v>19</v>
      </c>
      <c r="C8" s="2" t="s">
        <v>9</v>
      </c>
      <c r="D8" s="2">
        <v>7.8E-2</v>
      </c>
      <c r="E8" s="2">
        <v>7.8E-2</v>
      </c>
      <c r="F8" s="2">
        <v>0.05</v>
      </c>
      <c r="G8" s="2" t="s">
        <v>11</v>
      </c>
      <c r="H8" s="2" t="s">
        <v>14</v>
      </c>
      <c r="I8" s="7"/>
      <c r="J8" s="8"/>
    </row>
    <row r="9" spans="1:12" x14ac:dyDescent="0.25">
      <c r="A9" s="3">
        <v>40883</v>
      </c>
      <c r="B9" s="2" t="s">
        <v>20</v>
      </c>
      <c r="C9" s="2" t="s">
        <v>9</v>
      </c>
      <c r="D9" s="2">
        <v>0.13200000000000001</v>
      </c>
      <c r="E9" s="2">
        <v>0.13200000000000001</v>
      </c>
      <c r="F9" s="2">
        <v>0.05</v>
      </c>
      <c r="G9" s="2" t="s">
        <v>11</v>
      </c>
      <c r="H9" s="2" t="s">
        <v>14</v>
      </c>
      <c r="I9" s="7"/>
      <c r="J9" s="8"/>
    </row>
    <row r="10" spans="1:12" x14ac:dyDescent="0.25">
      <c r="A10" s="3">
        <v>40947</v>
      </c>
      <c r="B10" s="2" t="s">
        <v>21</v>
      </c>
      <c r="C10" s="2" t="s">
        <v>9</v>
      </c>
      <c r="D10" s="2">
        <v>6.7000000000000004E-2</v>
      </c>
      <c r="E10" s="2">
        <v>6.7000000000000004E-2</v>
      </c>
      <c r="F10" s="2">
        <v>0.05</v>
      </c>
      <c r="G10" s="2" t="s">
        <v>11</v>
      </c>
      <c r="H10" s="2" t="s">
        <v>11</v>
      </c>
      <c r="I10" s="7"/>
      <c r="J10" s="8"/>
    </row>
    <row r="11" spans="1:12" x14ac:dyDescent="0.25">
      <c r="A11" s="3">
        <v>41180</v>
      </c>
      <c r="B11" s="2" t="s">
        <v>22</v>
      </c>
      <c r="C11" s="2" t="s">
        <v>9</v>
      </c>
      <c r="D11" s="2">
        <v>34.4</v>
      </c>
      <c r="E11" s="2">
        <v>34.4</v>
      </c>
      <c r="F11" s="2">
        <v>0.05</v>
      </c>
      <c r="G11" s="2" t="s">
        <v>14</v>
      </c>
      <c r="H11" s="2" t="s">
        <v>14</v>
      </c>
      <c r="I11" s="2">
        <v>34.4</v>
      </c>
      <c r="J11" s="2" t="s">
        <v>183</v>
      </c>
    </row>
    <row r="12" spans="1:12" x14ac:dyDescent="0.25">
      <c r="A12" s="3">
        <v>41184</v>
      </c>
      <c r="B12" s="2" t="s">
        <v>23</v>
      </c>
      <c r="C12" s="2" t="s">
        <v>9</v>
      </c>
      <c r="D12" s="2">
        <v>0.16900000000000001</v>
      </c>
      <c r="E12" s="2">
        <v>0.16900000000000001</v>
      </c>
      <c r="F12" s="2">
        <v>0.05</v>
      </c>
      <c r="G12" s="2" t="s">
        <v>11</v>
      </c>
      <c r="H12" s="2" t="s">
        <v>14</v>
      </c>
      <c r="I12" s="2">
        <v>0.16900000000000001</v>
      </c>
      <c r="J12" s="6" t="s">
        <v>182</v>
      </c>
      <c r="K12" s="10">
        <v>41191</v>
      </c>
    </row>
    <row r="13" spans="1:12" x14ac:dyDescent="0.25">
      <c r="A13" s="3">
        <v>41184</v>
      </c>
      <c r="B13" s="2" t="s">
        <v>25</v>
      </c>
      <c r="C13" s="2" t="s">
        <v>9</v>
      </c>
      <c r="D13" s="2">
        <v>0.17699999999999999</v>
      </c>
      <c r="E13" s="2">
        <v>0.17699999999999999</v>
      </c>
      <c r="F13" s="2">
        <v>0.05</v>
      </c>
      <c r="G13" s="2" t="s">
        <v>11</v>
      </c>
      <c r="H13" s="2" t="s">
        <v>14</v>
      </c>
      <c r="I13" s="2">
        <v>0.17699999999999999</v>
      </c>
      <c r="J13" s="6" t="s">
        <v>182</v>
      </c>
      <c r="K13" s="10">
        <v>41191</v>
      </c>
    </row>
    <row r="14" spans="1:12" x14ac:dyDescent="0.25">
      <c r="A14" s="3">
        <v>41184</v>
      </c>
      <c r="B14" s="2" t="s">
        <v>26</v>
      </c>
      <c r="C14" s="2" t="s">
        <v>9</v>
      </c>
      <c r="D14" s="2">
        <v>128</v>
      </c>
      <c r="E14" s="2">
        <v>128</v>
      </c>
      <c r="F14" s="2">
        <v>0.05</v>
      </c>
      <c r="G14" s="2" t="s">
        <v>14</v>
      </c>
      <c r="H14" s="2" t="s">
        <v>14</v>
      </c>
      <c r="I14" s="2">
        <v>128</v>
      </c>
      <c r="J14" s="2" t="s">
        <v>183</v>
      </c>
    </row>
    <row r="15" spans="1:12" x14ac:dyDescent="0.25">
      <c r="A15" s="3">
        <v>41184</v>
      </c>
      <c r="B15" s="2" t="s">
        <v>24</v>
      </c>
      <c r="C15" s="2" t="s">
        <v>9</v>
      </c>
      <c r="D15" s="2">
        <v>419</v>
      </c>
      <c r="E15" s="2">
        <v>419</v>
      </c>
      <c r="F15" s="2">
        <v>0.05</v>
      </c>
      <c r="G15" s="2" t="s">
        <v>14</v>
      </c>
      <c r="H15" s="2" t="s">
        <v>14</v>
      </c>
      <c r="I15" s="2">
        <v>419</v>
      </c>
      <c r="J15" s="2" t="s">
        <v>183</v>
      </c>
      <c r="K15" s="10">
        <v>41191</v>
      </c>
    </row>
    <row r="16" spans="1:12" x14ac:dyDescent="0.25">
      <c r="A16" s="3">
        <v>41191</v>
      </c>
      <c r="B16" s="2" t="s">
        <v>27</v>
      </c>
      <c r="C16" s="2" t="s">
        <v>9</v>
      </c>
      <c r="D16" s="2">
        <v>25.6</v>
      </c>
      <c r="E16" s="2">
        <v>25.6</v>
      </c>
      <c r="F16" s="2">
        <v>0.16</v>
      </c>
      <c r="G16" s="2" t="s">
        <v>14</v>
      </c>
      <c r="H16" s="2" t="s">
        <v>11</v>
      </c>
      <c r="I16" s="2">
        <v>25.6</v>
      </c>
      <c r="J16" s="2" t="s">
        <v>183</v>
      </c>
    </row>
    <row r="17" spans="1:12" x14ac:dyDescent="0.25">
      <c r="A17" s="3">
        <v>41191</v>
      </c>
      <c r="B17" s="2" t="s">
        <v>28</v>
      </c>
      <c r="C17" s="2" t="s">
        <v>9</v>
      </c>
      <c r="D17" s="2">
        <v>0.40600000000000003</v>
      </c>
      <c r="E17" s="2">
        <v>0.40600000000000003</v>
      </c>
      <c r="F17" s="2">
        <v>0.16</v>
      </c>
      <c r="G17" s="2" t="s">
        <v>11</v>
      </c>
      <c r="H17" s="2" t="s">
        <v>11</v>
      </c>
      <c r="I17" s="2">
        <v>0.40600000000000003</v>
      </c>
      <c r="J17" s="2" t="s">
        <v>182</v>
      </c>
    </row>
    <row r="18" spans="1:12" x14ac:dyDescent="0.25">
      <c r="A18" s="3">
        <v>41191</v>
      </c>
      <c r="B18" s="2" t="s">
        <v>29</v>
      </c>
      <c r="C18" s="2" t="s">
        <v>9</v>
      </c>
      <c r="D18" s="2">
        <v>192</v>
      </c>
      <c r="E18" s="2">
        <v>192</v>
      </c>
      <c r="F18" s="2">
        <v>0.16</v>
      </c>
      <c r="G18" s="2" t="s">
        <v>14</v>
      </c>
      <c r="H18" s="2" t="s">
        <v>11</v>
      </c>
      <c r="I18" s="8"/>
      <c r="J18" s="8"/>
      <c r="K18" s="2" t="s">
        <v>200</v>
      </c>
      <c r="L18" s="2" t="s">
        <v>202</v>
      </c>
    </row>
    <row r="19" spans="1:12" x14ac:dyDescent="0.25">
      <c r="A19" s="3">
        <v>41191</v>
      </c>
      <c r="B19" s="2" t="s">
        <v>30</v>
      </c>
      <c r="C19" s="2" t="s">
        <v>9</v>
      </c>
      <c r="D19" s="2">
        <v>7.65</v>
      </c>
      <c r="E19" s="2">
        <v>7.65</v>
      </c>
      <c r="F19" s="2">
        <v>0.16</v>
      </c>
      <c r="G19" s="2" t="s">
        <v>14</v>
      </c>
      <c r="H19" s="2" t="s">
        <v>11</v>
      </c>
      <c r="I19" s="8"/>
      <c r="J19" s="8"/>
      <c r="K19" s="2" t="s">
        <v>201</v>
      </c>
      <c r="L19" s="2" t="s">
        <v>202</v>
      </c>
    </row>
    <row r="20" spans="1:12" x14ac:dyDescent="0.25">
      <c r="A20" s="3">
        <v>41198</v>
      </c>
      <c r="B20" s="2" t="s">
        <v>31</v>
      </c>
      <c r="C20" s="2" t="s">
        <v>9</v>
      </c>
      <c r="D20" s="2">
        <v>0.495</v>
      </c>
      <c r="E20" s="2">
        <v>0.495</v>
      </c>
      <c r="F20" s="2">
        <v>0.05</v>
      </c>
      <c r="G20" s="2" t="s">
        <v>11</v>
      </c>
      <c r="H20" s="2" t="s">
        <v>14</v>
      </c>
      <c r="I20" s="2">
        <v>0.495</v>
      </c>
      <c r="J20" s="6" t="s">
        <v>182</v>
      </c>
    </row>
    <row r="21" spans="1:12" x14ac:dyDescent="0.25">
      <c r="A21" s="3">
        <v>41198</v>
      </c>
      <c r="B21" s="2" t="s">
        <v>32</v>
      </c>
      <c r="C21" s="2" t="s">
        <v>9</v>
      </c>
      <c r="D21" s="2">
        <v>1.63</v>
      </c>
      <c r="E21" s="2">
        <v>1.63</v>
      </c>
      <c r="F21" s="2">
        <v>0.05</v>
      </c>
      <c r="G21" s="2" t="s">
        <v>11</v>
      </c>
      <c r="H21" s="2" t="s">
        <v>14</v>
      </c>
      <c r="I21" s="2">
        <v>1.63</v>
      </c>
      <c r="J21" s="6" t="s">
        <v>182</v>
      </c>
    </row>
    <row r="22" spans="1:12" x14ac:dyDescent="0.25">
      <c r="A22" s="3">
        <v>41198</v>
      </c>
      <c r="B22" s="2" t="s">
        <v>33</v>
      </c>
      <c r="C22" s="2" t="s">
        <v>9</v>
      </c>
      <c r="D22" s="2">
        <v>5.5E-2</v>
      </c>
      <c r="E22" s="2">
        <v>5.5E-2</v>
      </c>
      <c r="F22" s="2">
        <v>0.05</v>
      </c>
      <c r="G22" s="2" t="s">
        <v>11</v>
      </c>
      <c r="H22" s="2" t="s">
        <v>14</v>
      </c>
      <c r="I22" s="2">
        <v>5.5E-2</v>
      </c>
      <c r="J22" s="6" t="s">
        <v>182</v>
      </c>
    </row>
    <row r="23" spans="1:12" x14ac:dyDescent="0.25">
      <c r="A23" s="3">
        <v>41205</v>
      </c>
      <c r="B23" s="2" t="s">
        <v>34</v>
      </c>
      <c r="C23" s="2" t="s">
        <v>9</v>
      </c>
      <c r="D23" s="2">
        <v>6.2E-2</v>
      </c>
      <c r="E23" s="2">
        <v>6.2E-2</v>
      </c>
      <c r="F23" s="2">
        <v>0.05</v>
      </c>
      <c r="G23" s="2" t="s">
        <v>11</v>
      </c>
      <c r="H23" s="2" t="s">
        <v>14</v>
      </c>
      <c r="I23" s="2">
        <v>6.2E-2</v>
      </c>
      <c r="J23" s="6" t="s">
        <v>182</v>
      </c>
    </row>
    <row r="24" spans="1:12" x14ac:dyDescent="0.25">
      <c r="A24" s="3">
        <v>41206</v>
      </c>
      <c r="B24" s="2" t="s">
        <v>35</v>
      </c>
      <c r="C24" s="2" t="s">
        <v>9</v>
      </c>
      <c r="D24" s="2">
        <v>29.3</v>
      </c>
      <c r="E24" s="2">
        <v>29.3</v>
      </c>
      <c r="F24" s="2">
        <v>0.05</v>
      </c>
      <c r="G24" s="2" t="s">
        <v>14</v>
      </c>
      <c r="H24" s="2" t="s">
        <v>14</v>
      </c>
      <c r="I24" s="2">
        <v>29.3</v>
      </c>
      <c r="J24" s="2" t="s">
        <v>183</v>
      </c>
    </row>
    <row r="25" spans="1:12" x14ac:dyDescent="0.25">
      <c r="A25" s="3">
        <v>41218</v>
      </c>
      <c r="B25" s="2" t="s">
        <v>36</v>
      </c>
      <c r="C25" s="2" t="s">
        <v>9</v>
      </c>
      <c r="D25" s="2">
        <v>0.08</v>
      </c>
      <c r="E25" s="2">
        <v>0.08</v>
      </c>
      <c r="F25" s="2">
        <v>0.05</v>
      </c>
      <c r="G25" s="2" t="s">
        <v>11</v>
      </c>
      <c r="H25" s="2" t="s">
        <v>11</v>
      </c>
      <c r="I25" s="2">
        <v>0.08</v>
      </c>
      <c r="J25" s="2" t="s">
        <v>182</v>
      </c>
    </row>
    <row r="26" spans="1:12" x14ac:dyDescent="0.25">
      <c r="A26" s="3">
        <v>41218</v>
      </c>
      <c r="B26" s="2" t="s">
        <v>37</v>
      </c>
      <c r="C26" s="2" t="s">
        <v>9</v>
      </c>
      <c r="D26" s="2">
        <v>73.099999999999994</v>
      </c>
      <c r="E26" s="2">
        <v>73.099999999999994</v>
      </c>
      <c r="F26" s="2">
        <v>0.05</v>
      </c>
      <c r="G26" s="2" t="s">
        <v>14</v>
      </c>
      <c r="H26" s="2" t="s">
        <v>11</v>
      </c>
      <c r="I26" s="2">
        <v>73.099999999999994</v>
      </c>
      <c r="J26" s="6" t="s">
        <v>183</v>
      </c>
    </row>
    <row r="27" spans="1:12" x14ac:dyDescent="0.25">
      <c r="A27" s="3">
        <v>41226</v>
      </c>
      <c r="B27" s="2" t="s">
        <v>38</v>
      </c>
      <c r="C27" s="2" t="s">
        <v>9</v>
      </c>
      <c r="D27" s="4">
        <v>2.5000000000000001E-2</v>
      </c>
      <c r="E27" s="2" t="s">
        <v>10</v>
      </c>
      <c r="F27" s="2">
        <v>0.05</v>
      </c>
      <c r="G27" s="2" t="s">
        <v>11</v>
      </c>
      <c r="H27" s="2" t="s">
        <v>14</v>
      </c>
      <c r="I27" s="2" t="s">
        <v>10</v>
      </c>
      <c r="J27" s="6" t="s">
        <v>182</v>
      </c>
    </row>
    <row r="28" spans="1:12" x14ac:dyDescent="0.25">
      <c r="A28" s="3">
        <v>41226</v>
      </c>
      <c r="B28" s="2" t="s">
        <v>39</v>
      </c>
      <c r="C28" s="2" t="s">
        <v>9</v>
      </c>
      <c r="D28" s="4">
        <v>2.5000000000000001E-2</v>
      </c>
      <c r="E28" s="2" t="s">
        <v>10</v>
      </c>
      <c r="F28" s="2">
        <v>0.05</v>
      </c>
      <c r="G28" s="2" t="s">
        <v>11</v>
      </c>
      <c r="H28" s="2" t="s">
        <v>14</v>
      </c>
      <c r="I28" s="2" t="s">
        <v>10</v>
      </c>
      <c r="J28" s="6" t="s">
        <v>182</v>
      </c>
    </row>
    <row r="29" spans="1:12" x14ac:dyDescent="0.25">
      <c r="A29" s="3">
        <v>41233</v>
      </c>
      <c r="B29" s="2" t="s">
        <v>40</v>
      </c>
      <c r="C29" s="2" t="s">
        <v>9</v>
      </c>
      <c r="D29" s="2">
        <v>0.05</v>
      </c>
      <c r="E29" s="2">
        <v>0.05</v>
      </c>
      <c r="F29" s="2">
        <v>0.05</v>
      </c>
      <c r="G29" s="2" t="s">
        <v>11</v>
      </c>
      <c r="H29" s="2" t="s">
        <v>14</v>
      </c>
      <c r="I29" s="2">
        <v>0.05</v>
      </c>
      <c r="J29" s="6" t="s">
        <v>182</v>
      </c>
    </row>
    <row r="30" spans="1:12" x14ac:dyDescent="0.25">
      <c r="A30" s="3">
        <v>41233</v>
      </c>
      <c r="B30" s="2" t="s">
        <v>41</v>
      </c>
      <c r="C30" s="2" t="s">
        <v>9</v>
      </c>
      <c r="D30" s="4">
        <v>2.5000000000000001E-2</v>
      </c>
      <c r="E30" s="2" t="s">
        <v>10</v>
      </c>
      <c r="F30" s="2">
        <v>0.05</v>
      </c>
      <c r="G30" s="2" t="s">
        <v>11</v>
      </c>
      <c r="H30" s="2" t="s">
        <v>14</v>
      </c>
      <c r="I30" s="8"/>
      <c r="J30" s="8"/>
    </row>
    <row r="31" spans="1:12" x14ac:dyDescent="0.25">
      <c r="A31" s="3">
        <v>41239</v>
      </c>
      <c r="B31" s="2" t="s">
        <v>42</v>
      </c>
      <c r="C31" s="2" t="s">
        <v>9</v>
      </c>
      <c r="D31" s="4">
        <v>2.5000000000000001E-2</v>
      </c>
      <c r="E31" s="2" t="s">
        <v>10</v>
      </c>
      <c r="F31" s="2">
        <v>0.05</v>
      </c>
      <c r="G31" s="2" t="s">
        <v>11</v>
      </c>
      <c r="H31" s="2" t="s">
        <v>14</v>
      </c>
      <c r="I31" s="2" t="s">
        <v>10</v>
      </c>
      <c r="J31" s="6" t="s">
        <v>182</v>
      </c>
      <c r="K31" s="10">
        <v>41226</v>
      </c>
    </row>
    <row r="32" spans="1:12" x14ac:dyDescent="0.25">
      <c r="A32" s="3">
        <v>41239</v>
      </c>
      <c r="B32" s="2" t="s">
        <v>43</v>
      </c>
      <c r="C32" s="2" t="s">
        <v>9</v>
      </c>
      <c r="D32" s="4">
        <v>2.5000000000000001E-2</v>
      </c>
      <c r="E32" s="2" t="s">
        <v>10</v>
      </c>
      <c r="F32" s="2">
        <v>0.05</v>
      </c>
      <c r="G32" s="2" t="s">
        <v>11</v>
      </c>
      <c r="H32" s="2" t="s">
        <v>14</v>
      </c>
      <c r="I32" s="8"/>
      <c r="J32" s="8"/>
    </row>
    <row r="33" spans="1:10" x14ac:dyDescent="0.25">
      <c r="A33" s="3">
        <v>41332</v>
      </c>
      <c r="B33" s="2" t="s">
        <v>44</v>
      </c>
      <c r="C33" s="2" t="s">
        <v>9</v>
      </c>
      <c r="D33" s="2">
        <v>7.1</v>
      </c>
      <c r="E33" s="2">
        <v>7.1</v>
      </c>
      <c r="F33" s="2">
        <v>0.05</v>
      </c>
      <c r="G33" s="2" t="s">
        <v>14</v>
      </c>
      <c r="H33" s="2" t="s">
        <v>14</v>
      </c>
      <c r="I33" s="8"/>
      <c r="J33" s="8"/>
    </row>
    <row r="34" spans="1:10" x14ac:dyDescent="0.25">
      <c r="A34" s="3">
        <v>41337</v>
      </c>
      <c r="B34" s="2" t="s">
        <v>45</v>
      </c>
      <c r="C34" s="2" t="s">
        <v>9</v>
      </c>
      <c r="D34" s="4">
        <v>2.5000000000000001E-2</v>
      </c>
      <c r="E34" s="2" t="s">
        <v>10</v>
      </c>
      <c r="F34" s="2">
        <v>0.05</v>
      </c>
      <c r="G34" s="2" t="s">
        <v>11</v>
      </c>
      <c r="H34" s="2" t="s">
        <v>14</v>
      </c>
      <c r="I34" s="8"/>
      <c r="J34" s="8"/>
    </row>
    <row r="35" spans="1:10" x14ac:dyDescent="0.25">
      <c r="A35" s="3">
        <v>41351</v>
      </c>
      <c r="B35" s="2" t="s">
        <v>46</v>
      </c>
      <c r="C35" s="2" t="s">
        <v>9</v>
      </c>
      <c r="D35" s="4">
        <v>2.5000000000000001E-2</v>
      </c>
      <c r="E35" s="2" t="s">
        <v>10</v>
      </c>
      <c r="F35" s="2">
        <v>0.05</v>
      </c>
      <c r="G35" s="2" t="s">
        <v>11</v>
      </c>
      <c r="H35" s="2" t="s">
        <v>14</v>
      </c>
      <c r="I35" s="8"/>
      <c r="J35" s="8"/>
    </row>
    <row r="36" spans="1:10" x14ac:dyDescent="0.25">
      <c r="A36" s="3">
        <v>41512</v>
      </c>
      <c r="B36" s="2" t="s">
        <v>47</v>
      </c>
      <c r="C36" s="2" t="s">
        <v>9</v>
      </c>
      <c r="D36" s="2">
        <v>21.3</v>
      </c>
      <c r="E36" s="2">
        <v>21.3</v>
      </c>
      <c r="F36" s="2">
        <v>0.16</v>
      </c>
      <c r="G36" s="2" t="s">
        <v>14</v>
      </c>
      <c r="H36" s="2" t="s">
        <v>14</v>
      </c>
      <c r="I36" s="2">
        <v>21.3</v>
      </c>
      <c r="J36" s="2" t="s">
        <v>183</v>
      </c>
    </row>
    <row r="37" spans="1:10" x14ac:dyDescent="0.25">
      <c r="A37" s="3">
        <v>41521</v>
      </c>
      <c r="B37" s="2" t="s">
        <v>48</v>
      </c>
      <c r="C37" s="2" t="s">
        <v>9</v>
      </c>
      <c r="D37" s="2">
        <v>21.5</v>
      </c>
      <c r="E37" s="2">
        <v>21.5</v>
      </c>
      <c r="F37" s="2">
        <v>0.16</v>
      </c>
      <c r="G37" s="2" t="s">
        <v>14</v>
      </c>
      <c r="H37" s="2" t="s">
        <v>14</v>
      </c>
      <c r="I37" s="2">
        <v>21.5</v>
      </c>
      <c r="J37" s="2" t="s">
        <v>183</v>
      </c>
    </row>
    <row r="38" spans="1:10" x14ac:dyDescent="0.25">
      <c r="A38" s="3">
        <v>41521</v>
      </c>
      <c r="B38" s="2" t="s">
        <v>49</v>
      </c>
      <c r="C38" s="2" t="s">
        <v>9</v>
      </c>
      <c r="D38" s="2">
        <v>19.399999999999999</v>
      </c>
      <c r="E38" s="2">
        <v>19.399999999999999</v>
      </c>
      <c r="F38" s="2">
        <v>0.16</v>
      </c>
      <c r="G38" s="2" t="s">
        <v>14</v>
      </c>
      <c r="H38" s="2" t="s">
        <v>14</v>
      </c>
      <c r="I38" s="2">
        <v>19.399999999999999</v>
      </c>
      <c r="J38" s="2" t="s">
        <v>183</v>
      </c>
    </row>
    <row r="39" spans="1:10" x14ac:dyDescent="0.25">
      <c r="A39" s="3">
        <v>41527</v>
      </c>
      <c r="B39" s="2" t="s">
        <v>50</v>
      </c>
      <c r="C39" s="2" t="s">
        <v>9</v>
      </c>
      <c r="D39" s="2">
        <v>295</v>
      </c>
      <c r="E39" s="2">
        <v>295</v>
      </c>
      <c r="F39" s="2">
        <v>0.16</v>
      </c>
      <c r="G39" s="2" t="s">
        <v>14</v>
      </c>
      <c r="H39" s="2" t="s">
        <v>14</v>
      </c>
      <c r="I39" s="2">
        <v>295</v>
      </c>
      <c r="J39" s="2" t="s">
        <v>183</v>
      </c>
    </row>
    <row r="40" spans="1:10" x14ac:dyDescent="0.25">
      <c r="A40" s="3">
        <v>41527</v>
      </c>
      <c r="B40" s="2" t="s">
        <v>51</v>
      </c>
      <c r="C40" s="2" t="s">
        <v>9</v>
      </c>
      <c r="D40" s="4">
        <v>0.08</v>
      </c>
      <c r="E40" s="2" t="s">
        <v>10</v>
      </c>
      <c r="F40" s="2">
        <v>0.16</v>
      </c>
      <c r="G40" s="2" t="s">
        <v>11</v>
      </c>
      <c r="H40" s="2" t="s">
        <v>14</v>
      </c>
      <c r="I40" s="2" t="s">
        <v>10</v>
      </c>
      <c r="J40" s="6" t="s">
        <v>182</v>
      </c>
    </row>
    <row r="41" spans="1:10" x14ac:dyDescent="0.25">
      <c r="A41" s="3">
        <v>41535</v>
      </c>
      <c r="B41" s="2" t="s">
        <v>52</v>
      </c>
      <c r="C41" s="2" t="s">
        <v>9</v>
      </c>
      <c r="D41" s="2">
        <v>21.4</v>
      </c>
      <c r="E41" s="2">
        <v>21.4</v>
      </c>
      <c r="F41" s="2">
        <v>0.16</v>
      </c>
      <c r="G41" s="2" t="s">
        <v>14</v>
      </c>
      <c r="H41" s="2" t="s">
        <v>14</v>
      </c>
      <c r="I41" s="2">
        <v>21.4</v>
      </c>
      <c r="J41" s="2" t="s">
        <v>183</v>
      </c>
    </row>
    <row r="42" spans="1:10" x14ac:dyDescent="0.25">
      <c r="A42" s="3">
        <v>41535</v>
      </c>
      <c r="B42" s="2" t="s">
        <v>53</v>
      </c>
      <c r="C42" s="2" t="s">
        <v>9</v>
      </c>
      <c r="D42" s="2">
        <v>23.5</v>
      </c>
      <c r="E42" s="2">
        <v>23.5</v>
      </c>
      <c r="F42" s="2">
        <v>0.16</v>
      </c>
      <c r="G42" s="2" t="s">
        <v>14</v>
      </c>
      <c r="H42" s="2" t="s">
        <v>14</v>
      </c>
      <c r="I42" s="2">
        <v>23.5</v>
      </c>
      <c r="J42" s="2" t="s">
        <v>183</v>
      </c>
    </row>
    <row r="43" spans="1:10" x14ac:dyDescent="0.25">
      <c r="A43" s="3">
        <v>41535</v>
      </c>
      <c r="B43" s="2" t="s">
        <v>54</v>
      </c>
      <c r="C43" s="2" t="s">
        <v>9</v>
      </c>
      <c r="D43" s="2">
        <v>0.91900000000000004</v>
      </c>
      <c r="E43" s="2">
        <v>0.91900000000000004</v>
      </c>
      <c r="F43" s="2">
        <v>0.16</v>
      </c>
      <c r="G43" s="2" t="s">
        <v>11</v>
      </c>
      <c r="H43" s="2" t="s">
        <v>14</v>
      </c>
      <c r="I43" s="2">
        <v>0.91900000000000004</v>
      </c>
      <c r="J43" s="6" t="s">
        <v>182</v>
      </c>
    </row>
    <row r="44" spans="1:10" x14ac:dyDescent="0.25">
      <c r="A44" s="3">
        <v>41541</v>
      </c>
      <c r="B44" s="2" t="s">
        <v>55</v>
      </c>
      <c r="C44" s="2" t="s">
        <v>9</v>
      </c>
      <c r="D44" s="2">
        <v>331</v>
      </c>
      <c r="E44" s="2">
        <v>331</v>
      </c>
      <c r="F44" s="2">
        <v>0.16</v>
      </c>
      <c r="G44" s="2" t="s">
        <v>14</v>
      </c>
      <c r="H44" s="2" t="s">
        <v>14</v>
      </c>
      <c r="I44" s="6">
        <v>295</v>
      </c>
      <c r="J44" s="2" t="s">
        <v>183</v>
      </c>
    </row>
    <row r="45" spans="1:10" x14ac:dyDescent="0.25">
      <c r="A45" s="3">
        <v>41541</v>
      </c>
      <c r="B45" s="2" t="s">
        <v>56</v>
      </c>
      <c r="C45" s="2" t="s">
        <v>9</v>
      </c>
      <c r="D45" s="2">
        <v>0.23</v>
      </c>
      <c r="E45" s="2">
        <v>0.23</v>
      </c>
      <c r="F45" s="2">
        <v>0.16</v>
      </c>
      <c r="G45" s="2" t="s">
        <v>11</v>
      </c>
      <c r="H45" s="2" t="s">
        <v>14</v>
      </c>
      <c r="I45" s="6" t="s">
        <v>10</v>
      </c>
      <c r="J45" s="6" t="s">
        <v>182</v>
      </c>
    </row>
    <row r="46" spans="1:10" x14ac:dyDescent="0.25">
      <c r="A46" s="3">
        <v>41548</v>
      </c>
      <c r="B46" s="2" t="s">
        <v>57</v>
      </c>
      <c r="C46" s="2" t="s">
        <v>9</v>
      </c>
      <c r="D46" s="2">
        <v>0.5</v>
      </c>
      <c r="E46" s="2">
        <v>0.5</v>
      </c>
      <c r="F46" s="2">
        <v>0.16</v>
      </c>
      <c r="G46" s="2" t="s">
        <v>11</v>
      </c>
      <c r="H46" s="2" t="s">
        <v>14</v>
      </c>
      <c r="I46" s="2">
        <v>0.5</v>
      </c>
      <c r="J46" s="6" t="s">
        <v>182</v>
      </c>
    </row>
    <row r="47" spans="1:10" x14ac:dyDescent="0.25">
      <c r="A47" s="3">
        <v>41548</v>
      </c>
      <c r="B47" s="2" t="s">
        <v>58</v>
      </c>
      <c r="C47" s="2" t="s">
        <v>9</v>
      </c>
      <c r="D47" s="2">
        <v>0.23499999999999999</v>
      </c>
      <c r="E47" s="2">
        <v>0.23499999999999999</v>
      </c>
      <c r="F47" s="2">
        <v>0.16</v>
      </c>
      <c r="G47" s="2" t="s">
        <v>11</v>
      </c>
      <c r="H47" s="2" t="s">
        <v>14</v>
      </c>
      <c r="I47" s="2">
        <v>0.23499999999999999</v>
      </c>
      <c r="J47" s="6" t="s">
        <v>182</v>
      </c>
    </row>
    <row r="48" spans="1:10" x14ac:dyDescent="0.25">
      <c r="A48" s="3">
        <v>41554</v>
      </c>
      <c r="B48" s="2" t="s">
        <v>59</v>
      </c>
      <c r="C48" s="2" t="s">
        <v>9</v>
      </c>
      <c r="D48" s="2">
        <v>14.2</v>
      </c>
      <c r="E48" s="2">
        <v>14.2</v>
      </c>
      <c r="F48" s="2">
        <v>0.16</v>
      </c>
      <c r="G48" s="2" t="s">
        <v>14</v>
      </c>
      <c r="H48" s="2" t="s">
        <v>14</v>
      </c>
      <c r="I48" s="2">
        <v>14.2</v>
      </c>
      <c r="J48" s="2" t="s">
        <v>183</v>
      </c>
    </row>
    <row r="49" spans="1:11" x14ac:dyDescent="0.25">
      <c r="A49" s="3">
        <v>41554</v>
      </c>
      <c r="B49" s="2" t="s">
        <v>60</v>
      </c>
      <c r="C49" s="2" t="s">
        <v>9</v>
      </c>
      <c r="D49" s="2">
        <v>78.099999999999994</v>
      </c>
      <c r="E49" s="2">
        <v>78.099999999999994</v>
      </c>
      <c r="F49" s="2">
        <v>0.16</v>
      </c>
      <c r="G49" s="2" t="s">
        <v>14</v>
      </c>
      <c r="H49" s="2" t="s">
        <v>14</v>
      </c>
      <c r="I49" s="2">
        <v>78.099999999999994</v>
      </c>
      <c r="J49" s="2" t="s">
        <v>183</v>
      </c>
    </row>
    <row r="50" spans="1:11" x14ac:dyDescent="0.25">
      <c r="A50" s="3">
        <v>41562</v>
      </c>
      <c r="B50" s="2" t="s">
        <v>61</v>
      </c>
      <c r="C50" s="2" t="s">
        <v>62</v>
      </c>
      <c r="D50" s="2">
        <v>613</v>
      </c>
      <c r="E50" s="2">
        <v>613</v>
      </c>
      <c r="F50" s="2">
        <v>0.16</v>
      </c>
      <c r="G50" s="2" t="s">
        <v>14</v>
      </c>
      <c r="H50" s="2" t="s">
        <v>14</v>
      </c>
      <c r="I50" s="6">
        <v>295</v>
      </c>
      <c r="J50" s="2" t="s">
        <v>183</v>
      </c>
      <c r="K50" s="9" t="s">
        <v>186</v>
      </c>
    </row>
    <row r="51" spans="1:11" x14ac:dyDescent="0.25">
      <c r="A51" s="3">
        <v>41569</v>
      </c>
      <c r="B51" s="2" t="s">
        <v>63</v>
      </c>
      <c r="C51" s="2" t="s">
        <v>9</v>
      </c>
      <c r="D51" s="4">
        <v>0.08</v>
      </c>
      <c r="E51" s="2" t="s">
        <v>10</v>
      </c>
      <c r="F51" s="2">
        <v>0.16</v>
      </c>
      <c r="G51" s="2" t="s">
        <v>11</v>
      </c>
      <c r="H51" s="2" t="s">
        <v>14</v>
      </c>
      <c r="I51" s="4">
        <v>0.08</v>
      </c>
      <c r="J51" s="6" t="s">
        <v>182</v>
      </c>
    </row>
    <row r="52" spans="1:11" x14ac:dyDescent="0.25">
      <c r="A52" s="3">
        <v>41569</v>
      </c>
      <c r="B52" s="2" t="s">
        <v>64</v>
      </c>
      <c r="C52" s="2" t="s">
        <v>9</v>
      </c>
      <c r="D52" s="2">
        <v>4.03</v>
      </c>
      <c r="E52" s="2">
        <v>4.03</v>
      </c>
      <c r="F52" s="2">
        <v>0.16</v>
      </c>
      <c r="G52" s="2" t="s">
        <v>11</v>
      </c>
      <c r="H52" s="2" t="s">
        <v>14</v>
      </c>
      <c r="I52" s="2">
        <v>4.03</v>
      </c>
      <c r="J52" s="6" t="s">
        <v>182</v>
      </c>
    </row>
    <row r="53" spans="1:11" x14ac:dyDescent="0.25">
      <c r="A53" s="3">
        <v>41576</v>
      </c>
      <c r="B53" s="2" t="s">
        <v>65</v>
      </c>
      <c r="C53" s="2" t="s">
        <v>9</v>
      </c>
      <c r="D53" s="2">
        <v>3.44</v>
      </c>
      <c r="E53" s="2">
        <v>3.44</v>
      </c>
      <c r="F53" s="2">
        <v>0.16</v>
      </c>
      <c r="G53" s="2" t="s">
        <v>11</v>
      </c>
      <c r="H53" s="2" t="s">
        <v>14</v>
      </c>
      <c r="I53" s="2">
        <v>3.44</v>
      </c>
      <c r="J53" s="6" t="s">
        <v>182</v>
      </c>
    </row>
    <row r="54" spans="1:11" x14ac:dyDescent="0.25">
      <c r="A54" s="3">
        <v>41576</v>
      </c>
      <c r="B54" s="2" t="s">
        <v>66</v>
      </c>
      <c r="C54" s="2" t="s">
        <v>9</v>
      </c>
      <c r="D54" s="4">
        <v>0.08</v>
      </c>
      <c r="E54" s="2" t="s">
        <v>10</v>
      </c>
      <c r="F54" s="2">
        <v>0.16</v>
      </c>
      <c r="G54" s="2" t="s">
        <v>11</v>
      </c>
      <c r="H54" s="2" t="s">
        <v>11</v>
      </c>
      <c r="I54" s="4">
        <v>0.08</v>
      </c>
      <c r="J54" s="2" t="s">
        <v>182</v>
      </c>
    </row>
    <row r="55" spans="1:11" x14ac:dyDescent="0.25">
      <c r="A55" s="3">
        <v>41583</v>
      </c>
      <c r="B55" s="2" t="s">
        <v>67</v>
      </c>
      <c r="C55" s="2" t="s">
        <v>9</v>
      </c>
      <c r="D55" s="2">
        <v>2.5499999999999998</v>
      </c>
      <c r="E55" s="2">
        <v>2.5499999999999998</v>
      </c>
      <c r="F55" s="2">
        <v>0.16</v>
      </c>
      <c r="G55" s="2" t="s">
        <v>11</v>
      </c>
      <c r="H55" s="2" t="s">
        <v>11</v>
      </c>
      <c r="I55" s="2">
        <v>2.5499999999999998</v>
      </c>
      <c r="J55" s="6" t="s">
        <v>183</v>
      </c>
    </row>
    <row r="56" spans="1:11" x14ac:dyDescent="0.25">
      <c r="A56" s="3">
        <v>41583</v>
      </c>
      <c r="B56" s="2" t="s">
        <v>68</v>
      </c>
      <c r="C56" s="2" t="s">
        <v>9</v>
      </c>
      <c r="D56" s="4">
        <v>0.08</v>
      </c>
      <c r="E56" s="2" t="s">
        <v>10</v>
      </c>
      <c r="F56" s="2">
        <v>0.16</v>
      </c>
      <c r="G56" s="2" t="s">
        <v>11</v>
      </c>
      <c r="H56" s="2" t="s">
        <v>11</v>
      </c>
      <c r="I56" s="4">
        <v>0.08</v>
      </c>
      <c r="J56" s="2" t="s">
        <v>182</v>
      </c>
    </row>
    <row r="57" spans="1:11" x14ac:dyDescent="0.25">
      <c r="A57" s="3">
        <v>41590</v>
      </c>
      <c r="B57" s="2" t="s">
        <v>69</v>
      </c>
      <c r="C57" s="2" t="s">
        <v>62</v>
      </c>
      <c r="D57" s="2">
        <v>73.8</v>
      </c>
      <c r="E57" s="2">
        <v>73.8</v>
      </c>
      <c r="F57" s="2">
        <v>0.16</v>
      </c>
      <c r="G57" s="2" t="s">
        <v>14</v>
      </c>
      <c r="H57" s="2" t="s">
        <v>11</v>
      </c>
      <c r="I57" s="2">
        <v>73.8</v>
      </c>
      <c r="J57" s="6" t="s">
        <v>183</v>
      </c>
    </row>
    <row r="58" spans="1:11" x14ac:dyDescent="0.25">
      <c r="A58" s="3">
        <v>41597</v>
      </c>
      <c r="B58" s="2" t="s">
        <v>70</v>
      </c>
      <c r="C58" s="2" t="s">
        <v>9</v>
      </c>
      <c r="D58" s="2">
        <v>2.5299999999999998</v>
      </c>
      <c r="E58" s="2">
        <v>2.5299999999999998</v>
      </c>
      <c r="F58" s="2">
        <v>0.16</v>
      </c>
      <c r="G58" s="2" t="s">
        <v>11</v>
      </c>
      <c r="H58" s="2" t="s">
        <v>11</v>
      </c>
      <c r="I58" s="2">
        <v>2.5299999999999998</v>
      </c>
      <c r="J58" s="6" t="s">
        <v>183</v>
      </c>
    </row>
    <row r="59" spans="1:11" x14ac:dyDescent="0.25">
      <c r="A59" s="3">
        <v>41603</v>
      </c>
      <c r="B59" s="2" t="s">
        <v>71</v>
      </c>
      <c r="C59" s="2" t="s">
        <v>9</v>
      </c>
      <c r="D59" s="2">
        <v>6.43</v>
      </c>
      <c r="E59" s="2">
        <v>6.43</v>
      </c>
      <c r="F59" s="2">
        <v>0.16</v>
      </c>
      <c r="G59" s="2" t="s">
        <v>14</v>
      </c>
      <c r="H59" s="2" t="s">
        <v>11</v>
      </c>
      <c r="I59" s="2">
        <v>6.43</v>
      </c>
      <c r="J59" s="6" t="s">
        <v>183</v>
      </c>
    </row>
    <row r="60" spans="1:11" x14ac:dyDescent="0.25">
      <c r="A60" s="3">
        <v>41611</v>
      </c>
      <c r="B60" s="2" t="s">
        <v>72</v>
      </c>
      <c r="C60" s="2" t="s">
        <v>9</v>
      </c>
      <c r="D60" s="2">
        <v>3.87</v>
      </c>
      <c r="E60" s="2">
        <v>3.87</v>
      </c>
      <c r="F60" s="2">
        <v>0.16</v>
      </c>
      <c r="G60" s="2" t="s">
        <v>11</v>
      </c>
      <c r="H60" s="2" t="s">
        <v>11</v>
      </c>
      <c r="I60" s="2">
        <v>3.87</v>
      </c>
      <c r="J60" s="6" t="s">
        <v>183</v>
      </c>
      <c r="K60" s="10">
        <v>41975</v>
      </c>
    </row>
    <row r="61" spans="1:11" x14ac:dyDescent="0.25">
      <c r="A61" s="3">
        <v>41872</v>
      </c>
      <c r="B61" s="2" t="s">
        <v>73</v>
      </c>
      <c r="C61" s="2" t="s">
        <v>9</v>
      </c>
      <c r="D61" s="2">
        <v>79.2</v>
      </c>
      <c r="E61" s="2">
        <v>79.2</v>
      </c>
      <c r="F61" s="2">
        <v>0.16</v>
      </c>
      <c r="G61" s="2" t="s">
        <v>14</v>
      </c>
      <c r="H61" s="2" t="s">
        <v>11</v>
      </c>
      <c r="I61" s="2">
        <v>79.2</v>
      </c>
      <c r="J61" s="6" t="s">
        <v>183</v>
      </c>
    </row>
    <row r="62" spans="1:11" x14ac:dyDescent="0.25">
      <c r="A62" s="3">
        <v>41877</v>
      </c>
      <c r="B62" s="2" t="s">
        <v>74</v>
      </c>
      <c r="C62" s="2" t="s">
        <v>9</v>
      </c>
      <c r="D62" s="2">
        <v>38.799999999999997</v>
      </c>
      <c r="E62" s="2">
        <v>38.799999999999997</v>
      </c>
      <c r="F62" s="2">
        <v>0.16</v>
      </c>
      <c r="G62" s="2" t="s">
        <v>14</v>
      </c>
      <c r="H62" s="2" t="s">
        <v>14</v>
      </c>
      <c r="I62" s="2">
        <v>38.799999999999997</v>
      </c>
      <c r="J62" s="2" t="s">
        <v>183</v>
      </c>
    </row>
    <row r="63" spans="1:11" x14ac:dyDescent="0.25">
      <c r="A63" s="3">
        <v>41877</v>
      </c>
      <c r="B63" s="2" t="s">
        <v>75</v>
      </c>
      <c r="C63" s="2" t="s">
        <v>9</v>
      </c>
      <c r="D63" s="2">
        <v>0.69499999999999995</v>
      </c>
      <c r="E63" s="2">
        <v>0.69499999999999995</v>
      </c>
      <c r="F63" s="2">
        <v>0.16</v>
      </c>
      <c r="G63" s="2" t="s">
        <v>11</v>
      </c>
      <c r="H63" s="2" t="s">
        <v>14</v>
      </c>
      <c r="I63" s="2">
        <v>0.69499999999999995</v>
      </c>
      <c r="J63" s="6" t="s">
        <v>182</v>
      </c>
    </row>
    <row r="64" spans="1:11" x14ac:dyDescent="0.25">
      <c r="A64" s="3">
        <v>41885</v>
      </c>
      <c r="B64" s="2" t="s">
        <v>76</v>
      </c>
      <c r="C64" s="2" t="s">
        <v>62</v>
      </c>
      <c r="D64" s="2">
        <v>250</v>
      </c>
      <c r="E64" s="2">
        <v>250</v>
      </c>
      <c r="F64" s="2">
        <v>0.16</v>
      </c>
      <c r="G64" s="2" t="s">
        <v>14</v>
      </c>
      <c r="H64" s="2" t="s">
        <v>11</v>
      </c>
      <c r="I64" s="2">
        <v>250</v>
      </c>
      <c r="J64" s="6" t="s">
        <v>183</v>
      </c>
      <c r="K64" s="10">
        <v>41884</v>
      </c>
    </row>
    <row r="65" spans="1:11" x14ac:dyDescent="0.25">
      <c r="A65" s="3">
        <v>41885</v>
      </c>
      <c r="B65" s="2" t="s">
        <v>77</v>
      </c>
      <c r="C65" s="2" t="s">
        <v>62</v>
      </c>
      <c r="D65" s="2">
        <v>1.46</v>
      </c>
      <c r="E65" s="2">
        <v>1.46</v>
      </c>
      <c r="F65" s="2">
        <v>0.16</v>
      </c>
      <c r="G65" s="2" t="s">
        <v>11</v>
      </c>
      <c r="H65" s="2" t="s">
        <v>11</v>
      </c>
      <c r="I65" s="2">
        <v>1.46</v>
      </c>
      <c r="J65" s="2" t="s">
        <v>182</v>
      </c>
      <c r="K65" s="10">
        <v>41884</v>
      </c>
    </row>
    <row r="66" spans="1:11" x14ac:dyDescent="0.25">
      <c r="A66" s="3">
        <v>41891</v>
      </c>
      <c r="B66" s="2" t="s">
        <v>80</v>
      </c>
      <c r="C66" s="2" t="s">
        <v>62</v>
      </c>
      <c r="D66" s="2">
        <v>23800</v>
      </c>
      <c r="E66" s="2">
        <v>23800</v>
      </c>
      <c r="F66" s="2">
        <v>0.16</v>
      </c>
      <c r="G66" s="2" t="s">
        <v>14</v>
      </c>
      <c r="H66" s="2" t="s">
        <v>11</v>
      </c>
      <c r="I66" s="6">
        <v>23833</v>
      </c>
      <c r="J66" s="6" t="s">
        <v>183</v>
      </c>
    </row>
    <row r="67" spans="1:11" x14ac:dyDescent="0.25">
      <c r="A67" s="3">
        <v>41891</v>
      </c>
      <c r="B67" s="2" t="s">
        <v>81</v>
      </c>
      <c r="C67" s="2" t="s">
        <v>9</v>
      </c>
      <c r="D67" s="2">
        <v>0.98</v>
      </c>
      <c r="E67" s="2">
        <v>0.98</v>
      </c>
      <c r="F67" s="2">
        <v>0.16</v>
      </c>
      <c r="G67" s="2" t="s">
        <v>11</v>
      </c>
      <c r="H67" s="2" t="s">
        <v>11</v>
      </c>
      <c r="I67" s="2">
        <v>0.98</v>
      </c>
      <c r="J67" s="2" t="s">
        <v>182</v>
      </c>
    </row>
    <row r="68" spans="1:11" x14ac:dyDescent="0.25">
      <c r="A68" s="3">
        <v>41891</v>
      </c>
      <c r="B68" s="2" t="s">
        <v>78</v>
      </c>
      <c r="C68" s="2" t="s">
        <v>62</v>
      </c>
      <c r="D68" s="2">
        <v>23.2</v>
      </c>
      <c r="E68" s="2">
        <v>23.2</v>
      </c>
      <c r="F68" s="2">
        <v>0.16</v>
      </c>
      <c r="G68" s="2" t="s">
        <v>14</v>
      </c>
      <c r="H68" s="2" t="s">
        <v>11</v>
      </c>
      <c r="I68" s="2">
        <v>23.2</v>
      </c>
      <c r="J68" s="6" t="s">
        <v>183</v>
      </c>
    </row>
    <row r="69" spans="1:11" x14ac:dyDescent="0.25">
      <c r="A69" s="3">
        <v>41891</v>
      </c>
      <c r="B69" s="2" t="s">
        <v>79</v>
      </c>
      <c r="C69" s="2" t="s">
        <v>9</v>
      </c>
      <c r="D69" s="2">
        <v>1.1200000000000001</v>
      </c>
      <c r="E69" s="2">
        <v>1.1200000000000001</v>
      </c>
      <c r="F69" s="2">
        <v>0.16</v>
      </c>
      <c r="G69" s="2" t="s">
        <v>11</v>
      </c>
      <c r="H69" s="2" t="s">
        <v>11</v>
      </c>
      <c r="I69" s="2">
        <v>1.1200000000000001</v>
      </c>
      <c r="J69" s="2" t="s">
        <v>182</v>
      </c>
    </row>
    <row r="70" spans="1:11" x14ac:dyDescent="0.25">
      <c r="A70" s="3">
        <v>41893</v>
      </c>
      <c r="B70" s="2" t="s">
        <v>82</v>
      </c>
      <c r="C70" s="2" t="s">
        <v>62</v>
      </c>
      <c r="D70" s="2">
        <v>25000</v>
      </c>
      <c r="E70" s="2">
        <v>25000</v>
      </c>
      <c r="F70" s="2">
        <v>0.16</v>
      </c>
      <c r="G70" s="2" t="s">
        <v>14</v>
      </c>
      <c r="H70" s="2" t="s">
        <v>11</v>
      </c>
      <c r="I70" s="6">
        <v>21154</v>
      </c>
      <c r="J70" s="6" t="s">
        <v>183</v>
      </c>
    </row>
    <row r="71" spans="1:11" x14ac:dyDescent="0.25">
      <c r="A71" s="3">
        <v>41893</v>
      </c>
      <c r="B71" s="2" t="s">
        <v>83</v>
      </c>
      <c r="C71" s="2" t="s">
        <v>62</v>
      </c>
      <c r="D71" s="2">
        <v>207</v>
      </c>
      <c r="E71" s="2">
        <v>207</v>
      </c>
      <c r="F71" s="2">
        <v>0.16</v>
      </c>
      <c r="G71" s="2" t="s">
        <v>14</v>
      </c>
      <c r="H71" s="2" t="s">
        <v>11</v>
      </c>
      <c r="I71" s="2">
        <v>207</v>
      </c>
      <c r="J71" s="6" t="s">
        <v>183</v>
      </c>
    </row>
    <row r="72" spans="1:11" x14ac:dyDescent="0.25">
      <c r="A72" s="3">
        <v>41893</v>
      </c>
      <c r="B72" s="2" t="s">
        <v>84</v>
      </c>
      <c r="C72" s="2" t="s">
        <v>62</v>
      </c>
      <c r="D72" s="2">
        <v>6.7</v>
      </c>
      <c r="E72" s="2">
        <v>6.7</v>
      </c>
      <c r="F72" s="2">
        <v>0.16</v>
      </c>
      <c r="G72" s="2" t="s">
        <v>14</v>
      </c>
      <c r="H72" s="2" t="s">
        <v>11</v>
      </c>
      <c r="I72" s="2">
        <v>6.7</v>
      </c>
      <c r="J72" s="2" t="s">
        <v>182</v>
      </c>
    </row>
    <row r="73" spans="1:11" x14ac:dyDescent="0.25">
      <c r="A73" s="3">
        <v>41893</v>
      </c>
      <c r="B73" s="2" t="s">
        <v>85</v>
      </c>
      <c r="C73" s="2" t="s">
        <v>62</v>
      </c>
      <c r="D73" s="2">
        <v>1</v>
      </c>
      <c r="E73" s="2">
        <v>1</v>
      </c>
      <c r="F73" s="2">
        <v>0.16</v>
      </c>
      <c r="G73" s="2" t="s">
        <v>11</v>
      </c>
      <c r="H73" s="2" t="s">
        <v>11</v>
      </c>
      <c r="I73" s="2">
        <v>1</v>
      </c>
      <c r="J73" s="2" t="s">
        <v>182</v>
      </c>
    </row>
    <row r="74" spans="1:11" x14ac:dyDescent="0.25">
      <c r="A74" s="3">
        <v>41894</v>
      </c>
      <c r="B74" s="2" t="s">
        <v>86</v>
      </c>
      <c r="C74" s="2" t="s">
        <v>62</v>
      </c>
      <c r="D74" s="2">
        <v>10513</v>
      </c>
      <c r="E74" s="2">
        <v>10513</v>
      </c>
      <c r="F74" s="2">
        <v>0.16</v>
      </c>
      <c r="G74" s="2" t="s">
        <v>14</v>
      </c>
      <c r="H74" s="2" t="s">
        <v>11</v>
      </c>
      <c r="I74" s="2">
        <v>10513</v>
      </c>
      <c r="J74" s="6" t="s">
        <v>183</v>
      </c>
    </row>
    <row r="75" spans="1:11" x14ac:dyDescent="0.25">
      <c r="A75" s="3">
        <v>41894</v>
      </c>
      <c r="B75" s="2" t="s">
        <v>87</v>
      </c>
      <c r="C75" s="2" t="s">
        <v>62</v>
      </c>
      <c r="D75" s="2">
        <v>5.5</v>
      </c>
      <c r="E75" s="2">
        <v>5.5</v>
      </c>
      <c r="F75" s="2">
        <v>0.16</v>
      </c>
      <c r="G75" s="2" t="s">
        <v>11</v>
      </c>
      <c r="H75" s="2" t="s">
        <v>11</v>
      </c>
      <c r="I75" s="2">
        <v>5.5</v>
      </c>
      <c r="J75" s="2" t="s">
        <v>182</v>
      </c>
    </row>
    <row r="76" spans="1:11" x14ac:dyDescent="0.25">
      <c r="A76" s="3">
        <v>41894</v>
      </c>
      <c r="B76" s="2" t="s">
        <v>88</v>
      </c>
      <c r="C76" s="2" t="s">
        <v>62</v>
      </c>
      <c r="D76" s="2">
        <v>1.4</v>
      </c>
      <c r="E76" s="2">
        <v>1.4</v>
      </c>
      <c r="F76" s="2">
        <v>0.16</v>
      </c>
      <c r="G76" s="2" t="s">
        <v>11</v>
      </c>
      <c r="H76" s="2" t="s">
        <v>11</v>
      </c>
      <c r="I76" s="2">
        <v>1.4</v>
      </c>
      <c r="J76" s="2" t="s">
        <v>182</v>
      </c>
    </row>
    <row r="77" spans="1:11" x14ac:dyDescent="0.25">
      <c r="A77" s="3">
        <v>41894</v>
      </c>
      <c r="B77" s="2" t="s">
        <v>89</v>
      </c>
      <c r="C77" s="2" t="s">
        <v>62</v>
      </c>
      <c r="D77" s="2">
        <v>13753</v>
      </c>
      <c r="E77" s="2">
        <v>13753</v>
      </c>
      <c r="F77" s="2">
        <v>0.16</v>
      </c>
      <c r="G77" s="2" t="s">
        <v>14</v>
      </c>
      <c r="H77" s="2" t="s">
        <v>11</v>
      </c>
      <c r="I77" s="2">
        <v>13753</v>
      </c>
      <c r="J77" s="6" t="s">
        <v>183</v>
      </c>
    </row>
    <row r="78" spans="1:11" x14ac:dyDescent="0.25">
      <c r="A78" s="3">
        <v>41898</v>
      </c>
      <c r="B78" s="2" t="s">
        <v>90</v>
      </c>
      <c r="C78" s="2" t="s">
        <v>62</v>
      </c>
      <c r="D78" s="2">
        <v>179</v>
      </c>
      <c r="E78" s="2">
        <v>179</v>
      </c>
      <c r="F78" s="2">
        <v>0.16</v>
      </c>
      <c r="G78" s="2" t="s">
        <v>14</v>
      </c>
      <c r="H78" s="2" t="s">
        <v>11</v>
      </c>
      <c r="I78" s="2">
        <v>179</v>
      </c>
      <c r="J78" s="6" t="s">
        <v>183</v>
      </c>
    </row>
    <row r="79" spans="1:11" x14ac:dyDescent="0.25">
      <c r="A79" s="3">
        <v>41898</v>
      </c>
      <c r="B79" s="2" t="s">
        <v>91</v>
      </c>
      <c r="C79" s="2" t="s">
        <v>62</v>
      </c>
      <c r="D79" s="2">
        <v>1689</v>
      </c>
      <c r="E79" s="2">
        <v>1689</v>
      </c>
      <c r="F79" s="2">
        <v>0.16</v>
      </c>
      <c r="G79" s="2" t="s">
        <v>14</v>
      </c>
      <c r="H79" s="2" t="s">
        <v>11</v>
      </c>
      <c r="I79" s="2">
        <v>1689</v>
      </c>
      <c r="J79" s="6" t="s">
        <v>183</v>
      </c>
    </row>
    <row r="80" spans="1:11" x14ac:dyDescent="0.25">
      <c r="A80" s="3">
        <v>41898</v>
      </c>
      <c r="B80" s="2" t="s">
        <v>92</v>
      </c>
      <c r="C80" s="2" t="s">
        <v>62</v>
      </c>
      <c r="D80" s="2">
        <v>502</v>
      </c>
      <c r="E80" s="2">
        <v>502</v>
      </c>
      <c r="F80" s="2">
        <v>0.16</v>
      </c>
      <c r="G80" s="2" t="s">
        <v>14</v>
      </c>
      <c r="H80" s="2" t="s">
        <v>11</v>
      </c>
      <c r="I80" s="2">
        <v>502</v>
      </c>
      <c r="J80" s="6" t="s">
        <v>183</v>
      </c>
    </row>
    <row r="81" spans="1:10" x14ac:dyDescent="0.25">
      <c r="A81" s="3">
        <v>41905</v>
      </c>
      <c r="B81" s="2" t="s">
        <v>93</v>
      </c>
      <c r="C81" s="2" t="s">
        <v>9</v>
      </c>
      <c r="D81" s="2">
        <v>219</v>
      </c>
      <c r="E81" s="2">
        <v>219</v>
      </c>
      <c r="F81" s="2">
        <v>0.16</v>
      </c>
      <c r="G81" s="2" t="s">
        <v>14</v>
      </c>
      <c r="H81" s="2" t="s">
        <v>11</v>
      </c>
      <c r="I81" s="2">
        <v>219</v>
      </c>
      <c r="J81" s="6" t="s">
        <v>183</v>
      </c>
    </row>
    <row r="82" spans="1:10" x14ac:dyDescent="0.25">
      <c r="A82" s="3">
        <v>41905</v>
      </c>
      <c r="B82" s="2" t="s">
        <v>94</v>
      </c>
      <c r="C82" s="2" t="s">
        <v>9</v>
      </c>
      <c r="D82" s="2">
        <v>192</v>
      </c>
      <c r="E82" s="2">
        <v>192</v>
      </c>
      <c r="F82" s="2">
        <v>0.16</v>
      </c>
      <c r="G82" s="2" t="s">
        <v>14</v>
      </c>
      <c r="H82" s="2" t="s">
        <v>11</v>
      </c>
      <c r="I82" s="2">
        <v>192</v>
      </c>
      <c r="J82" s="6" t="s">
        <v>183</v>
      </c>
    </row>
    <row r="83" spans="1:10" x14ac:dyDescent="0.25">
      <c r="A83" s="3">
        <v>41905</v>
      </c>
      <c r="B83" s="2" t="s">
        <v>95</v>
      </c>
      <c r="C83" s="2" t="s">
        <v>9</v>
      </c>
      <c r="D83" s="2">
        <v>210</v>
      </c>
      <c r="E83" s="2">
        <v>210</v>
      </c>
      <c r="F83" s="2">
        <v>0.16</v>
      </c>
      <c r="G83" s="2" t="s">
        <v>14</v>
      </c>
      <c r="H83" s="2" t="s">
        <v>11</v>
      </c>
      <c r="I83" s="2">
        <v>210</v>
      </c>
      <c r="J83" s="6" t="s">
        <v>183</v>
      </c>
    </row>
    <row r="84" spans="1:10" x14ac:dyDescent="0.25">
      <c r="A84" s="3">
        <v>41913</v>
      </c>
      <c r="B84" s="2" t="s">
        <v>96</v>
      </c>
      <c r="C84" s="2" t="s">
        <v>9</v>
      </c>
      <c r="D84" s="2">
        <v>664</v>
      </c>
      <c r="E84" s="2">
        <v>664</v>
      </c>
      <c r="F84" s="2">
        <v>0.16</v>
      </c>
      <c r="G84" s="2" t="s">
        <v>14</v>
      </c>
      <c r="H84" s="2" t="s">
        <v>11</v>
      </c>
      <c r="I84" s="2">
        <v>664</v>
      </c>
      <c r="J84" s="6" t="s">
        <v>183</v>
      </c>
    </row>
    <row r="85" spans="1:10" x14ac:dyDescent="0.25">
      <c r="A85" s="3">
        <v>41913</v>
      </c>
      <c r="B85" s="2" t="s">
        <v>97</v>
      </c>
      <c r="C85" s="2" t="s">
        <v>9</v>
      </c>
      <c r="D85" s="2">
        <v>4.3</v>
      </c>
      <c r="E85" s="2">
        <v>4.3</v>
      </c>
      <c r="F85" s="2">
        <v>0.16</v>
      </c>
      <c r="G85" s="2" t="s">
        <v>11</v>
      </c>
      <c r="H85" s="2" t="s">
        <v>11</v>
      </c>
      <c r="I85" s="2">
        <v>4.3</v>
      </c>
      <c r="J85" s="2" t="s">
        <v>182</v>
      </c>
    </row>
    <row r="86" spans="1:10" x14ac:dyDescent="0.25">
      <c r="A86" s="3">
        <v>41913</v>
      </c>
      <c r="B86" s="2" t="s">
        <v>98</v>
      </c>
      <c r="C86" s="2" t="s">
        <v>9</v>
      </c>
      <c r="D86" s="2">
        <v>13.9</v>
      </c>
      <c r="E86" s="2">
        <v>13.9</v>
      </c>
      <c r="F86" s="2">
        <v>0.16</v>
      </c>
      <c r="G86" s="2" t="s">
        <v>14</v>
      </c>
      <c r="H86" s="2" t="s">
        <v>11</v>
      </c>
      <c r="I86" s="2">
        <v>13.9</v>
      </c>
      <c r="J86" s="6" t="s">
        <v>183</v>
      </c>
    </row>
    <row r="87" spans="1:10" x14ac:dyDescent="0.25">
      <c r="A87" s="3">
        <v>41920</v>
      </c>
      <c r="B87" s="2" t="s">
        <v>99</v>
      </c>
      <c r="C87" s="2" t="s">
        <v>62</v>
      </c>
      <c r="D87" s="2">
        <v>1218</v>
      </c>
      <c r="E87" s="2">
        <v>1218</v>
      </c>
      <c r="F87" s="2">
        <v>0.16</v>
      </c>
      <c r="G87" s="2" t="s">
        <v>14</v>
      </c>
      <c r="H87" s="2" t="s">
        <v>11</v>
      </c>
      <c r="I87" s="8"/>
      <c r="J87" s="8"/>
    </row>
    <row r="88" spans="1:10" x14ac:dyDescent="0.25">
      <c r="A88" s="3">
        <v>41920</v>
      </c>
      <c r="B88" s="2" t="s">
        <v>100</v>
      </c>
      <c r="C88" s="2" t="s">
        <v>62</v>
      </c>
      <c r="D88" s="2">
        <v>277</v>
      </c>
      <c r="E88" s="2">
        <v>277</v>
      </c>
      <c r="F88" s="2">
        <v>0.16</v>
      </c>
      <c r="G88" s="2" t="s">
        <v>14</v>
      </c>
      <c r="H88" s="2" t="s">
        <v>11</v>
      </c>
      <c r="I88" s="8"/>
      <c r="J88" s="8"/>
    </row>
    <row r="89" spans="1:10" x14ac:dyDescent="0.25">
      <c r="A89" s="3">
        <v>41926</v>
      </c>
      <c r="B89" s="2" t="s">
        <v>101</v>
      </c>
      <c r="C89" s="2" t="s">
        <v>62</v>
      </c>
      <c r="D89" s="2">
        <v>28</v>
      </c>
      <c r="E89" s="2">
        <v>28</v>
      </c>
      <c r="F89" s="2">
        <v>0.16</v>
      </c>
      <c r="G89" s="2" t="s">
        <v>14</v>
      </c>
      <c r="H89" s="2" t="s">
        <v>11</v>
      </c>
      <c r="I89" s="8"/>
      <c r="J89" s="8"/>
    </row>
    <row r="90" spans="1:10" x14ac:dyDescent="0.25">
      <c r="A90" s="3">
        <v>41926</v>
      </c>
      <c r="B90" s="2" t="s">
        <v>102</v>
      </c>
      <c r="C90" s="2" t="s">
        <v>62</v>
      </c>
      <c r="D90" s="2">
        <v>6112</v>
      </c>
      <c r="E90" s="2">
        <v>6112</v>
      </c>
      <c r="F90" s="2">
        <v>0.16</v>
      </c>
      <c r="G90" s="2" t="s">
        <v>14</v>
      </c>
      <c r="H90" s="2" t="s">
        <v>11</v>
      </c>
      <c r="I90" s="8"/>
      <c r="J90" s="8"/>
    </row>
  </sheetData>
  <sortState xmlns:xlrd2="http://schemas.microsoft.com/office/spreadsheetml/2017/richdata2" ref="A2:J120">
    <sortCondition ref="C2:C120"/>
  </sortState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20"/>
  <sheetViews>
    <sheetView workbookViewId="0">
      <pane ySplit="1" topLeftCell="A5" activePane="bottomLeft" state="frozen"/>
      <selection pane="bottomLeft" sqref="A1:XFD1048576"/>
    </sheetView>
  </sheetViews>
  <sheetFormatPr defaultRowHeight="15" x14ac:dyDescent="0.25"/>
  <cols>
    <col min="1" max="1" width="16.42578125" style="2" customWidth="1"/>
    <col min="2" max="2" width="11.7109375" style="2" customWidth="1"/>
    <col min="3" max="3" width="15.42578125" style="2" customWidth="1"/>
    <col min="4" max="7" width="9.140625" style="2"/>
    <col min="8" max="8" width="35.7109375" style="2" customWidth="1"/>
    <col min="9" max="9" width="35.85546875" style="2" customWidth="1"/>
  </cols>
  <sheetData>
    <row r="1" spans="1:9" x14ac:dyDescent="0.25">
      <c r="A1" s="2" t="s">
        <v>2</v>
      </c>
      <c r="B1" s="2" t="s">
        <v>1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177</v>
      </c>
      <c r="I1" s="2" t="s">
        <v>178</v>
      </c>
    </row>
    <row r="2" spans="1:9" x14ac:dyDescent="0.25">
      <c r="A2" s="3">
        <v>40544</v>
      </c>
      <c r="B2" s="2" t="s">
        <v>12</v>
      </c>
      <c r="C2" s="2" t="s">
        <v>13</v>
      </c>
      <c r="D2" s="2" t="s">
        <v>10</v>
      </c>
      <c r="E2" s="2">
        <v>1.9E-2</v>
      </c>
      <c r="F2" s="2" t="s">
        <v>11</v>
      </c>
      <c r="G2" s="2" t="s">
        <v>14</v>
      </c>
      <c r="H2" s="2" t="s">
        <v>108</v>
      </c>
      <c r="I2" s="2" t="s">
        <v>111</v>
      </c>
    </row>
    <row r="3" spans="1:9" x14ac:dyDescent="0.25">
      <c r="A3" s="3">
        <v>40581</v>
      </c>
      <c r="B3" s="2" t="s">
        <v>16</v>
      </c>
      <c r="C3" s="2" t="s">
        <v>13</v>
      </c>
      <c r="D3" s="2" t="s">
        <v>10</v>
      </c>
      <c r="E3" s="2">
        <v>1.9E-2</v>
      </c>
      <c r="F3" s="2" t="s">
        <v>11</v>
      </c>
      <c r="G3" s="2" t="s">
        <v>14</v>
      </c>
      <c r="H3" s="2" t="s">
        <v>109</v>
      </c>
      <c r="I3" s="2" t="s">
        <v>109</v>
      </c>
    </row>
    <row r="4" spans="1:9" x14ac:dyDescent="0.25">
      <c r="A4" s="3">
        <v>40716</v>
      </c>
      <c r="B4" s="2" t="s">
        <v>17</v>
      </c>
      <c r="C4" s="2" t="s">
        <v>13</v>
      </c>
      <c r="D4" s="2" t="s">
        <v>10</v>
      </c>
      <c r="E4" s="2">
        <v>1.9E-2</v>
      </c>
      <c r="F4" s="2" t="s">
        <v>11</v>
      </c>
      <c r="G4" s="2" t="s">
        <v>14</v>
      </c>
      <c r="H4" s="2" t="s">
        <v>109</v>
      </c>
      <c r="I4" s="2" t="s">
        <v>109</v>
      </c>
    </row>
    <row r="5" spans="1:9" x14ac:dyDescent="0.25">
      <c r="A5" s="3">
        <v>40823</v>
      </c>
      <c r="B5" s="2" t="s">
        <v>18</v>
      </c>
      <c r="C5" s="2" t="s">
        <v>13</v>
      </c>
      <c r="D5" s="2">
        <v>8.5000000000000006E-2</v>
      </c>
      <c r="E5" s="2">
        <v>1.9E-2</v>
      </c>
      <c r="F5" s="2" t="s">
        <v>11</v>
      </c>
      <c r="G5" s="2" t="s">
        <v>14</v>
      </c>
      <c r="H5" s="2" t="s">
        <v>110</v>
      </c>
      <c r="I5" s="2" t="s">
        <v>108</v>
      </c>
    </row>
    <row r="6" spans="1:9" x14ac:dyDescent="0.25">
      <c r="A6" s="3">
        <v>40828</v>
      </c>
      <c r="B6" s="2" t="s">
        <v>19</v>
      </c>
      <c r="C6" s="2" t="s">
        <v>13</v>
      </c>
      <c r="D6" s="2" t="s">
        <v>10</v>
      </c>
      <c r="E6" s="2">
        <v>1.9E-2</v>
      </c>
      <c r="F6" s="2" t="s">
        <v>11</v>
      </c>
      <c r="G6" s="2" t="s">
        <v>14</v>
      </c>
      <c r="H6" s="2" t="s">
        <v>108</v>
      </c>
      <c r="I6" s="2" t="s">
        <v>122</v>
      </c>
    </row>
    <row r="7" spans="1:9" x14ac:dyDescent="0.25">
      <c r="A7" s="3">
        <v>40883</v>
      </c>
      <c r="B7" s="2" t="s">
        <v>20</v>
      </c>
      <c r="C7" s="2" t="s">
        <v>13</v>
      </c>
      <c r="D7" s="2" t="s">
        <v>10</v>
      </c>
      <c r="E7" s="2">
        <v>1.9E-2</v>
      </c>
      <c r="F7" s="2" t="s">
        <v>11</v>
      </c>
      <c r="G7" s="2" t="s">
        <v>14</v>
      </c>
      <c r="H7" s="2" t="s">
        <v>108</v>
      </c>
      <c r="I7" s="2" t="s">
        <v>129</v>
      </c>
    </row>
    <row r="8" spans="1:9" x14ac:dyDescent="0.25">
      <c r="A8" s="3">
        <v>40947</v>
      </c>
      <c r="B8" s="2" t="s">
        <v>21</v>
      </c>
      <c r="C8" s="2" t="s">
        <v>13</v>
      </c>
      <c r="D8" s="2">
        <v>0.14199999999999999</v>
      </c>
      <c r="E8" s="2">
        <v>1.9E-2</v>
      </c>
      <c r="F8" s="2" t="s">
        <v>11</v>
      </c>
      <c r="G8" s="2" t="s">
        <v>11</v>
      </c>
    </row>
    <row r="9" spans="1:9" x14ac:dyDescent="0.25">
      <c r="A9" s="3">
        <v>41180</v>
      </c>
      <c r="B9" s="2" t="s">
        <v>22</v>
      </c>
      <c r="C9" s="2" t="s">
        <v>13</v>
      </c>
      <c r="D9" s="2" t="s">
        <v>10</v>
      </c>
      <c r="E9" s="2">
        <v>1.9E-2</v>
      </c>
      <c r="F9" s="2" t="s">
        <v>11</v>
      </c>
      <c r="G9" s="2" t="s">
        <v>14</v>
      </c>
    </row>
    <row r="10" spans="1:9" x14ac:dyDescent="0.25">
      <c r="A10" s="3">
        <v>41184</v>
      </c>
      <c r="B10" s="2" t="s">
        <v>23</v>
      </c>
      <c r="C10" s="2" t="s">
        <v>13</v>
      </c>
      <c r="D10" s="2" t="s">
        <v>10</v>
      </c>
      <c r="E10" s="2">
        <v>1.9E-2</v>
      </c>
      <c r="F10" s="2" t="s">
        <v>11</v>
      </c>
      <c r="G10" s="2" t="s">
        <v>14</v>
      </c>
    </row>
    <row r="11" spans="1:9" x14ac:dyDescent="0.25">
      <c r="A11" s="3">
        <v>41184</v>
      </c>
      <c r="B11" s="2" t="s">
        <v>25</v>
      </c>
      <c r="C11" s="2" t="s">
        <v>13</v>
      </c>
      <c r="D11" s="2" t="s">
        <v>10</v>
      </c>
      <c r="E11" s="2">
        <v>1.9E-2</v>
      </c>
      <c r="F11" s="2" t="s">
        <v>11</v>
      </c>
      <c r="G11" s="2" t="s">
        <v>14</v>
      </c>
    </row>
    <row r="12" spans="1:9" x14ac:dyDescent="0.25">
      <c r="A12" s="3">
        <v>41184</v>
      </c>
      <c r="B12" s="2" t="s">
        <v>26</v>
      </c>
      <c r="C12" s="2" t="s">
        <v>13</v>
      </c>
      <c r="D12" s="2" t="s">
        <v>10</v>
      </c>
      <c r="E12" s="2">
        <v>1.9E-2</v>
      </c>
      <c r="F12" s="2" t="s">
        <v>11</v>
      </c>
      <c r="G12" s="2" t="s">
        <v>14</v>
      </c>
    </row>
    <row r="13" spans="1:9" x14ac:dyDescent="0.25">
      <c r="A13" s="3">
        <v>41184</v>
      </c>
      <c r="B13" s="2" t="s">
        <v>24</v>
      </c>
      <c r="C13" s="2" t="s">
        <v>13</v>
      </c>
      <c r="D13" s="2" t="s">
        <v>10</v>
      </c>
      <c r="E13" s="2">
        <v>1.9E-2</v>
      </c>
      <c r="F13" s="2" t="s">
        <v>11</v>
      </c>
      <c r="G13" s="2" t="s">
        <v>14</v>
      </c>
    </row>
    <row r="14" spans="1:9" x14ac:dyDescent="0.25">
      <c r="A14" s="3">
        <v>41191</v>
      </c>
      <c r="B14" s="2" t="s">
        <v>27</v>
      </c>
      <c r="C14" s="2" t="s">
        <v>13</v>
      </c>
      <c r="D14" s="2" t="s">
        <v>10</v>
      </c>
      <c r="E14" s="2">
        <v>1.9E-2</v>
      </c>
      <c r="F14" s="2" t="s">
        <v>11</v>
      </c>
      <c r="G14" s="2" t="s">
        <v>11</v>
      </c>
    </row>
    <row r="15" spans="1:9" x14ac:dyDescent="0.25">
      <c r="A15" s="3">
        <v>41206</v>
      </c>
      <c r="B15" s="2" t="s">
        <v>35</v>
      </c>
      <c r="C15" s="2" t="s">
        <v>13</v>
      </c>
      <c r="D15" s="2" t="s">
        <v>10</v>
      </c>
      <c r="E15" s="2">
        <v>1.9E-2</v>
      </c>
      <c r="F15" s="2" t="s">
        <v>11</v>
      </c>
      <c r="G15" s="2" t="s">
        <v>14</v>
      </c>
    </row>
    <row r="16" spans="1:9" x14ac:dyDescent="0.25">
      <c r="A16" s="3">
        <v>41332</v>
      </c>
      <c r="B16" s="2" t="s">
        <v>44</v>
      </c>
      <c r="C16" s="2" t="s">
        <v>13</v>
      </c>
      <c r="D16" s="2" t="s">
        <v>10</v>
      </c>
      <c r="E16" s="2">
        <v>1.9E-2</v>
      </c>
      <c r="F16" s="2" t="s">
        <v>11</v>
      </c>
      <c r="G16" s="2" t="s">
        <v>14</v>
      </c>
    </row>
    <row r="17" spans="1:9" x14ac:dyDescent="0.25">
      <c r="A17" s="3">
        <v>41337</v>
      </c>
      <c r="B17" s="2" t="s">
        <v>45</v>
      </c>
      <c r="C17" s="2" t="s">
        <v>13</v>
      </c>
      <c r="D17" s="2" t="s">
        <v>10</v>
      </c>
      <c r="E17" s="2">
        <v>1.9E-2</v>
      </c>
      <c r="F17" s="2" t="s">
        <v>11</v>
      </c>
      <c r="G17" s="2" t="s">
        <v>14</v>
      </c>
    </row>
    <row r="18" spans="1:9" x14ac:dyDescent="0.25">
      <c r="A18" s="3">
        <v>41512</v>
      </c>
      <c r="B18" s="2" t="s">
        <v>47</v>
      </c>
      <c r="C18" s="2" t="s">
        <v>13</v>
      </c>
      <c r="D18" s="2" t="s">
        <v>10</v>
      </c>
      <c r="E18" s="2">
        <v>0.01</v>
      </c>
      <c r="F18" s="2" t="s">
        <v>11</v>
      </c>
      <c r="G18" s="2" t="s">
        <v>14</v>
      </c>
    </row>
    <row r="19" spans="1:9" x14ac:dyDescent="0.25">
      <c r="A19" s="3">
        <v>41521</v>
      </c>
      <c r="B19" s="2" t="s">
        <v>48</v>
      </c>
      <c r="C19" s="2" t="s">
        <v>13</v>
      </c>
      <c r="D19" s="2" t="s">
        <v>10</v>
      </c>
      <c r="E19" s="2">
        <v>0.01</v>
      </c>
      <c r="F19" s="2" t="s">
        <v>11</v>
      </c>
      <c r="G19" s="2" t="s">
        <v>14</v>
      </c>
    </row>
    <row r="20" spans="1:9" x14ac:dyDescent="0.25">
      <c r="A20" s="3">
        <v>41521</v>
      </c>
      <c r="B20" s="2" t="s">
        <v>49</v>
      </c>
      <c r="C20" s="2" t="s">
        <v>13</v>
      </c>
      <c r="D20" s="2" t="s">
        <v>10</v>
      </c>
      <c r="E20" s="2">
        <v>0.01</v>
      </c>
      <c r="F20" s="2" t="s">
        <v>11</v>
      </c>
      <c r="G20" s="2" t="s">
        <v>14</v>
      </c>
    </row>
    <row r="21" spans="1:9" x14ac:dyDescent="0.25">
      <c r="A21" s="3">
        <v>41541</v>
      </c>
      <c r="B21" s="2" t="s">
        <v>55</v>
      </c>
      <c r="C21" s="2" t="s">
        <v>13</v>
      </c>
      <c r="D21" s="2" t="s">
        <v>10</v>
      </c>
      <c r="E21" s="2">
        <v>0.01</v>
      </c>
      <c r="F21" s="2" t="s">
        <v>11</v>
      </c>
      <c r="G21" s="2" t="s">
        <v>14</v>
      </c>
    </row>
    <row r="22" spans="1:9" x14ac:dyDescent="0.25">
      <c r="A22" s="3">
        <v>41541</v>
      </c>
      <c r="B22" s="2" t="s">
        <v>56</v>
      </c>
      <c r="C22" s="2" t="s">
        <v>13</v>
      </c>
      <c r="D22" s="2" t="s">
        <v>10</v>
      </c>
      <c r="E22" s="2">
        <v>0.01</v>
      </c>
      <c r="F22" s="2" t="s">
        <v>11</v>
      </c>
      <c r="G22" s="2" t="s">
        <v>14</v>
      </c>
    </row>
    <row r="23" spans="1:9" x14ac:dyDescent="0.25">
      <c r="A23" s="3">
        <v>41548</v>
      </c>
      <c r="B23" s="2" t="s">
        <v>57</v>
      </c>
      <c r="C23" s="2" t="s">
        <v>13</v>
      </c>
      <c r="D23" s="2" t="s">
        <v>10</v>
      </c>
      <c r="E23" s="2">
        <v>0.01</v>
      </c>
      <c r="F23" s="2" t="s">
        <v>11</v>
      </c>
      <c r="G23" s="2" t="s">
        <v>14</v>
      </c>
    </row>
    <row r="24" spans="1:9" x14ac:dyDescent="0.25">
      <c r="A24" s="3">
        <v>41554</v>
      </c>
      <c r="B24" s="2" t="s">
        <v>59</v>
      </c>
      <c r="C24" s="2" t="s">
        <v>13</v>
      </c>
      <c r="D24" s="2" t="s">
        <v>10</v>
      </c>
      <c r="E24" s="2">
        <v>0.01</v>
      </c>
      <c r="F24" s="2" t="s">
        <v>11</v>
      </c>
      <c r="G24" s="2" t="s">
        <v>14</v>
      </c>
    </row>
    <row r="25" spans="1:9" x14ac:dyDescent="0.25">
      <c r="A25" s="3">
        <v>41554</v>
      </c>
      <c r="B25" s="2" t="s">
        <v>60</v>
      </c>
      <c r="C25" s="2" t="s">
        <v>13</v>
      </c>
      <c r="D25" s="2" t="s">
        <v>10</v>
      </c>
      <c r="E25" s="2">
        <v>0.01</v>
      </c>
      <c r="F25" s="2" t="s">
        <v>11</v>
      </c>
      <c r="G25" s="2" t="s">
        <v>14</v>
      </c>
    </row>
    <row r="26" spans="1:9" x14ac:dyDescent="0.25">
      <c r="A26" s="3">
        <v>41569</v>
      </c>
      <c r="B26" s="2" t="s">
        <v>63</v>
      </c>
      <c r="C26" s="2" t="s">
        <v>13</v>
      </c>
      <c r="D26" s="2" t="s">
        <v>10</v>
      </c>
      <c r="E26" s="2">
        <v>0.01</v>
      </c>
      <c r="F26" s="2" t="s">
        <v>11</v>
      </c>
      <c r="G26" s="2" t="s">
        <v>14</v>
      </c>
    </row>
    <row r="27" spans="1:9" x14ac:dyDescent="0.25">
      <c r="A27" s="3">
        <v>41569</v>
      </c>
      <c r="B27" s="2" t="s">
        <v>64</v>
      </c>
      <c r="C27" s="2" t="s">
        <v>13</v>
      </c>
      <c r="D27" s="2" t="s">
        <v>10</v>
      </c>
      <c r="E27" s="2">
        <v>0.01</v>
      </c>
      <c r="F27" s="2" t="s">
        <v>11</v>
      </c>
      <c r="G27" s="2" t="s">
        <v>14</v>
      </c>
    </row>
    <row r="28" spans="1:9" x14ac:dyDescent="0.25">
      <c r="A28" s="3">
        <v>41872</v>
      </c>
      <c r="B28" s="2" t="s">
        <v>73</v>
      </c>
      <c r="C28" s="2" t="s">
        <v>13</v>
      </c>
      <c r="D28" s="2" t="s">
        <v>10</v>
      </c>
      <c r="E28" s="2">
        <v>0.01</v>
      </c>
      <c r="F28" s="2" t="s">
        <v>11</v>
      </c>
      <c r="G28" s="2" t="s">
        <v>11</v>
      </c>
    </row>
    <row r="29" spans="1:9" x14ac:dyDescent="0.25">
      <c r="A29" s="3">
        <v>41877</v>
      </c>
      <c r="B29" s="2" t="s">
        <v>74</v>
      </c>
      <c r="C29" s="2" t="s">
        <v>13</v>
      </c>
      <c r="D29" s="2" t="s">
        <v>10</v>
      </c>
      <c r="E29" s="2">
        <v>0.01</v>
      </c>
      <c r="F29" s="2" t="s">
        <v>11</v>
      </c>
      <c r="G29" s="2" t="s">
        <v>14</v>
      </c>
    </row>
    <row r="30" spans="1:9" x14ac:dyDescent="0.25">
      <c r="A30" s="3">
        <v>41877</v>
      </c>
      <c r="B30" s="2" t="s">
        <v>75</v>
      </c>
      <c r="C30" s="2" t="s">
        <v>13</v>
      </c>
      <c r="D30" s="2" t="s">
        <v>10</v>
      </c>
      <c r="E30" s="2">
        <v>0.01</v>
      </c>
      <c r="F30" s="2" t="s">
        <v>11</v>
      </c>
      <c r="G30" s="2" t="s">
        <v>14</v>
      </c>
    </row>
    <row r="31" spans="1:9" x14ac:dyDescent="0.25">
      <c r="A31" s="3">
        <v>41891</v>
      </c>
      <c r="B31" s="2" t="s">
        <v>78</v>
      </c>
      <c r="C31" s="2" t="s">
        <v>13</v>
      </c>
      <c r="D31" s="2" t="s">
        <v>10</v>
      </c>
      <c r="E31" s="2">
        <v>0.01</v>
      </c>
      <c r="F31" s="2" t="s">
        <v>11</v>
      </c>
      <c r="G31" s="2" t="s">
        <v>11</v>
      </c>
    </row>
    <row r="32" spans="1:9" x14ac:dyDescent="0.25">
      <c r="A32" s="3">
        <v>39368</v>
      </c>
      <c r="B32" s="2" t="s">
        <v>8</v>
      </c>
      <c r="C32" s="2" t="s">
        <v>9</v>
      </c>
      <c r="D32" s="2" t="s">
        <v>10</v>
      </c>
      <c r="E32" s="2">
        <v>0.05</v>
      </c>
      <c r="F32" s="2" t="s">
        <v>11</v>
      </c>
      <c r="G32" s="2" t="s">
        <v>11</v>
      </c>
      <c r="H32" s="2" t="s">
        <v>107</v>
      </c>
      <c r="I32" s="2" t="s">
        <v>110</v>
      </c>
    </row>
    <row r="33" spans="1:9" x14ac:dyDescent="0.25">
      <c r="A33" s="3">
        <v>40544</v>
      </c>
      <c r="B33" s="2" t="s">
        <v>12</v>
      </c>
      <c r="C33" s="2" t="s">
        <v>9</v>
      </c>
      <c r="D33" s="2">
        <v>64.400000000000006</v>
      </c>
      <c r="E33" s="2">
        <v>0.05</v>
      </c>
      <c r="F33" s="2" t="s">
        <v>14</v>
      </c>
      <c r="G33" s="2" t="s">
        <v>14</v>
      </c>
      <c r="H33" s="2" t="s">
        <v>108</v>
      </c>
      <c r="I33" s="2" t="s">
        <v>111</v>
      </c>
    </row>
    <row r="34" spans="1:9" x14ac:dyDescent="0.25">
      <c r="A34" s="3">
        <v>40555</v>
      </c>
      <c r="B34" s="2" t="s">
        <v>15</v>
      </c>
      <c r="C34" s="2" t="s">
        <v>9</v>
      </c>
      <c r="D34" s="2" t="s">
        <v>10</v>
      </c>
      <c r="E34" s="2">
        <v>0.05</v>
      </c>
      <c r="F34" s="2" t="s">
        <v>11</v>
      </c>
      <c r="G34" s="2" t="s">
        <v>11</v>
      </c>
      <c r="H34" s="2" t="s">
        <v>109</v>
      </c>
      <c r="I34" s="2" t="s">
        <v>109</v>
      </c>
    </row>
    <row r="35" spans="1:9" x14ac:dyDescent="0.25">
      <c r="A35" s="3">
        <v>40581</v>
      </c>
      <c r="B35" s="2" t="s">
        <v>16</v>
      </c>
      <c r="C35" s="2" t="s">
        <v>9</v>
      </c>
      <c r="D35" s="2">
        <v>5.77</v>
      </c>
      <c r="E35" s="2">
        <v>0.05</v>
      </c>
      <c r="F35" s="2" t="s">
        <v>11</v>
      </c>
      <c r="G35" s="2" t="s">
        <v>14</v>
      </c>
      <c r="H35" s="2" t="s">
        <v>109</v>
      </c>
      <c r="I35" s="2" t="s">
        <v>109</v>
      </c>
    </row>
    <row r="36" spans="1:9" x14ac:dyDescent="0.25">
      <c r="A36" s="3">
        <v>40716</v>
      </c>
      <c r="B36" s="2" t="s">
        <v>17</v>
      </c>
      <c r="C36" s="2" t="s">
        <v>9</v>
      </c>
      <c r="D36" s="2">
        <v>1.8</v>
      </c>
      <c r="E36" s="2">
        <v>0.05</v>
      </c>
      <c r="F36" s="2" t="s">
        <v>11</v>
      </c>
      <c r="G36" s="2" t="s">
        <v>14</v>
      </c>
      <c r="H36" s="2" t="s">
        <v>109</v>
      </c>
      <c r="I36" s="2" t="s">
        <v>109</v>
      </c>
    </row>
    <row r="37" spans="1:9" x14ac:dyDescent="0.25">
      <c r="A37" s="3">
        <v>40823</v>
      </c>
      <c r="B37" s="2" t="s">
        <v>18</v>
      </c>
      <c r="C37" s="2" t="s">
        <v>9</v>
      </c>
      <c r="D37" s="2">
        <v>9.19</v>
      </c>
      <c r="E37" s="2">
        <v>0.05</v>
      </c>
      <c r="F37" s="2" t="s">
        <v>14</v>
      </c>
      <c r="G37" s="2" t="s">
        <v>14</v>
      </c>
      <c r="H37" s="2" t="s">
        <v>110</v>
      </c>
      <c r="I37" s="2" t="s">
        <v>108</v>
      </c>
    </row>
    <row r="38" spans="1:9" x14ac:dyDescent="0.25">
      <c r="A38" s="3">
        <v>40828</v>
      </c>
      <c r="B38" s="2" t="s">
        <v>19</v>
      </c>
      <c r="C38" s="2" t="s">
        <v>9</v>
      </c>
      <c r="D38" s="2">
        <v>7.8E-2</v>
      </c>
      <c r="E38" s="2">
        <v>0.05</v>
      </c>
      <c r="F38" s="2" t="s">
        <v>11</v>
      </c>
      <c r="G38" s="2" t="s">
        <v>14</v>
      </c>
      <c r="H38" s="2" t="s">
        <v>108</v>
      </c>
      <c r="I38" s="2" t="s">
        <v>122</v>
      </c>
    </row>
    <row r="39" spans="1:9" x14ac:dyDescent="0.25">
      <c r="A39" s="3">
        <v>40883</v>
      </c>
      <c r="B39" s="2" t="s">
        <v>20</v>
      </c>
      <c r="C39" s="2" t="s">
        <v>9</v>
      </c>
      <c r="D39" s="2">
        <v>0.13200000000000001</v>
      </c>
      <c r="E39" s="2">
        <v>0.05</v>
      </c>
      <c r="F39" s="2" t="s">
        <v>11</v>
      </c>
      <c r="G39" s="2" t="s">
        <v>14</v>
      </c>
      <c r="H39" s="2" t="s">
        <v>108</v>
      </c>
      <c r="I39" s="2" t="s">
        <v>129</v>
      </c>
    </row>
    <row r="40" spans="1:9" x14ac:dyDescent="0.25">
      <c r="A40" s="3">
        <v>40947</v>
      </c>
      <c r="B40" s="2" t="s">
        <v>21</v>
      </c>
      <c r="C40" s="2" t="s">
        <v>9</v>
      </c>
      <c r="D40" s="2">
        <v>6.7000000000000004E-2</v>
      </c>
      <c r="E40" s="2">
        <v>0.05</v>
      </c>
      <c r="F40" s="2" t="s">
        <v>11</v>
      </c>
      <c r="G40" s="2" t="s">
        <v>11</v>
      </c>
    </row>
    <row r="41" spans="1:9" x14ac:dyDescent="0.25">
      <c r="A41" s="3">
        <v>41180</v>
      </c>
      <c r="B41" s="2" t="s">
        <v>22</v>
      </c>
      <c r="C41" s="2" t="s">
        <v>9</v>
      </c>
      <c r="D41" s="2">
        <v>34.4</v>
      </c>
      <c r="E41" s="2">
        <v>0.05</v>
      </c>
      <c r="F41" s="2" t="s">
        <v>14</v>
      </c>
      <c r="G41" s="2" t="s">
        <v>14</v>
      </c>
    </row>
    <row r="42" spans="1:9" x14ac:dyDescent="0.25">
      <c r="A42" s="3">
        <v>41184</v>
      </c>
      <c r="B42" s="2" t="s">
        <v>23</v>
      </c>
      <c r="C42" s="2" t="s">
        <v>9</v>
      </c>
      <c r="D42" s="2">
        <v>0.16900000000000001</v>
      </c>
      <c r="E42" s="2">
        <v>0.05</v>
      </c>
      <c r="F42" s="2" t="s">
        <v>11</v>
      </c>
      <c r="G42" s="2" t="s">
        <v>14</v>
      </c>
    </row>
    <row r="43" spans="1:9" x14ac:dyDescent="0.25">
      <c r="A43" s="3">
        <v>41184</v>
      </c>
      <c r="B43" s="2" t="s">
        <v>25</v>
      </c>
      <c r="C43" s="2" t="s">
        <v>9</v>
      </c>
      <c r="D43" s="2">
        <v>0.17699999999999999</v>
      </c>
      <c r="E43" s="2">
        <v>0.05</v>
      </c>
      <c r="F43" s="2" t="s">
        <v>11</v>
      </c>
      <c r="G43" s="2" t="s">
        <v>14</v>
      </c>
    </row>
    <row r="44" spans="1:9" x14ac:dyDescent="0.25">
      <c r="A44" s="3">
        <v>41184</v>
      </c>
      <c r="B44" s="2" t="s">
        <v>26</v>
      </c>
      <c r="C44" s="2" t="s">
        <v>9</v>
      </c>
      <c r="D44" s="2">
        <v>128</v>
      </c>
      <c r="E44" s="2">
        <v>0.05</v>
      </c>
      <c r="F44" s="2" t="s">
        <v>14</v>
      </c>
      <c r="G44" s="2" t="s">
        <v>14</v>
      </c>
    </row>
    <row r="45" spans="1:9" x14ac:dyDescent="0.25">
      <c r="A45" s="3">
        <v>41184</v>
      </c>
      <c r="B45" s="2" t="s">
        <v>24</v>
      </c>
      <c r="C45" s="2" t="s">
        <v>9</v>
      </c>
      <c r="D45" s="2">
        <v>419</v>
      </c>
      <c r="E45" s="2">
        <v>0.05</v>
      </c>
      <c r="F45" s="2" t="s">
        <v>14</v>
      </c>
      <c r="G45" s="2" t="s">
        <v>14</v>
      </c>
    </row>
    <row r="46" spans="1:9" x14ac:dyDescent="0.25">
      <c r="A46" s="3">
        <v>41191</v>
      </c>
      <c r="B46" s="2" t="s">
        <v>27</v>
      </c>
      <c r="C46" s="2" t="s">
        <v>9</v>
      </c>
      <c r="D46" s="2">
        <v>25.6</v>
      </c>
      <c r="E46" s="2">
        <v>0.16</v>
      </c>
      <c r="F46" s="2" t="s">
        <v>14</v>
      </c>
      <c r="G46" s="2" t="s">
        <v>11</v>
      </c>
    </row>
    <row r="47" spans="1:9" x14ac:dyDescent="0.25">
      <c r="A47" s="3">
        <v>41191</v>
      </c>
      <c r="B47" s="2" t="s">
        <v>28</v>
      </c>
      <c r="C47" s="2" t="s">
        <v>9</v>
      </c>
      <c r="D47" s="2">
        <v>0.40600000000000003</v>
      </c>
      <c r="E47" s="2">
        <v>0.16</v>
      </c>
      <c r="F47" s="2" t="s">
        <v>11</v>
      </c>
      <c r="G47" s="2" t="s">
        <v>11</v>
      </c>
    </row>
    <row r="48" spans="1:9" x14ac:dyDescent="0.25">
      <c r="A48" s="3">
        <v>41191</v>
      </c>
      <c r="B48" s="2" t="s">
        <v>29</v>
      </c>
      <c r="C48" s="2" t="s">
        <v>9</v>
      </c>
      <c r="D48" s="2">
        <v>192</v>
      </c>
      <c r="E48" s="2">
        <v>0.16</v>
      </c>
      <c r="F48" s="2" t="s">
        <v>14</v>
      </c>
      <c r="G48" s="2" t="s">
        <v>11</v>
      </c>
    </row>
    <row r="49" spans="1:7" x14ac:dyDescent="0.25">
      <c r="A49" s="3">
        <v>41191</v>
      </c>
      <c r="B49" s="2" t="s">
        <v>30</v>
      </c>
      <c r="C49" s="2" t="s">
        <v>9</v>
      </c>
      <c r="D49" s="2">
        <v>7.65</v>
      </c>
      <c r="E49" s="2">
        <v>0.16</v>
      </c>
      <c r="F49" s="2" t="s">
        <v>14</v>
      </c>
      <c r="G49" s="2" t="s">
        <v>11</v>
      </c>
    </row>
    <row r="50" spans="1:7" x14ac:dyDescent="0.25">
      <c r="A50" s="3">
        <v>41198</v>
      </c>
      <c r="B50" s="2" t="s">
        <v>31</v>
      </c>
      <c r="C50" s="2" t="s">
        <v>9</v>
      </c>
      <c r="D50" s="2">
        <v>0.495</v>
      </c>
      <c r="E50" s="2">
        <v>0.05</v>
      </c>
      <c r="F50" s="2" t="s">
        <v>11</v>
      </c>
      <c r="G50" s="2" t="s">
        <v>14</v>
      </c>
    </row>
    <row r="51" spans="1:7" x14ac:dyDescent="0.25">
      <c r="A51" s="3">
        <v>41198</v>
      </c>
      <c r="B51" s="2" t="s">
        <v>32</v>
      </c>
      <c r="C51" s="2" t="s">
        <v>9</v>
      </c>
      <c r="D51" s="2">
        <v>1.63</v>
      </c>
      <c r="E51" s="2">
        <v>0.05</v>
      </c>
      <c r="F51" s="2" t="s">
        <v>11</v>
      </c>
      <c r="G51" s="2" t="s">
        <v>14</v>
      </c>
    </row>
    <row r="52" spans="1:7" x14ac:dyDescent="0.25">
      <c r="A52" s="3">
        <v>41198</v>
      </c>
      <c r="B52" s="2" t="s">
        <v>33</v>
      </c>
      <c r="C52" s="2" t="s">
        <v>9</v>
      </c>
      <c r="D52" s="2">
        <v>5.5E-2</v>
      </c>
      <c r="E52" s="2">
        <v>0.05</v>
      </c>
      <c r="F52" s="2" t="s">
        <v>11</v>
      </c>
      <c r="G52" s="2" t="s">
        <v>14</v>
      </c>
    </row>
    <row r="53" spans="1:7" x14ac:dyDescent="0.25">
      <c r="A53" s="3">
        <v>41205</v>
      </c>
      <c r="B53" s="2" t="s">
        <v>34</v>
      </c>
      <c r="C53" s="2" t="s">
        <v>9</v>
      </c>
      <c r="D53" s="2">
        <v>6.2E-2</v>
      </c>
      <c r="E53" s="2">
        <v>0.05</v>
      </c>
      <c r="F53" s="2" t="s">
        <v>11</v>
      </c>
      <c r="G53" s="2" t="s">
        <v>14</v>
      </c>
    </row>
    <row r="54" spans="1:7" x14ac:dyDescent="0.25">
      <c r="A54" s="3">
        <v>41206</v>
      </c>
      <c r="B54" s="2" t="s">
        <v>35</v>
      </c>
      <c r="C54" s="2" t="s">
        <v>9</v>
      </c>
      <c r="D54" s="2">
        <v>29.3</v>
      </c>
      <c r="E54" s="2">
        <v>0.05</v>
      </c>
      <c r="F54" s="2" t="s">
        <v>14</v>
      </c>
      <c r="G54" s="2" t="s">
        <v>14</v>
      </c>
    </row>
    <row r="55" spans="1:7" x14ac:dyDescent="0.25">
      <c r="A55" s="3">
        <v>41218</v>
      </c>
      <c r="B55" s="2" t="s">
        <v>36</v>
      </c>
      <c r="C55" s="2" t="s">
        <v>9</v>
      </c>
      <c r="D55" s="2">
        <v>0.08</v>
      </c>
      <c r="E55" s="2">
        <v>0.05</v>
      </c>
      <c r="F55" s="2" t="s">
        <v>11</v>
      </c>
      <c r="G55" s="2" t="s">
        <v>11</v>
      </c>
    </row>
    <row r="56" spans="1:7" x14ac:dyDescent="0.25">
      <c r="A56" s="3">
        <v>41218</v>
      </c>
      <c r="B56" s="2" t="s">
        <v>37</v>
      </c>
      <c r="C56" s="2" t="s">
        <v>9</v>
      </c>
      <c r="D56" s="2">
        <v>73.099999999999994</v>
      </c>
      <c r="E56" s="2">
        <v>0.05</v>
      </c>
      <c r="F56" s="2" t="s">
        <v>14</v>
      </c>
      <c r="G56" s="2" t="s">
        <v>11</v>
      </c>
    </row>
    <row r="57" spans="1:7" x14ac:dyDescent="0.25">
      <c r="A57" s="3">
        <v>41226</v>
      </c>
      <c r="B57" s="2" t="s">
        <v>38</v>
      </c>
      <c r="C57" s="2" t="s">
        <v>9</v>
      </c>
      <c r="D57" s="2" t="s">
        <v>10</v>
      </c>
      <c r="E57" s="2">
        <v>0.05</v>
      </c>
      <c r="F57" s="2" t="s">
        <v>11</v>
      </c>
      <c r="G57" s="2" t="s">
        <v>14</v>
      </c>
    </row>
    <row r="58" spans="1:7" x14ac:dyDescent="0.25">
      <c r="A58" s="3">
        <v>41226</v>
      </c>
      <c r="B58" s="2" t="s">
        <v>39</v>
      </c>
      <c r="C58" s="2" t="s">
        <v>9</v>
      </c>
      <c r="D58" s="2" t="s">
        <v>10</v>
      </c>
      <c r="E58" s="2">
        <v>0.05</v>
      </c>
      <c r="F58" s="2" t="s">
        <v>11</v>
      </c>
      <c r="G58" s="2" t="s">
        <v>14</v>
      </c>
    </row>
    <row r="59" spans="1:7" x14ac:dyDescent="0.25">
      <c r="A59" s="3">
        <v>41233</v>
      </c>
      <c r="B59" s="2" t="s">
        <v>40</v>
      </c>
      <c r="C59" s="2" t="s">
        <v>9</v>
      </c>
      <c r="D59" s="2">
        <v>0.05</v>
      </c>
      <c r="E59" s="2">
        <v>0.05</v>
      </c>
      <c r="F59" s="2" t="s">
        <v>11</v>
      </c>
      <c r="G59" s="2" t="s">
        <v>14</v>
      </c>
    </row>
    <row r="60" spans="1:7" x14ac:dyDescent="0.25">
      <c r="A60" s="3">
        <v>41233</v>
      </c>
      <c r="B60" s="2" t="s">
        <v>41</v>
      </c>
      <c r="C60" s="2" t="s">
        <v>9</v>
      </c>
      <c r="D60" s="2" t="s">
        <v>10</v>
      </c>
      <c r="E60" s="2">
        <v>0.05</v>
      </c>
      <c r="F60" s="2" t="s">
        <v>11</v>
      </c>
      <c r="G60" s="2" t="s">
        <v>14</v>
      </c>
    </row>
    <row r="61" spans="1:7" x14ac:dyDescent="0.25">
      <c r="A61" s="3">
        <v>41239</v>
      </c>
      <c r="B61" s="2" t="s">
        <v>42</v>
      </c>
      <c r="C61" s="2" t="s">
        <v>9</v>
      </c>
      <c r="D61" s="2" t="s">
        <v>10</v>
      </c>
      <c r="E61" s="2">
        <v>0.05</v>
      </c>
      <c r="F61" s="2" t="s">
        <v>11</v>
      </c>
      <c r="G61" s="2" t="s">
        <v>14</v>
      </c>
    </row>
    <row r="62" spans="1:7" x14ac:dyDescent="0.25">
      <c r="A62" s="3">
        <v>41239</v>
      </c>
      <c r="B62" s="2" t="s">
        <v>43</v>
      </c>
      <c r="C62" s="2" t="s">
        <v>9</v>
      </c>
      <c r="D62" s="2" t="s">
        <v>10</v>
      </c>
      <c r="E62" s="2">
        <v>0.05</v>
      </c>
      <c r="F62" s="2" t="s">
        <v>11</v>
      </c>
      <c r="G62" s="2" t="s">
        <v>14</v>
      </c>
    </row>
    <row r="63" spans="1:7" x14ac:dyDescent="0.25">
      <c r="A63" s="3">
        <v>41332</v>
      </c>
      <c r="B63" s="2" t="s">
        <v>44</v>
      </c>
      <c r="C63" s="2" t="s">
        <v>9</v>
      </c>
      <c r="D63" s="2">
        <v>7.1</v>
      </c>
      <c r="E63" s="2">
        <v>0.05</v>
      </c>
      <c r="F63" s="2" t="s">
        <v>14</v>
      </c>
      <c r="G63" s="2" t="s">
        <v>14</v>
      </c>
    </row>
    <row r="64" spans="1:7" x14ac:dyDescent="0.25">
      <c r="A64" s="3">
        <v>41337</v>
      </c>
      <c r="B64" s="2" t="s">
        <v>45</v>
      </c>
      <c r="C64" s="2" t="s">
        <v>9</v>
      </c>
      <c r="D64" s="2" t="s">
        <v>10</v>
      </c>
      <c r="E64" s="2">
        <v>0.05</v>
      </c>
      <c r="F64" s="2" t="s">
        <v>11</v>
      </c>
      <c r="G64" s="2" t="s">
        <v>14</v>
      </c>
    </row>
    <row r="65" spans="1:7" x14ac:dyDescent="0.25">
      <c r="A65" s="3">
        <v>41351</v>
      </c>
      <c r="B65" s="2" t="s">
        <v>46</v>
      </c>
      <c r="C65" s="2" t="s">
        <v>9</v>
      </c>
      <c r="D65" s="2" t="s">
        <v>10</v>
      </c>
      <c r="E65" s="2">
        <v>0.05</v>
      </c>
      <c r="F65" s="2" t="s">
        <v>11</v>
      </c>
      <c r="G65" s="2" t="s">
        <v>14</v>
      </c>
    </row>
    <row r="66" spans="1:7" x14ac:dyDescent="0.25">
      <c r="A66" s="3">
        <v>41512</v>
      </c>
      <c r="B66" s="2" t="s">
        <v>47</v>
      </c>
      <c r="C66" s="2" t="s">
        <v>9</v>
      </c>
      <c r="D66" s="2">
        <v>21.3</v>
      </c>
      <c r="E66" s="2">
        <v>0.16</v>
      </c>
      <c r="F66" s="2" t="s">
        <v>14</v>
      </c>
      <c r="G66" s="2" t="s">
        <v>14</v>
      </c>
    </row>
    <row r="67" spans="1:7" x14ac:dyDescent="0.25">
      <c r="A67" s="3">
        <v>41521</v>
      </c>
      <c r="B67" s="2" t="s">
        <v>48</v>
      </c>
      <c r="C67" s="2" t="s">
        <v>9</v>
      </c>
      <c r="D67" s="2">
        <v>21.5</v>
      </c>
      <c r="E67" s="2">
        <v>0.16</v>
      </c>
      <c r="F67" s="2" t="s">
        <v>14</v>
      </c>
      <c r="G67" s="2" t="s">
        <v>14</v>
      </c>
    </row>
    <row r="68" spans="1:7" x14ac:dyDescent="0.25">
      <c r="A68" s="3">
        <v>41521</v>
      </c>
      <c r="B68" s="2" t="s">
        <v>49</v>
      </c>
      <c r="C68" s="2" t="s">
        <v>9</v>
      </c>
      <c r="D68" s="2">
        <v>19.399999999999999</v>
      </c>
      <c r="E68" s="2">
        <v>0.16</v>
      </c>
      <c r="F68" s="2" t="s">
        <v>14</v>
      </c>
      <c r="G68" s="2" t="s">
        <v>14</v>
      </c>
    </row>
    <row r="69" spans="1:7" x14ac:dyDescent="0.25">
      <c r="A69" s="3">
        <v>41527</v>
      </c>
      <c r="B69" s="2" t="s">
        <v>50</v>
      </c>
      <c r="C69" s="2" t="s">
        <v>9</v>
      </c>
      <c r="D69" s="2">
        <v>295</v>
      </c>
      <c r="E69" s="2">
        <v>0.16</v>
      </c>
      <c r="F69" s="2" t="s">
        <v>14</v>
      </c>
      <c r="G69" s="2" t="s">
        <v>14</v>
      </c>
    </row>
    <row r="70" spans="1:7" x14ac:dyDescent="0.25">
      <c r="A70" s="3">
        <v>41527</v>
      </c>
      <c r="B70" s="2" t="s">
        <v>51</v>
      </c>
      <c r="C70" s="2" t="s">
        <v>9</v>
      </c>
      <c r="D70" s="2" t="s">
        <v>10</v>
      </c>
      <c r="E70" s="2">
        <v>0.16</v>
      </c>
      <c r="F70" s="2" t="s">
        <v>11</v>
      </c>
      <c r="G70" s="2" t="s">
        <v>14</v>
      </c>
    </row>
    <row r="71" spans="1:7" x14ac:dyDescent="0.25">
      <c r="A71" s="3">
        <v>41535</v>
      </c>
      <c r="B71" s="2" t="s">
        <v>52</v>
      </c>
      <c r="C71" s="2" t="s">
        <v>9</v>
      </c>
      <c r="D71" s="2">
        <v>21.4</v>
      </c>
      <c r="E71" s="2">
        <v>0.16</v>
      </c>
      <c r="F71" s="2" t="s">
        <v>14</v>
      </c>
      <c r="G71" s="2" t="s">
        <v>14</v>
      </c>
    </row>
    <row r="72" spans="1:7" x14ac:dyDescent="0.25">
      <c r="A72" s="3">
        <v>41535</v>
      </c>
      <c r="B72" s="2" t="s">
        <v>53</v>
      </c>
      <c r="C72" s="2" t="s">
        <v>9</v>
      </c>
      <c r="D72" s="2">
        <v>23.5</v>
      </c>
      <c r="E72" s="2">
        <v>0.16</v>
      </c>
      <c r="F72" s="2" t="s">
        <v>14</v>
      </c>
      <c r="G72" s="2" t="s">
        <v>14</v>
      </c>
    </row>
    <row r="73" spans="1:7" x14ac:dyDescent="0.25">
      <c r="A73" s="3">
        <v>41535</v>
      </c>
      <c r="B73" s="2" t="s">
        <v>54</v>
      </c>
      <c r="C73" s="2" t="s">
        <v>9</v>
      </c>
      <c r="D73" s="2">
        <v>0.91900000000000004</v>
      </c>
      <c r="E73" s="2">
        <v>0.16</v>
      </c>
      <c r="F73" s="2" t="s">
        <v>11</v>
      </c>
      <c r="G73" s="2" t="s">
        <v>14</v>
      </c>
    </row>
    <row r="74" spans="1:7" x14ac:dyDescent="0.25">
      <c r="A74" s="3">
        <v>41541</v>
      </c>
      <c r="B74" s="2" t="s">
        <v>55</v>
      </c>
      <c r="C74" s="2" t="s">
        <v>9</v>
      </c>
      <c r="D74" s="2">
        <v>331</v>
      </c>
      <c r="E74" s="2">
        <v>0.16</v>
      </c>
      <c r="F74" s="2" t="s">
        <v>14</v>
      </c>
      <c r="G74" s="2" t="s">
        <v>14</v>
      </c>
    </row>
    <row r="75" spans="1:7" x14ac:dyDescent="0.25">
      <c r="A75" s="3">
        <v>41541</v>
      </c>
      <c r="B75" s="2" t="s">
        <v>56</v>
      </c>
      <c r="C75" s="2" t="s">
        <v>9</v>
      </c>
      <c r="D75" s="2">
        <v>0.23</v>
      </c>
      <c r="E75" s="2">
        <v>0.16</v>
      </c>
      <c r="F75" s="2" t="s">
        <v>11</v>
      </c>
      <c r="G75" s="2" t="s">
        <v>14</v>
      </c>
    </row>
    <row r="76" spans="1:7" x14ac:dyDescent="0.25">
      <c r="A76" s="3">
        <v>41548</v>
      </c>
      <c r="B76" s="2" t="s">
        <v>57</v>
      </c>
      <c r="C76" s="2" t="s">
        <v>9</v>
      </c>
      <c r="D76" s="2">
        <v>0.5</v>
      </c>
      <c r="E76" s="2">
        <v>0.16</v>
      </c>
      <c r="F76" s="2" t="s">
        <v>11</v>
      </c>
      <c r="G76" s="2" t="s">
        <v>14</v>
      </c>
    </row>
    <row r="77" spans="1:7" x14ac:dyDescent="0.25">
      <c r="A77" s="3">
        <v>41548</v>
      </c>
      <c r="B77" s="2" t="s">
        <v>58</v>
      </c>
      <c r="C77" s="2" t="s">
        <v>9</v>
      </c>
      <c r="D77" s="2">
        <v>0.23499999999999999</v>
      </c>
      <c r="E77" s="2">
        <v>0.16</v>
      </c>
      <c r="F77" s="2" t="s">
        <v>11</v>
      </c>
      <c r="G77" s="2" t="s">
        <v>14</v>
      </c>
    </row>
    <row r="78" spans="1:7" x14ac:dyDescent="0.25">
      <c r="A78" s="3">
        <v>41554</v>
      </c>
      <c r="B78" s="2" t="s">
        <v>59</v>
      </c>
      <c r="C78" s="2" t="s">
        <v>9</v>
      </c>
      <c r="D78" s="2">
        <v>14.2</v>
      </c>
      <c r="E78" s="2">
        <v>0.16</v>
      </c>
      <c r="F78" s="2" t="s">
        <v>14</v>
      </c>
      <c r="G78" s="2" t="s">
        <v>14</v>
      </c>
    </row>
    <row r="79" spans="1:7" x14ac:dyDescent="0.25">
      <c r="A79" s="3">
        <v>41554</v>
      </c>
      <c r="B79" s="2" t="s">
        <v>60</v>
      </c>
      <c r="C79" s="2" t="s">
        <v>9</v>
      </c>
      <c r="D79" s="2">
        <v>78.099999999999994</v>
      </c>
      <c r="E79" s="2">
        <v>0.16</v>
      </c>
      <c r="F79" s="2" t="s">
        <v>14</v>
      </c>
      <c r="G79" s="2" t="s">
        <v>14</v>
      </c>
    </row>
    <row r="80" spans="1:7" x14ac:dyDescent="0.25">
      <c r="A80" s="3">
        <v>41562</v>
      </c>
      <c r="B80" s="2" t="s">
        <v>61</v>
      </c>
      <c r="C80" s="2" t="s">
        <v>62</v>
      </c>
      <c r="D80" s="2">
        <v>613</v>
      </c>
      <c r="E80" s="2">
        <v>0.16</v>
      </c>
      <c r="F80" s="2" t="s">
        <v>14</v>
      </c>
      <c r="G80" s="2" t="s">
        <v>14</v>
      </c>
    </row>
    <row r="81" spans="1:7" x14ac:dyDescent="0.25">
      <c r="A81" s="3">
        <v>41569</v>
      </c>
      <c r="B81" s="2" t="s">
        <v>63</v>
      </c>
      <c r="C81" s="2" t="s">
        <v>9</v>
      </c>
      <c r="D81" s="2" t="s">
        <v>10</v>
      </c>
      <c r="E81" s="2">
        <v>0.16</v>
      </c>
      <c r="F81" s="2" t="s">
        <v>11</v>
      </c>
      <c r="G81" s="2" t="s">
        <v>14</v>
      </c>
    </row>
    <row r="82" spans="1:7" x14ac:dyDescent="0.25">
      <c r="A82" s="3">
        <v>41569</v>
      </c>
      <c r="B82" s="2" t="s">
        <v>64</v>
      </c>
      <c r="C82" s="2" t="s">
        <v>9</v>
      </c>
      <c r="D82" s="2">
        <v>4.03</v>
      </c>
      <c r="E82" s="2">
        <v>0.16</v>
      </c>
      <c r="F82" s="2" t="s">
        <v>11</v>
      </c>
      <c r="G82" s="2" t="s">
        <v>14</v>
      </c>
    </row>
    <row r="83" spans="1:7" x14ac:dyDescent="0.25">
      <c r="A83" s="3">
        <v>41576</v>
      </c>
      <c r="B83" s="2" t="s">
        <v>65</v>
      </c>
      <c r="C83" s="2" t="s">
        <v>9</v>
      </c>
      <c r="D83" s="2">
        <v>3.44</v>
      </c>
      <c r="E83" s="2">
        <v>0.16</v>
      </c>
      <c r="F83" s="2" t="s">
        <v>11</v>
      </c>
      <c r="G83" s="2" t="s">
        <v>14</v>
      </c>
    </row>
    <row r="84" spans="1:7" x14ac:dyDescent="0.25">
      <c r="A84" s="3">
        <v>41576</v>
      </c>
      <c r="B84" s="2" t="s">
        <v>66</v>
      </c>
      <c r="C84" s="2" t="s">
        <v>9</v>
      </c>
      <c r="D84" s="2" t="s">
        <v>10</v>
      </c>
      <c r="E84" s="2">
        <v>0.16</v>
      </c>
      <c r="F84" s="2" t="s">
        <v>11</v>
      </c>
      <c r="G84" s="2" t="s">
        <v>11</v>
      </c>
    </row>
    <row r="85" spans="1:7" x14ac:dyDescent="0.25">
      <c r="A85" s="3">
        <v>41583</v>
      </c>
      <c r="B85" s="2" t="s">
        <v>67</v>
      </c>
      <c r="C85" s="2" t="s">
        <v>9</v>
      </c>
      <c r="D85" s="2">
        <v>2.5499999999999998</v>
      </c>
      <c r="E85" s="2">
        <v>0.16</v>
      </c>
      <c r="F85" s="2" t="s">
        <v>11</v>
      </c>
      <c r="G85" s="2" t="s">
        <v>11</v>
      </c>
    </row>
    <row r="86" spans="1:7" x14ac:dyDescent="0.25">
      <c r="A86" s="3">
        <v>41583</v>
      </c>
      <c r="B86" s="2" t="s">
        <v>68</v>
      </c>
      <c r="C86" s="2" t="s">
        <v>9</v>
      </c>
      <c r="D86" s="2" t="s">
        <v>10</v>
      </c>
      <c r="E86" s="2">
        <v>0.16</v>
      </c>
      <c r="F86" s="2" t="s">
        <v>11</v>
      </c>
      <c r="G86" s="2" t="s">
        <v>11</v>
      </c>
    </row>
    <row r="87" spans="1:7" x14ac:dyDescent="0.25">
      <c r="A87" s="3">
        <v>41590</v>
      </c>
      <c r="B87" s="2" t="s">
        <v>69</v>
      </c>
      <c r="C87" s="2" t="s">
        <v>62</v>
      </c>
      <c r="D87" s="2">
        <v>73.8</v>
      </c>
      <c r="E87" s="2">
        <v>0.16</v>
      </c>
      <c r="F87" s="2" t="s">
        <v>14</v>
      </c>
      <c r="G87" s="2" t="s">
        <v>11</v>
      </c>
    </row>
    <row r="88" spans="1:7" x14ac:dyDescent="0.25">
      <c r="A88" s="3">
        <v>41597</v>
      </c>
      <c r="B88" s="2" t="s">
        <v>70</v>
      </c>
      <c r="C88" s="2" t="s">
        <v>9</v>
      </c>
      <c r="D88" s="2">
        <v>2.5299999999999998</v>
      </c>
      <c r="E88" s="2">
        <v>0.16</v>
      </c>
      <c r="F88" s="2" t="s">
        <v>11</v>
      </c>
      <c r="G88" s="2" t="s">
        <v>11</v>
      </c>
    </row>
    <row r="89" spans="1:7" x14ac:dyDescent="0.25">
      <c r="A89" s="3">
        <v>41603</v>
      </c>
      <c r="B89" s="2" t="s">
        <v>71</v>
      </c>
      <c r="C89" s="2" t="s">
        <v>9</v>
      </c>
      <c r="D89" s="2">
        <v>6.43</v>
      </c>
      <c r="E89" s="2">
        <v>0.16</v>
      </c>
      <c r="F89" s="2" t="s">
        <v>14</v>
      </c>
      <c r="G89" s="2" t="s">
        <v>11</v>
      </c>
    </row>
    <row r="90" spans="1:7" x14ac:dyDescent="0.25">
      <c r="A90" s="3">
        <v>41611</v>
      </c>
      <c r="B90" s="2" t="s">
        <v>72</v>
      </c>
      <c r="C90" s="2" t="s">
        <v>9</v>
      </c>
      <c r="D90" s="2">
        <v>3.87</v>
      </c>
      <c r="E90" s="2">
        <v>0.16</v>
      </c>
      <c r="F90" s="2" t="s">
        <v>11</v>
      </c>
      <c r="G90" s="2" t="s">
        <v>11</v>
      </c>
    </row>
    <row r="91" spans="1:7" x14ac:dyDescent="0.25">
      <c r="A91" s="3">
        <v>41872</v>
      </c>
      <c r="B91" s="2" t="s">
        <v>73</v>
      </c>
      <c r="C91" s="2" t="s">
        <v>9</v>
      </c>
      <c r="D91" s="2">
        <v>79.2</v>
      </c>
      <c r="E91" s="2">
        <v>0.16</v>
      </c>
      <c r="F91" s="2" t="s">
        <v>14</v>
      </c>
      <c r="G91" s="2" t="s">
        <v>11</v>
      </c>
    </row>
    <row r="92" spans="1:7" x14ac:dyDescent="0.25">
      <c r="A92" s="3">
        <v>41877</v>
      </c>
      <c r="B92" s="2" t="s">
        <v>74</v>
      </c>
      <c r="C92" s="2" t="s">
        <v>9</v>
      </c>
      <c r="D92" s="2">
        <v>38.799999999999997</v>
      </c>
      <c r="E92" s="2">
        <v>0.16</v>
      </c>
      <c r="F92" s="2" t="s">
        <v>14</v>
      </c>
      <c r="G92" s="2" t="s">
        <v>14</v>
      </c>
    </row>
    <row r="93" spans="1:7" x14ac:dyDescent="0.25">
      <c r="A93" s="3">
        <v>41877</v>
      </c>
      <c r="B93" s="2" t="s">
        <v>75</v>
      </c>
      <c r="C93" s="2" t="s">
        <v>9</v>
      </c>
      <c r="D93" s="2">
        <v>0.69499999999999995</v>
      </c>
      <c r="E93" s="2">
        <v>0.16</v>
      </c>
      <c r="F93" s="2" t="s">
        <v>11</v>
      </c>
      <c r="G93" s="2" t="s">
        <v>14</v>
      </c>
    </row>
    <row r="94" spans="1:7" x14ac:dyDescent="0.25">
      <c r="A94" s="3">
        <v>41885</v>
      </c>
      <c r="B94" s="2" t="s">
        <v>76</v>
      </c>
      <c r="C94" s="2" t="s">
        <v>62</v>
      </c>
      <c r="D94" s="2">
        <v>250</v>
      </c>
      <c r="E94" s="2">
        <v>0.16</v>
      </c>
      <c r="F94" s="2" t="s">
        <v>14</v>
      </c>
      <c r="G94" s="2" t="s">
        <v>11</v>
      </c>
    </row>
    <row r="95" spans="1:7" x14ac:dyDescent="0.25">
      <c r="A95" s="3">
        <v>41885</v>
      </c>
      <c r="B95" s="2" t="s">
        <v>77</v>
      </c>
      <c r="C95" s="2" t="s">
        <v>62</v>
      </c>
      <c r="D95" s="2">
        <v>1.46</v>
      </c>
      <c r="E95" s="2">
        <v>0.16</v>
      </c>
      <c r="F95" s="2" t="s">
        <v>11</v>
      </c>
      <c r="G95" s="2" t="s">
        <v>11</v>
      </c>
    </row>
    <row r="96" spans="1:7" x14ac:dyDescent="0.25">
      <c r="A96" s="3">
        <v>41891</v>
      </c>
      <c r="B96" s="2" t="s">
        <v>80</v>
      </c>
      <c r="C96" s="2" t="s">
        <v>62</v>
      </c>
      <c r="D96" s="2">
        <v>23800</v>
      </c>
      <c r="E96" s="2">
        <v>0.16</v>
      </c>
      <c r="F96" s="2" t="s">
        <v>14</v>
      </c>
      <c r="G96" s="2" t="s">
        <v>11</v>
      </c>
    </row>
    <row r="97" spans="1:7" x14ac:dyDescent="0.25">
      <c r="A97" s="3">
        <v>41891</v>
      </c>
      <c r="B97" s="2" t="s">
        <v>81</v>
      </c>
      <c r="C97" s="2" t="s">
        <v>9</v>
      </c>
      <c r="D97" s="2">
        <v>0.98</v>
      </c>
      <c r="E97" s="2">
        <v>0.16</v>
      </c>
      <c r="F97" s="2" t="s">
        <v>11</v>
      </c>
      <c r="G97" s="2" t="s">
        <v>11</v>
      </c>
    </row>
    <row r="98" spans="1:7" x14ac:dyDescent="0.25">
      <c r="A98" s="3">
        <v>41891</v>
      </c>
      <c r="B98" s="2" t="s">
        <v>78</v>
      </c>
      <c r="C98" s="2" t="s">
        <v>62</v>
      </c>
      <c r="D98" s="2">
        <v>23.2</v>
      </c>
      <c r="E98" s="2">
        <v>0.16</v>
      </c>
      <c r="F98" s="2" t="s">
        <v>14</v>
      </c>
      <c r="G98" s="2" t="s">
        <v>11</v>
      </c>
    </row>
    <row r="99" spans="1:7" x14ac:dyDescent="0.25">
      <c r="A99" s="3">
        <v>41891</v>
      </c>
      <c r="B99" s="2" t="s">
        <v>79</v>
      </c>
      <c r="C99" s="2" t="s">
        <v>9</v>
      </c>
      <c r="D99" s="2">
        <v>1.1200000000000001</v>
      </c>
      <c r="E99" s="2">
        <v>0.16</v>
      </c>
      <c r="F99" s="2" t="s">
        <v>11</v>
      </c>
      <c r="G99" s="2" t="s">
        <v>11</v>
      </c>
    </row>
    <row r="100" spans="1:7" x14ac:dyDescent="0.25">
      <c r="A100" s="3">
        <v>41893</v>
      </c>
      <c r="B100" s="2" t="s">
        <v>82</v>
      </c>
      <c r="C100" s="2" t="s">
        <v>62</v>
      </c>
      <c r="D100" s="2">
        <v>25000</v>
      </c>
      <c r="E100" s="2">
        <v>0.16</v>
      </c>
      <c r="F100" s="2" t="s">
        <v>14</v>
      </c>
      <c r="G100" s="2" t="s">
        <v>11</v>
      </c>
    </row>
    <row r="101" spans="1:7" x14ac:dyDescent="0.25">
      <c r="A101" s="3">
        <v>41893</v>
      </c>
      <c r="B101" s="2" t="s">
        <v>83</v>
      </c>
      <c r="C101" s="2" t="s">
        <v>62</v>
      </c>
      <c r="D101" s="2">
        <v>207</v>
      </c>
      <c r="E101" s="2">
        <v>0.16</v>
      </c>
      <c r="F101" s="2" t="s">
        <v>14</v>
      </c>
      <c r="G101" s="2" t="s">
        <v>11</v>
      </c>
    </row>
    <row r="102" spans="1:7" x14ac:dyDescent="0.25">
      <c r="A102" s="3">
        <v>41893</v>
      </c>
      <c r="B102" s="2" t="s">
        <v>84</v>
      </c>
      <c r="C102" s="2" t="s">
        <v>62</v>
      </c>
      <c r="D102" s="2">
        <v>6.7</v>
      </c>
      <c r="E102" s="2">
        <v>0.16</v>
      </c>
      <c r="F102" s="2" t="s">
        <v>14</v>
      </c>
      <c r="G102" s="2" t="s">
        <v>11</v>
      </c>
    </row>
    <row r="103" spans="1:7" x14ac:dyDescent="0.25">
      <c r="A103" s="3">
        <v>41893</v>
      </c>
      <c r="B103" s="2" t="s">
        <v>85</v>
      </c>
      <c r="C103" s="2" t="s">
        <v>62</v>
      </c>
      <c r="D103" s="2">
        <v>1</v>
      </c>
      <c r="E103" s="2">
        <v>0.16</v>
      </c>
      <c r="F103" s="2" t="s">
        <v>11</v>
      </c>
      <c r="G103" s="2" t="s">
        <v>11</v>
      </c>
    </row>
    <row r="104" spans="1:7" x14ac:dyDescent="0.25">
      <c r="A104" s="3">
        <v>41894</v>
      </c>
      <c r="B104" s="2" t="s">
        <v>86</v>
      </c>
      <c r="C104" s="2" t="s">
        <v>62</v>
      </c>
      <c r="D104" s="2">
        <v>10513</v>
      </c>
      <c r="E104" s="2">
        <v>0.16</v>
      </c>
      <c r="F104" s="2" t="s">
        <v>14</v>
      </c>
      <c r="G104" s="2" t="s">
        <v>11</v>
      </c>
    </row>
    <row r="105" spans="1:7" x14ac:dyDescent="0.25">
      <c r="A105" s="3">
        <v>41894</v>
      </c>
      <c r="B105" s="2" t="s">
        <v>87</v>
      </c>
      <c r="C105" s="2" t="s">
        <v>62</v>
      </c>
      <c r="D105" s="2">
        <v>5.5</v>
      </c>
      <c r="E105" s="2">
        <v>0.16</v>
      </c>
      <c r="F105" s="2" t="s">
        <v>11</v>
      </c>
      <c r="G105" s="2" t="s">
        <v>11</v>
      </c>
    </row>
    <row r="106" spans="1:7" x14ac:dyDescent="0.25">
      <c r="A106" s="3">
        <v>41894</v>
      </c>
      <c r="B106" s="2" t="s">
        <v>88</v>
      </c>
      <c r="C106" s="2" t="s">
        <v>62</v>
      </c>
      <c r="D106" s="2">
        <v>1.4</v>
      </c>
      <c r="E106" s="2">
        <v>0.16</v>
      </c>
      <c r="F106" s="2" t="s">
        <v>11</v>
      </c>
      <c r="G106" s="2" t="s">
        <v>11</v>
      </c>
    </row>
    <row r="107" spans="1:7" x14ac:dyDescent="0.25">
      <c r="A107" s="3">
        <v>41894</v>
      </c>
      <c r="B107" s="2" t="s">
        <v>89</v>
      </c>
      <c r="C107" s="2" t="s">
        <v>62</v>
      </c>
      <c r="D107" s="2">
        <v>13753</v>
      </c>
      <c r="E107" s="2">
        <v>0.16</v>
      </c>
      <c r="F107" s="2" t="s">
        <v>14</v>
      </c>
      <c r="G107" s="2" t="s">
        <v>11</v>
      </c>
    </row>
    <row r="108" spans="1:7" x14ac:dyDescent="0.25">
      <c r="A108" s="3">
        <v>41898</v>
      </c>
      <c r="B108" s="2" t="s">
        <v>90</v>
      </c>
      <c r="C108" s="2" t="s">
        <v>62</v>
      </c>
      <c r="D108" s="2">
        <v>179</v>
      </c>
      <c r="E108" s="2">
        <v>0.16</v>
      </c>
      <c r="F108" s="2" t="s">
        <v>14</v>
      </c>
      <c r="G108" s="2" t="s">
        <v>11</v>
      </c>
    </row>
    <row r="109" spans="1:7" x14ac:dyDescent="0.25">
      <c r="A109" s="3">
        <v>41898</v>
      </c>
      <c r="B109" s="2" t="s">
        <v>91</v>
      </c>
      <c r="C109" s="2" t="s">
        <v>62</v>
      </c>
      <c r="D109" s="2">
        <v>1689</v>
      </c>
      <c r="E109" s="2">
        <v>0.16</v>
      </c>
      <c r="F109" s="2" t="s">
        <v>14</v>
      </c>
      <c r="G109" s="2" t="s">
        <v>11</v>
      </c>
    </row>
    <row r="110" spans="1:7" x14ac:dyDescent="0.25">
      <c r="A110" s="3">
        <v>41898</v>
      </c>
      <c r="B110" s="2" t="s">
        <v>92</v>
      </c>
      <c r="C110" s="2" t="s">
        <v>62</v>
      </c>
      <c r="D110" s="2">
        <v>502</v>
      </c>
      <c r="E110" s="2">
        <v>0.16</v>
      </c>
      <c r="F110" s="2" t="s">
        <v>14</v>
      </c>
      <c r="G110" s="2" t="s">
        <v>11</v>
      </c>
    </row>
    <row r="111" spans="1:7" x14ac:dyDescent="0.25">
      <c r="A111" s="3">
        <v>41905</v>
      </c>
      <c r="B111" s="2" t="s">
        <v>93</v>
      </c>
      <c r="C111" s="2" t="s">
        <v>9</v>
      </c>
      <c r="D111" s="2">
        <v>219</v>
      </c>
      <c r="E111" s="2">
        <v>0.16</v>
      </c>
      <c r="F111" s="2" t="s">
        <v>14</v>
      </c>
      <c r="G111" s="2" t="s">
        <v>11</v>
      </c>
    </row>
    <row r="112" spans="1:7" x14ac:dyDescent="0.25">
      <c r="A112" s="3">
        <v>41905</v>
      </c>
      <c r="B112" s="2" t="s">
        <v>94</v>
      </c>
      <c r="C112" s="2" t="s">
        <v>9</v>
      </c>
      <c r="D112" s="2">
        <v>192</v>
      </c>
      <c r="E112" s="2">
        <v>0.16</v>
      </c>
      <c r="F112" s="2" t="s">
        <v>14</v>
      </c>
      <c r="G112" s="2" t="s">
        <v>11</v>
      </c>
    </row>
    <row r="113" spans="1:7" x14ac:dyDescent="0.25">
      <c r="A113" s="3">
        <v>41905</v>
      </c>
      <c r="B113" s="2" t="s">
        <v>95</v>
      </c>
      <c r="C113" s="2" t="s">
        <v>9</v>
      </c>
      <c r="D113" s="2">
        <v>210</v>
      </c>
      <c r="E113" s="2">
        <v>0.16</v>
      </c>
      <c r="F113" s="2" t="s">
        <v>14</v>
      </c>
      <c r="G113" s="2" t="s">
        <v>11</v>
      </c>
    </row>
    <row r="114" spans="1:7" x14ac:dyDescent="0.25">
      <c r="A114" s="3">
        <v>41913</v>
      </c>
      <c r="B114" s="2" t="s">
        <v>96</v>
      </c>
      <c r="C114" s="2" t="s">
        <v>9</v>
      </c>
      <c r="D114" s="2">
        <v>664</v>
      </c>
      <c r="E114" s="2">
        <v>0.16</v>
      </c>
      <c r="F114" s="2" t="s">
        <v>14</v>
      </c>
      <c r="G114" s="2" t="s">
        <v>11</v>
      </c>
    </row>
    <row r="115" spans="1:7" x14ac:dyDescent="0.25">
      <c r="A115" s="3">
        <v>41913</v>
      </c>
      <c r="B115" s="2" t="s">
        <v>97</v>
      </c>
      <c r="C115" s="2" t="s">
        <v>9</v>
      </c>
      <c r="D115" s="2">
        <v>4.3</v>
      </c>
      <c r="E115" s="2">
        <v>0.16</v>
      </c>
      <c r="F115" s="2" t="s">
        <v>11</v>
      </c>
      <c r="G115" s="2" t="s">
        <v>11</v>
      </c>
    </row>
    <row r="116" spans="1:7" x14ac:dyDescent="0.25">
      <c r="A116" s="3">
        <v>41913</v>
      </c>
      <c r="B116" s="2" t="s">
        <v>98</v>
      </c>
      <c r="C116" s="2" t="s">
        <v>9</v>
      </c>
      <c r="D116" s="2">
        <v>13.9</v>
      </c>
      <c r="E116" s="2">
        <v>0.16</v>
      </c>
      <c r="F116" s="2" t="s">
        <v>14</v>
      </c>
      <c r="G116" s="2" t="s">
        <v>11</v>
      </c>
    </row>
    <row r="117" spans="1:7" x14ac:dyDescent="0.25">
      <c r="A117" s="3">
        <v>41920</v>
      </c>
      <c r="B117" s="2" t="s">
        <v>99</v>
      </c>
      <c r="C117" s="2" t="s">
        <v>62</v>
      </c>
      <c r="D117" s="2">
        <v>1218</v>
      </c>
      <c r="E117" s="2">
        <v>0.16</v>
      </c>
      <c r="F117" s="2" t="s">
        <v>14</v>
      </c>
      <c r="G117" s="2" t="s">
        <v>11</v>
      </c>
    </row>
    <row r="118" spans="1:7" x14ac:dyDescent="0.25">
      <c r="A118" s="3">
        <v>41920</v>
      </c>
      <c r="B118" s="2" t="s">
        <v>100</v>
      </c>
      <c r="C118" s="2" t="s">
        <v>62</v>
      </c>
      <c r="D118" s="2">
        <v>277</v>
      </c>
      <c r="E118" s="2">
        <v>0.16</v>
      </c>
      <c r="F118" s="2" t="s">
        <v>14</v>
      </c>
      <c r="G118" s="2" t="s">
        <v>11</v>
      </c>
    </row>
    <row r="119" spans="1:7" x14ac:dyDescent="0.25">
      <c r="A119" s="3">
        <v>41926</v>
      </c>
      <c r="B119" s="2" t="s">
        <v>101</v>
      </c>
      <c r="C119" s="2" t="s">
        <v>62</v>
      </c>
      <c r="D119" s="2">
        <v>28</v>
      </c>
      <c r="E119" s="2">
        <v>0.16</v>
      </c>
      <c r="F119" s="2" t="s">
        <v>14</v>
      </c>
      <c r="G119" s="2" t="s">
        <v>11</v>
      </c>
    </row>
    <row r="120" spans="1:7" x14ac:dyDescent="0.25">
      <c r="A120" s="3">
        <v>41926</v>
      </c>
      <c r="B120" s="2" t="s">
        <v>102</v>
      </c>
      <c r="C120" s="2" t="s">
        <v>62</v>
      </c>
      <c r="D120" s="2">
        <v>6112</v>
      </c>
      <c r="E120" s="2">
        <v>0.16</v>
      </c>
      <c r="F120" s="2" t="s">
        <v>14</v>
      </c>
      <c r="G120" s="2" t="s">
        <v>11</v>
      </c>
    </row>
  </sheetData>
  <sortState xmlns:xlrd2="http://schemas.microsoft.com/office/spreadsheetml/2017/richdata2" ref="A2:I120">
    <sortCondition ref="C2:C12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67"/>
  <sheetViews>
    <sheetView topLeftCell="A237" workbookViewId="0">
      <selection activeCell="H19" sqref="H19"/>
    </sheetView>
  </sheetViews>
  <sheetFormatPr defaultRowHeight="15" x14ac:dyDescent="0.25"/>
  <cols>
    <col min="1" max="1" width="10.7109375" bestFit="1" customWidth="1"/>
    <col min="9" max="9" width="15.7109375" bestFit="1" customWidth="1"/>
    <col min="11" max="11" width="11" customWidth="1"/>
  </cols>
  <sheetData>
    <row r="1" spans="1:12" ht="45" x14ac:dyDescent="0.25">
      <c r="A1" s="12" t="s">
        <v>2</v>
      </c>
      <c r="B1" s="12" t="s">
        <v>324</v>
      </c>
      <c r="C1" s="12" t="s">
        <v>203</v>
      </c>
      <c r="D1" s="12" t="s">
        <v>191</v>
      </c>
      <c r="E1" s="12" t="s">
        <v>1</v>
      </c>
      <c r="F1" s="12" t="s">
        <v>206</v>
      </c>
      <c r="G1" s="12" t="s">
        <v>5</v>
      </c>
      <c r="H1" s="12" t="s">
        <v>6</v>
      </c>
      <c r="I1" s="12" t="s">
        <v>467</v>
      </c>
      <c r="J1" s="12" t="s">
        <v>437</v>
      </c>
      <c r="K1" s="12" t="s">
        <v>441</v>
      </c>
      <c r="L1" s="12" t="s">
        <v>442</v>
      </c>
    </row>
    <row r="2" spans="1:12" x14ac:dyDescent="0.25">
      <c r="A2" s="3">
        <v>40544</v>
      </c>
      <c r="B2" t="str">
        <f>TEXT(A2,"mm/dd/yyyy")&amp;";"&amp;RIGHT(E2,1)</f>
        <v>01/01/2011;1</v>
      </c>
      <c r="C2" s="2">
        <v>64.400000000000006</v>
      </c>
      <c r="D2" s="2" t="s">
        <v>183</v>
      </c>
      <c r="E2" s="2" t="s">
        <v>12</v>
      </c>
      <c r="F2" s="2">
        <v>64.400000000000006</v>
      </c>
      <c r="G2" s="2">
        <v>0.05</v>
      </c>
      <c r="H2" s="2" t="s">
        <v>14</v>
      </c>
      <c r="I2" s="2" t="s">
        <v>209</v>
      </c>
      <c r="J2" s="2" t="s">
        <v>444</v>
      </c>
      <c r="K2" s="2" t="s">
        <v>444</v>
      </c>
      <c r="L2" s="2" t="s">
        <v>444</v>
      </c>
    </row>
    <row r="3" spans="1:12" x14ac:dyDescent="0.25">
      <c r="A3" s="3">
        <v>40823</v>
      </c>
      <c r="B3" t="str">
        <f t="shared" ref="B3:B39" si="0">TEXT(A3,"mm/dd/yyyy")&amp;";"&amp;RIGHT(E3,1)</f>
        <v>10/07/2011;1</v>
      </c>
      <c r="C3" s="2">
        <v>9.19</v>
      </c>
      <c r="D3" s="2" t="s">
        <v>183</v>
      </c>
      <c r="E3" s="2" t="s">
        <v>18</v>
      </c>
      <c r="F3" s="2">
        <v>9.19</v>
      </c>
      <c r="G3" s="2">
        <v>0.05</v>
      </c>
      <c r="H3" s="2" t="s">
        <v>14</v>
      </c>
      <c r="I3" s="2" t="s">
        <v>209</v>
      </c>
      <c r="J3" s="2" t="s">
        <v>444</v>
      </c>
      <c r="K3" s="2" t="s">
        <v>444</v>
      </c>
      <c r="L3" s="2">
        <v>9.19</v>
      </c>
    </row>
    <row r="4" spans="1:12" x14ac:dyDescent="0.25">
      <c r="A4" s="3">
        <v>40828</v>
      </c>
      <c r="B4" t="str">
        <f t="shared" si="0"/>
        <v>10/12/2011;1</v>
      </c>
      <c r="C4" s="2">
        <v>7.8E-2</v>
      </c>
      <c r="D4" s="2" t="s">
        <v>182</v>
      </c>
      <c r="E4" s="2" t="s">
        <v>19</v>
      </c>
      <c r="F4" s="2">
        <v>7.8E-2</v>
      </c>
      <c r="G4" s="2">
        <v>0.05</v>
      </c>
      <c r="H4" s="2" t="s">
        <v>11</v>
      </c>
      <c r="I4" s="2" t="s">
        <v>209</v>
      </c>
      <c r="J4" s="2" t="s">
        <v>444</v>
      </c>
      <c r="K4" s="2" t="s">
        <v>444</v>
      </c>
      <c r="L4" s="2" t="s">
        <v>444</v>
      </c>
    </row>
    <row r="5" spans="1:12" x14ac:dyDescent="0.25">
      <c r="A5" s="3">
        <v>40883</v>
      </c>
      <c r="B5" t="str">
        <f t="shared" si="0"/>
        <v>12/06/2011;1</v>
      </c>
      <c r="C5" s="2">
        <v>0.13200000000000001</v>
      </c>
      <c r="D5" s="2" t="s">
        <v>182</v>
      </c>
      <c r="E5" s="2" t="s">
        <v>20</v>
      </c>
      <c r="F5" s="2">
        <v>0.13200000000000001</v>
      </c>
      <c r="G5" s="2">
        <v>0.05</v>
      </c>
      <c r="H5" s="2" t="s">
        <v>11</v>
      </c>
      <c r="I5" s="2" t="s">
        <v>209</v>
      </c>
      <c r="J5" s="2" t="s">
        <v>444</v>
      </c>
      <c r="K5" s="2" t="s">
        <v>444</v>
      </c>
      <c r="L5" s="2">
        <v>0.13200000000000001</v>
      </c>
    </row>
    <row r="6" spans="1:12" x14ac:dyDescent="0.25">
      <c r="A6" s="3">
        <v>41180</v>
      </c>
      <c r="B6" t="str">
        <f t="shared" si="0"/>
        <v>09/28/2012;1</v>
      </c>
      <c r="C6" s="2">
        <v>34.4</v>
      </c>
      <c r="D6" s="2" t="s">
        <v>183</v>
      </c>
      <c r="E6" s="2" t="s">
        <v>22</v>
      </c>
      <c r="F6" s="2">
        <v>34.4</v>
      </c>
      <c r="G6" s="2">
        <v>0.05</v>
      </c>
      <c r="H6" s="2" t="s">
        <v>14</v>
      </c>
      <c r="I6" s="2" t="s">
        <v>209</v>
      </c>
      <c r="J6" s="2" t="s">
        <v>444</v>
      </c>
      <c r="K6" s="2" t="s">
        <v>444</v>
      </c>
      <c r="L6" s="2">
        <v>34.4</v>
      </c>
    </row>
    <row r="7" spans="1:12" x14ac:dyDescent="0.25">
      <c r="A7" s="3">
        <v>41184</v>
      </c>
      <c r="B7" t="str">
        <f t="shared" si="0"/>
        <v>10/02/2012;1</v>
      </c>
      <c r="C7" s="2">
        <v>0.16900000000000001</v>
      </c>
      <c r="D7" s="2" t="s">
        <v>182</v>
      </c>
      <c r="E7" s="2" t="s">
        <v>23</v>
      </c>
      <c r="F7" s="2">
        <v>0.16900000000000001</v>
      </c>
      <c r="G7" s="2">
        <v>0.05</v>
      </c>
      <c r="H7" s="2" t="s">
        <v>11</v>
      </c>
      <c r="I7" s="2" t="s">
        <v>209</v>
      </c>
      <c r="J7" s="2" t="s">
        <v>444</v>
      </c>
      <c r="K7" s="2" t="s">
        <v>444</v>
      </c>
      <c r="L7" s="2" t="s">
        <v>444</v>
      </c>
    </row>
    <row r="8" spans="1:12" x14ac:dyDescent="0.25">
      <c r="A8" s="3">
        <v>41184</v>
      </c>
      <c r="B8" t="str">
        <f t="shared" si="0"/>
        <v>10/02/2012;2</v>
      </c>
      <c r="C8" s="2">
        <v>0.17699999999999999</v>
      </c>
      <c r="D8" s="2" t="s">
        <v>182</v>
      </c>
      <c r="E8" s="2" t="s">
        <v>25</v>
      </c>
      <c r="F8" s="2">
        <v>0.17699999999999999</v>
      </c>
      <c r="G8" s="2">
        <v>0.05</v>
      </c>
      <c r="H8" s="2" t="s">
        <v>11</v>
      </c>
      <c r="I8" s="2" t="s">
        <v>209</v>
      </c>
      <c r="J8" s="2" t="s">
        <v>444</v>
      </c>
      <c r="K8" s="2" t="s">
        <v>444</v>
      </c>
      <c r="L8" s="2" t="s">
        <v>444</v>
      </c>
    </row>
    <row r="9" spans="1:12" x14ac:dyDescent="0.25">
      <c r="A9" s="3">
        <v>41184</v>
      </c>
      <c r="B9" t="str">
        <f t="shared" si="0"/>
        <v>10/02/2012;3</v>
      </c>
      <c r="C9" s="2">
        <v>128</v>
      </c>
      <c r="D9" s="2" t="s">
        <v>183</v>
      </c>
      <c r="E9" s="2" t="s">
        <v>26</v>
      </c>
      <c r="F9" s="2">
        <v>128</v>
      </c>
      <c r="G9" s="2">
        <v>0.05</v>
      </c>
      <c r="H9" s="2" t="s">
        <v>14</v>
      </c>
      <c r="I9" s="2" t="s">
        <v>209</v>
      </c>
      <c r="J9" s="2" t="s">
        <v>444</v>
      </c>
      <c r="K9" s="2">
        <v>128</v>
      </c>
      <c r="L9" s="2" t="s">
        <v>444</v>
      </c>
    </row>
    <row r="10" spans="1:12" x14ac:dyDescent="0.25">
      <c r="A10" s="3">
        <v>41184</v>
      </c>
      <c r="B10" t="str">
        <f t="shared" si="0"/>
        <v>10/02/2012;4</v>
      </c>
      <c r="C10" s="2">
        <v>419</v>
      </c>
      <c r="D10" s="2" t="s">
        <v>183</v>
      </c>
      <c r="E10" s="2" t="s">
        <v>24</v>
      </c>
      <c r="F10" s="2">
        <v>419</v>
      </c>
      <c r="G10" s="2">
        <v>0.05</v>
      </c>
      <c r="H10" s="2" t="s">
        <v>14</v>
      </c>
      <c r="I10" s="2" t="s">
        <v>209</v>
      </c>
      <c r="J10" s="2" t="s">
        <v>444</v>
      </c>
      <c r="K10" s="2">
        <v>419</v>
      </c>
      <c r="L10" s="2" t="s">
        <v>444</v>
      </c>
    </row>
    <row r="11" spans="1:12" x14ac:dyDescent="0.25">
      <c r="A11" s="3">
        <v>41191</v>
      </c>
      <c r="B11" t="str">
        <f t="shared" si="0"/>
        <v>10/09/2012;1</v>
      </c>
      <c r="C11" s="2">
        <v>25.6</v>
      </c>
      <c r="D11" s="2" t="s">
        <v>183</v>
      </c>
      <c r="E11" s="2" t="s">
        <v>27</v>
      </c>
      <c r="F11" s="2">
        <v>25.6</v>
      </c>
      <c r="G11" s="2">
        <v>0.16</v>
      </c>
      <c r="H11" s="2" t="s">
        <v>14</v>
      </c>
      <c r="I11" s="2" t="s">
        <v>209</v>
      </c>
      <c r="J11" s="2" t="s">
        <v>444</v>
      </c>
      <c r="K11" s="2">
        <v>25.6</v>
      </c>
      <c r="L11" s="2" t="s">
        <v>444</v>
      </c>
    </row>
    <row r="12" spans="1:12" x14ac:dyDescent="0.25">
      <c r="A12" s="3">
        <v>41191</v>
      </c>
      <c r="B12" t="str">
        <f t="shared" si="0"/>
        <v>10/09/2012;2</v>
      </c>
      <c r="C12" s="2">
        <v>0.40600000000000003</v>
      </c>
      <c r="D12" s="2" t="s">
        <v>182</v>
      </c>
      <c r="E12" s="2" t="s">
        <v>28</v>
      </c>
      <c r="F12" s="2">
        <v>0.40600000000000003</v>
      </c>
      <c r="G12" s="2">
        <v>0.16</v>
      </c>
      <c r="H12" s="2" t="s">
        <v>11</v>
      </c>
      <c r="I12" s="2" t="s">
        <v>209</v>
      </c>
      <c r="J12" s="2" t="s">
        <v>444</v>
      </c>
      <c r="K12" s="2" t="s">
        <v>444</v>
      </c>
      <c r="L12" s="2">
        <v>0.40600000000000003</v>
      </c>
    </row>
    <row r="13" spans="1:12" x14ac:dyDescent="0.25">
      <c r="A13" s="3">
        <v>41218</v>
      </c>
      <c r="B13" t="str">
        <f t="shared" si="0"/>
        <v>11/05/2012;1</v>
      </c>
      <c r="C13" s="2">
        <v>0.08</v>
      </c>
      <c r="D13" s="2" t="s">
        <v>182</v>
      </c>
      <c r="E13" s="2" t="s">
        <v>36</v>
      </c>
      <c r="F13" s="2">
        <v>0.08</v>
      </c>
      <c r="G13" s="2">
        <v>0.05</v>
      </c>
      <c r="H13" s="2" t="s">
        <v>11</v>
      </c>
      <c r="I13" s="2" t="s">
        <v>209</v>
      </c>
      <c r="J13" s="2" t="s">
        <v>444</v>
      </c>
      <c r="K13" s="2" t="s">
        <v>444</v>
      </c>
      <c r="L13" s="2" t="s">
        <v>444</v>
      </c>
    </row>
    <row r="14" spans="1:12" x14ac:dyDescent="0.25">
      <c r="A14" s="3">
        <v>41218</v>
      </c>
      <c r="B14" t="str">
        <f t="shared" si="0"/>
        <v>11/05/2012;2</v>
      </c>
      <c r="C14" s="2">
        <v>73.099999999999994</v>
      </c>
      <c r="D14" s="2" t="s">
        <v>183</v>
      </c>
      <c r="E14" s="2" t="s">
        <v>37</v>
      </c>
      <c r="F14" s="2">
        <v>73.099999999999994</v>
      </c>
      <c r="G14" s="2">
        <v>0.05</v>
      </c>
      <c r="H14" s="2" t="s">
        <v>14</v>
      </c>
      <c r="I14" s="2" t="s">
        <v>209</v>
      </c>
      <c r="J14" s="2" t="s">
        <v>444</v>
      </c>
      <c r="K14" s="2" t="s">
        <v>444</v>
      </c>
      <c r="L14" s="2" t="s">
        <v>444</v>
      </c>
    </row>
    <row r="15" spans="1:12" x14ac:dyDescent="0.25">
      <c r="A15" s="3">
        <v>41332</v>
      </c>
      <c r="B15" t="str">
        <f t="shared" si="0"/>
        <v>02/27/2013;1</v>
      </c>
      <c r="C15" s="2">
        <v>7.1</v>
      </c>
      <c r="D15" s="2" t="s">
        <v>183</v>
      </c>
      <c r="E15" s="2" t="s">
        <v>44</v>
      </c>
      <c r="F15" s="2">
        <v>7.1</v>
      </c>
      <c r="G15" s="2">
        <v>0.05</v>
      </c>
      <c r="H15" s="2" t="s">
        <v>14</v>
      </c>
      <c r="I15" s="2" t="s">
        <v>209</v>
      </c>
      <c r="J15" s="2" t="s">
        <v>444</v>
      </c>
      <c r="K15" s="2" t="s">
        <v>444</v>
      </c>
      <c r="L15" s="2">
        <v>7.1</v>
      </c>
    </row>
    <row r="16" spans="1:12" x14ac:dyDescent="0.25">
      <c r="A16" s="3">
        <v>41351</v>
      </c>
      <c r="B16" t="str">
        <f t="shared" si="0"/>
        <v>03/18/2013;1</v>
      </c>
      <c r="C16" s="4">
        <v>2.5000000000000001E-2</v>
      </c>
      <c r="D16" s="2" t="s">
        <v>182</v>
      </c>
      <c r="E16" s="2" t="s">
        <v>46</v>
      </c>
      <c r="F16" s="2" t="s">
        <v>10</v>
      </c>
      <c r="G16" s="2">
        <v>0.05</v>
      </c>
      <c r="H16" s="2" t="s">
        <v>11</v>
      </c>
      <c r="I16" s="2" t="s">
        <v>209</v>
      </c>
      <c r="J16" s="2" t="s">
        <v>444</v>
      </c>
      <c r="K16" s="2" t="s">
        <v>444</v>
      </c>
      <c r="L16" s="2" t="s">
        <v>444</v>
      </c>
    </row>
    <row r="17" spans="1:12" x14ac:dyDescent="0.25">
      <c r="A17" s="3">
        <v>41512</v>
      </c>
      <c r="B17" t="str">
        <f t="shared" si="0"/>
        <v>08/26/2013;1</v>
      </c>
      <c r="C17" s="2">
        <v>21.3</v>
      </c>
      <c r="D17" s="2" t="s">
        <v>183</v>
      </c>
      <c r="E17" s="2" t="s">
        <v>47</v>
      </c>
      <c r="F17" s="2">
        <v>21.3</v>
      </c>
      <c r="G17" s="2">
        <v>0.16</v>
      </c>
      <c r="H17" s="2" t="s">
        <v>14</v>
      </c>
      <c r="I17" s="2" t="s">
        <v>209</v>
      </c>
      <c r="J17" s="2" t="s">
        <v>444</v>
      </c>
      <c r="K17" s="2" t="s">
        <v>444</v>
      </c>
      <c r="L17" s="2">
        <v>21.3</v>
      </c>
    </row>
    <row r="18" spans="1:12" x14ac:dyDescent="0.25">
      <c r="A18" s="3">
        <v>41521</v>
      </c>
      <c r="B18" t="str">
        <f t="shared" si="0"/>
        <v>09/04/2013;1</v>
      </c>
      <c r="C18" s="2">
        <v>21.5</v>
      </c>
      <c r="D18" s="2" t="s">
        <v>183</v>
      </c>
      <c r="E18" s="2" t="s">
        <v>48</v>
      </c>
      <c r="F18" s="2">
        <v>21.5</v>
      </c>
      <c r="G18" s="2">
        <v>0.16</v>
      </c>
      <c r="H18" s="2" t="s">
        <v>14</v>
      </c>
      <c r="I18" s="2" t="s">
        <v>209</v>
      </c>
      <c r="J18" s="2" t="s">
        <v>444</v>
      </c>
      <c r="K18" s="2">
        <v>21.5</v>
      </c>
      <c r="L18" s="2" t="s">
        <v>444</v>
      </c>
    </row>
    <row r="19" spans="1:12" x14ac:dyDescent="0.25">
      <c r="A19" s="3">
        <v>41521</v>
      </c>
      <c r="B19" t="str">
        <f t="shared" si="0"/>
        <v>09/04/2013;2</v>
      </c>
      <c r="C19" s="2">
        <v>19.399999999999999</v>
      </c>
      <c r="D19" s="2" t="s">
        <v>183</v>
      </c>
      <c r="E19" s="2" t="s">
        <v>49</v>
      </c>
      <c r="F19" s="2">
        <v>19.399999999999999</v>
      </c>
      <c r="G19" s="2">
        <v>0.16</v>
      </c>
      <c r="H19" s="2" t="s">
        <v>14</v>
      </c>
      <c r="I19" s="2" t="s">
        <v>209</v>
      </c>
      <c r="J19" s="2">
        <v>19.399999999999999</v>
      </c>
      <c r="K19" s="2" t="s">
        <v>444</v>
      </c>
      <c r="L19" s="2" t="s">
        <v>444</v>
      </c>
    </row>
    <row r="20" spans="1:12" x14ac:dyDescent="0.25">
      <c r="A20" s="3">
        <v>41527</v>
      </c>
      <c r="B20" t="str">
        <f t="shared" si="0"/>
        <v>09/10/2013;1</v>
      </c>
      <c r="C20" s="2">
        <v>295</v>
      </c>
      <c r="D20" s="2" t="s">
        <v>183</v>
      </c>
      <c r="E20" s="2" t="s">
        <v>50</v>
      </c>
      <c r="F20" s="2">
        <v>295</v>
      </c>
      <c r="G20" s="2">
        <v>0.16</v>
      </c>
      <c r="H20" s="2" t="s">
        <v>14</v>
      </c>
      <c r="I20" s="2" t="s">
        <v>209</v>
      </c>
      <c r="J20" s="2">
        <v>295</v>
      </c>
      <c r="K20" s="2" t="s">
        <v>444</v>
      </c>
      <c r="L20" s="2" t="s">
        <v>444</v>
      </c>
    </row>
    <row r="21" spans="1:12" x14ac:dyDescent="0.25">
      <c r="A21" s="3">
        <v>41527</v>
      </c>
      <c r="B21" t="str">
        <f t="shared" si="0"/>
        <v>09/10/2013;2</v>
      </c>
      <c r="C21" s="4">
        <v>0.08</v>
      </c>
      <c r="D21" s="2" t="s">
        <v>182</v>
      </c>
      <c r="E21" s="2" t="s">
        <v>51</v>
      </c>
      <c r="F21" s="2" t="s">
        <v>10</v>
      </c>
      <c r="G21" s="2">
        <v>0.16</v>
      </c>
      <c r="H21" s="2" t="s">
        <v>11</v>
      </c>
      <c r="I21" s="2" t="s">
        <v>209</v>
      </c>
      <c r="J21" s="2" t="s">
        <v>444</v>
      </c>
      <c r="K21" s="2" t="s">
        <v>444</v>
      </c>
      <c r="L21" s="2" t="s">
        <v>444</v>
      </c>
    </row>
    <row r="22" spans="1:12" x14ac:dyDescent="0.25">
      <c r="A22" s="3">
        <v>41535</v>
      </c>
      <c r="B22" t="str">
        <f t="shared" si="0"/>
        <v>09/18/2013;1</v>
      </c>
      <c r="C22" s="2">
        <v>21.4</v>
      </c>
      <c r="D22" s="2" t="s">
        <v>183</v>
      </c>
      <c r="E22" s="2" t="s">
        <v>52</v>
      </c>
      <c r="F22" s="2">
        <v>21.4</v>
      </c>
      <c r="G22" s="2">
        <v>0.16</v>
      </c>
      <c r="H22" s="2" t="s">
        <v>14</v>
      </c>
      <c r="I22" s="2" t="s">
        <v>209</v>
      </c>
      <c r="J22" s="2">
        <v>21.4</v>
      </c>
      <c r="K22" s="2" t="s">
        <v>444</v>
      </c>
      <c r="L22" s="2" t="s">
        <v>444</v>
      </c>
    </row>
    <row r="23" spans="1:12" x14ac:dyDescent="0.25">
      <c r="A23" s="3">
        <v>41535</v>
      </c>
      <c r="B23" t="str">
        <f t="shared" si="0"/>
        <v>09/18/2013;2</v>
      </c>
      <c r="C23" s="2">
        <v>23.5</v>
      </c>
      <c r="D23" s="2" t="s">
        <v>183</v>
      </c>
      <c r="E23" s="2" t="s">
        <v>53</v>
      </c>
      <c r="F23" s="2">
        <v>23.5</v>
      </c>
      <c r="G23" s="2">
        <v>0.16</v>
      </c>
      <c r="H23" s="2" t="s">
        <v>14</v>
      </c>
      <c r="I23" s="2" t="s">
        <v>209</v>
      </c>
      <c r="J23" s="2" t="s">
        <v>444</v>
      </c>
      <c r="K23" s="2">
        <v>23.5</v>
      </c>
      <c r="L23" s="2" t="s">
        <v>444</v>
      </c>
    </row>
    <row r="24" spans="1:12" x14ac:dyDescent="0.25">
      <c r="A24" s="3">
        <v>41535</v>
      </c>
      <c r="B24" t="str">
        <f t="shared" si="0"/>
        <v>09/18/2013;3</v>
      </c>
      <c r="C24" s="2">
        <v>0.91900000000000004</v>
      </c>
      <c r="D24" s="2" t="s">
        <v>182</v>
      </c>
      <c r="E24" s="2" t="s">
        <v>54</v>
      </c>
      <c r="F24" s="2">
        <v>0.91900000000000004</v>
      </c>
      <c r="G24" s="2">
        <v>0.16</v>
      </c>
      <c r="H24" s="2" t="s">
        <v>11</v>
      </c>
      <c r="I24" s="2" t="s">
        <v>209</v>
      </c>
      <c r="J24" s="2" t="s">
        <v>444</v>
      </c>
      <c r="K24" s="2" t="s">
        <v>444</v>
      </c>
      <c r="L24" s="2">
        <v>0.91900000000000004</v>
      </c>
    </row>
    <row r="25" spans="1:12" x14ac:dyDescent="0.25">
      <c r="A25" s="3">
        <v>41541</v>
      </c>
      <c r="B25" t="str">
        <f t="shared" si="0"/>
        <v>09/24/2013;1</v>
      </c>
      <c r="C25" s="2">
        <v>331</v>
      </c>
      <c r="D25" s="2" t="s">
        <v>183</v>
      </c>
      <c r="E25" s="2" t="s">
        <v>55</v>
      </c>
      <c r="F25" s="2">
        <v>331</v>
      </c>
      <c r="G25" s="2">
        <v>0.16</v>
      </c>
      <c r="H25" s="2" t="s">
        <v>14</v>
      </c>
      <c r="I25" s="2" t="s">
        <v>209</v>
      </c>
      <c r="J25" s="2">
        <v>331</v>
      </c>
      <c r="K25" s="2" t="s">
        <v>444</v>
      </c>
      <c r="L25" s="2" t="s">
        <v>444</v>
      </c>
    </row>
    <row r="26" spans="1:12" x14ac:dyDescent="0.25">
      <c r="A26" s="3">
        <v>41541</v>
      </c>
      <c r="B26" t="str">
        <f t="shared" si="0"/>
        <v>09/24/2013;2</v>
      </c>
      <c r="C26" s="2">
        <v>0.23</v>
      </c>
      <c r="D26" s="2" t="s">
        <v>182</v>
      </c>
      <c r="E26" s="2" t="s">
        <v>56</v>
      </c>
      <c r="F26" s="2">
        <v>0.23</v>
      </c>
      <c r="G26" s="2">
        <v>0.16</v>
      </c>
      <c r="H26" s="2" t="s">
        <v>11</v>
      </c>
      <c r="I26" s="2" t="s">
        <v>209</v>
      </c>
      <c r="J26" s="2" t="s">
        <v>444</v>
      </c>
      <c r="K26" s="2" t="s">
        <v>444</v>
      </c>
      <c r="L26" s="2" t="s">
        <v>444</v>
      </c>
    </row>
    <row r="27" spans="1:12" x14ac:dyDescent="0.25">
      <c r="A27" s="3">
        <v>41548</v>
      </c>
      <c r="B27" t="str">
        <f t="shared" si="0"/>
        <v>10/01/2013;1</v>
      </c>
      <c r="C27" s="2">
        <v>0.5</v>
      </c>
      <c r="D27" s="2" t="s">
        <v>182</v>
      </c>
      <c r="E27" s="2" t="s">
        <v>57</v>
      </c>
      <c r="F27" s="2">
        <v>0.5</v>
      </c>
      <c r="G27" s="2">
        <v>0.16</v>
      </c>
      <c r="H27" s="2" t="s">
        <v>11</v>
      </c>
      <c r="I27" s="2" t="s">
        <v>209</v>
      </c>
      <c r="J27" s="2" t="s">
        <v>444</v>
      </c>
      <c r="K27" s="2" t="s">
        <v>444</v>
      </c>
      <c r="L27" s="2">
        <v>0.5</v>
      </c>
    </row>
    <row r="28" spans="1:12" x14ac:dyDescent="0.25">
      <c r="A28" s="3">
        <v>41548</v>
      </c>
      <c r="B28" t="str">
        <f t="shared" si="0"/>
        <v>10/01/2013;2</v>
      </c>
      <c r="C28" s="2">
        <v>0.23499999999999999</v>
      </c>
      <c r="D28" s="2" t="s">
        <v>182</v>
      </c>
      <c r="E28" s="2" t="s">
        <v>58</v>
      </c>
      <c r="F28" s="2">
        <v>0.23499999999999999</v>
      </c>
      <c r="G28" s="2">
        <v>0.16</v>
      </c>
      <c r="H28" s="2" t="s">
        <v>11</v>
      </c>
      <c r="I28" s="2" t="s">
        <v>209</v>
      </c>
      <c r="J28" s="2" t="s">
        <v>444</v>
      </c>
      <c r="K28" s="2" t="s">
        <v>444</v>
      </c>
      <c r="L28" s="2">
        <v>0.23499999999999999</v>
      </c>
    </row>
    <row r="29" spans="1:12" x14ac:dyDescent="0.25">
      <c r="A29" s="3">
        <v>41554</v>
      </c>
      <c r="B29" t="str">
        <f t="shared" si="0"/>
        <v>10/07/2013;1</v>
      </c>
      <c r="C29" s="2">
        <v>14.2</v>
      </c>
      <c r="D29" s="2" t="s">
        <v>183</v>
      </c>
      <c r="E29" s="2" t="s">
        <v>59</v>
      </c>
      <c r="F29" s="2">
        <v>14.2</v>
      </c>
      <c r="G29" s="2">
        <v>0.16</v>
      </c>
      <c r="H29" s="2" t="s">
        <v>14</v>
      </c>
      <c r="I29" s="2" t="s">
        <v>209</v>
      </c>
      <c r="J29" s="2" t="s">
        <v>444</v>
      </c>
      <c r="K29" s="2" t="s">
        <v>444</v>
      </c>
      <c r="L29" s="2" t="s">
        <v>444</v>
      </c>
    </row>
    <row r="30" spans="1:12" x14ac:dyDescent="0.25">
      <c r="A30" s="3">
        <v>41554</v>
      </c>
      <c r="B30" t="str">
        <f t="shared" si="0"/>
        <v>10/07/2013;2</v>
      </c>
      <c r="C30" s="2">
        <v>78.099999999999994</v>
      </c>
      <c r="D30" s="2" t="s">
        <v>183</v>
      </c>
      <c r="E30" s="2" t="s">
        <v>60</v>
      </c>
      <c r="F30" s="2">
        <v>78.099999999999994</v>
      </c>
      <c r="G30" s="2">
        <v>0.16</v>
      </c>
      <c r="H30" s="2" t="s">
        <v>14</v>
      </c>
      <c r="I30" s="2" t="s">
        <v>209</v>
      </c>
      <c r="J30" s="2" t="s">
        <v>444</v>
      </c>
      <c r="K30" s="2" t="s">
        <v>444</v>
      </c>
      <c r="L30" s="2" t="s">
        <v>444</v>
      </c>
    </row>
    <row r="31" spans="1:12" x14ac:dyDescent="0.25">
      <c r="A31" s="3">
        <v>41872</v>
      </c>
      <c r="B31" t="str">
        <f t="shared" si="0"/>
        <v>08/21/2014;1</v>
      </c>
      <c r="C31" s="2">
        <v>79.2</v>
      </c>
      <c r="D31" s="2" t="s">
        <v>183</v>
      </c>
      <c r="E31" s="2" t="s">
        <v>73</v>
      </c>
      <c r="F31" s="2">
        <v>79.2</v>
      </c>
      <c r="G31" s="2">
        <v>0.16</v>
      </c>
      <c r="H31" s="2" t="s">
        <v>14</v>
      </c>
      <c r="I31" s="2" t="s">
        <v>209</v>
      </c>
      <c r="J31" s="2" t="s">
        <v>444</v>
      </c>
      <c r="K31" s="2">
        <v>79.2</v>
      </c>
      <c r="L31" s="2" t="s">
        <v>444</v>
      </c>
    </row>
    <row r="32" spans="1:12" x14ac:dyDescent="0.25">
      <c r="A32" s="3">
        <v>41877</v>
      </c>
      <c r="B32" t="str">
        <f t="shared" si="0"/>
        <v>08/26/2014;1</v>
      </c>
      <c r="C32" s="2">
        <v>38.799999999999997</v>
      </c>
      <c r="D32" s="2" t="s">
        <v>183</v>
      </c>
      <c r="E32" s="2" t="s">
        <v>74</v>
      </c>
      <c r="F32" s="2">
        <v>38.799999999999997</v>
      </c>
      <c r="G32" s="2">
        <v>0.16</v>
      </c>
      <c r="H32" s="2" t="s">
        <v>14</v>
      </c>
      <c r="I32" s="2" t="s">
        <v>209</v>
      </c>
      <c r="J32" s="2" t="s">
        <v>444</v>
      </c>
      <c r="K32" s="2" t="s">
        <v>444</v>
      </c>
      <c r="L32" s="2">
        <v>38.799999999999997</v>
      </c>
    </row>
    <row r="33" spans="1:12" x14ac:dyDescent="0.25">
      <c r="A33" s="3">
        <v>41877</v>
      </c>
      <c r="B33" t="str">
        <f t="shared" si="0"/>
        <v>08/26/2014;2</v>
      </c>
      <c r="C33" s="2">
        <v>0.69499999999999995</v>
      </c>
      <c r="D33" s="2" t="s">
        <v>182</v>
      </c>
      <c r="E33" s="2" t="s">
        <v>75</v>
      </c>
      <c r="F33" s="2">
        <v>0.69499999999999995</v>
      </c>
      <c r="G33" s="2">
        <v>0.16</v>
      </c>
      <c r="H33" s="2" t="s">
        <v>11</v>
      </c>
      <c r="I33" s="2" t="s">
        <v>209</v>
      </c>
      <c r="J33" s="2" t="s">
        <v>444</v>
      </c>
      <c r="K33" s="2" t="s">
        <v>444</v>
      </c>
      <c r="L33" s="2">
        <v>0.69499999999999995</v>
      </c>
    </row>
    <row r="34" spans="1:12" x14ac:dyDescent="0.25">
      <c r="A34" s="3">
        <v>41885</v>
      </c>
      <c r="B34" t="str">
        <f t="shared" si="0"/>
        <v>09/03/2014;1</v>
      </c>
      <c r="C34" s="2">
        <v>250</v>
      </c>
      <c r="D34" s="2" t="s">
        <v>183</v>
      </c>
      <c r="E34" s="2" t="s">
        <v>76</v>
      </c>
      <c r="F34" s="2">
        <v>250</v>
      </c>
      <c r="G34" s="2">
        <v>0.16</v>
      </c>
      <c r="H34" s="2" t="s">
        <v>14</v>
      </c>
      <c r="I34" s="2" t="s">
        <v>209</v>
      </c>
      <c r="J34" s="2" t="s">
        <v>444</v>
      </c>
      <c r="K34" s="2">
        <v>250</v>
      </c>
      <c r="L34" s="2" t="s">
        <v>444</v>
      </c>
    </row>
    <row r="35" spans="1:12" x14ac:dyDescent="0.25">
      <c r="A35" s="3">
        <v>41885</v>
      </c>
      <c r="B35" t="str">
        <f t="shared" si="0"/>
        <v>09/03/2014;2</v>
      </c>
      <c r="C35" s="2">
        <v>1.46</v>
      </c>
      <c r="D35" s="2" t="s">
        <v>182</v>
      </c>
      <c r="E35" s="2" t="s">
        <v>77</v>
      </c>
      <c r="F35" s="2">
        <v>1.46</v>
      </c>
      <c r="G35" s="2">
        <v>0.16</v>
      </c>
      <c r="H35" s="2" t="s">
        <v>11</v>
      </c>
      <c r="I35" s="2" t="s">
        <v>209</v>
      </c>
      <c r="J35" s="2" t="s">
        <v>444</v>
      </c>
      <c r="K35" s="2" t="s">
        <v>444</v>
      </c>
      <c r="L35" s="2">
        <v>1.46</v>
      </c>
    </row>
    <row r="36" spans="1:12" x14ac:dyDescent="0.25">
      <c r="A36" s="3">
        <v>41891</v>
      </c>
      <c r="B36" t="str">
        <f t="shared" si="0"/>
        <v>09/09/2014;3</v>
      </c>
      <c r="C36" s="2">
        <v>23800</v>
      </c>
      <c r="D36" s="2" t="s">
        <v>183</v>
      </c>
      <c r="E36" s="2" t="s">
        <v>80</v>
      </c>
      <c r="F36" s="2">
        <v>23800</v>
      </c>
      <c r="G36" s="2">
        <v>0.16</v>
      </c>
      <c r="H36" s="2" t="s">
        <v>14</v>
      </c>
      <c r="I36" s="2" t="s">
        <v>209</v>
      </c>
      <c r="J36" s="2" t="s">
        <v>444</v>
      </c>
      <c r="K36" s="2">
        <v>23800</v>
      </c>
      <c r="L36" s="2" t="s">
        <v>444</v>
      </c>
    </row>
    <row r="37" spans="1:12" x14ac:dyDescent="0.25">
      <c r="A37" s="3">
        <v>41891</v>
      </c>
      <c r="B37" t="str">
        <f t="shared" si="0"/>
        <v>09/09/2014;4</v>
      </c>
      <c r="C37" s="2">
        <v>0.98</v>
      </c>
      <c r="D37" s="2" t="s">
        <v>182</v>
      </c>
      <c r="E37" s="2" t="s">
        <v>81</v>
      </c>
      <c r="F37" s="2">
        <v>0.98</v>
      </c>
      <c r="G37" s="2">
        <v>0.16</v>
      </c>
      <c r="H37" s="2" t="s">
        <v>11</v>
      </c>
      <c r="I37" s="2" t="s">
        <v>209</v>
      </c>
      <c r="J37" s="2" t="s">
        <v>444</v>
      </c>
      <c r="K37" s="2" t="s">
        <v>444</v>
      </c>
      <c r="L37" s="2">
        <v>0.98</v>
      </c>
    </row>
    <row r="38" spans="1:12" x14ac:dyDescent="0.25">
      <c r="A38" s="3">
        <v>41891</v>
      </c>
      <c r="B38" t="str">
        <f t="shared" si="0"/>
        <v>09/09/2014;5</v>
      </c>
      <c r="C38" s="2">
        <v>23.2</v>
      </c>
      <c r="D38" s="2" t="s">
        <v>183</v>
      </c>
      <c r="E38" s="2" t="s">
        <v>78</v>
      </c>
      <c r="F38" s="2">
        <v>23.2</v>
      </c>
      <c r="G38" s="2">
        <v>0.16</v>
      </c>
      <c r="H38" s="2" t="s">
        <v>14</v>
      </c>
      <c r="I38" s="2" t="s">
        <v>209</v>
      </c>
      <c r="J38" s="2" t="s">
        <v>444</v>
      </c>
      <c r="K38" s="2" t="s">
        <v>444</v>
      </c>
      <c r="L38" s="2">
        <v>23.2</v>
      </c>
    </row>
    <row r="39" spans="1:12" x14ac:dyDescent="0.25">
      <c r="A39" s="3">
        <v>41891</v>
      </c>
      <c r="B39" t="str">
        <f t="shared" si="0"/>
        <v>09/09/2014;6</v>
      </c>
      <c r="C39" s="2">
        <v>1.1200000000000001</v>
      </c>
      <c r="D39" s="2" t="s">
        <v>182</v>
      </c>
      <c r="E39" s="2" t="s">
        <v>79</v>
      </c>
      <c r="F39" s="2">
        <v>1.1200000000000001</v>
      </c>
      <c r="G39" s="2">
        <v>0.16</v>
      </c>
      <c r="H39" s="2" t="s">
        <v>11</v>
      </c>
      <c r="I39" s="2" t="s">
        <v>209</v>
      </c>
      <c r="J39" s="2" t="s">
        <v>444</v>
      </c>
      <c r="K39" s="2">
        <v>1.1200000000000001</v>
      </c>
      <c r="L39" s="2" t="s">
        <v>444</v>
      </c>
    </row>
    <row r="40" spans="1:12" x14ac:dyDescent="0.25">
      <c r="A40" s="3">
        <v>40544</v>
      </c>
      <c r="B40" t="str">
        <f>TEXT(A40,"mm/dd/yyyy")&amp;";"&amp;RIGHT(E40,1)</f>
        <v>01/01/2011;1</v>
      </c>
      <c r="C40" s="2">
        <v>64.400000000000006</v>
      </c>
      <c r="D40" s="2" t="s">
        <v>183</v>
      </c>
      <c r="E40" s="2" t="s">
        <v>12</v>
      </c>
      <c r="F40" s="2">
        <v>64.400000000000006</v>
      </c>
      <c r="G40" s="2">
        <v>0.05</v>
      </c>
      <c r="H40" s="2" t="s">
        <v>14</v>
      </c>
      <c r="I40" t="s">
        <v>207</v>
      </c>
      <c r="J40" s="2">
        <v>64.400000000000006</v>
      </c>
      <c r="K40" s="2" t="s">
        <v>444</v>
      </c>
      <c r="L40" s="2" t="s">
        <v>444</v>
      </c>
    </row>
    <row r="41" spans="1:12" x14ac:dyDescent="0.25">
      <c r="A41" s="3">
        <v>40823</v>
      </c>
      <c r="B41" t="str">
        <f t="shared" ref="B41:B77" si="1">TEXT(A41,"mm/dd/yyyy")&amp;";"&amp;RIGHT(E41,1)</f>
        <v>10/07/2011;1</v>
      </c>
      <c r="C41" s="2">
        <v>9.19</v>
      </c>
      <c r="D41" s="2" t="s">
        <v>183</v>
      </c>
      <c r="E41" s="2" t="s">
        <v>18</v>
      </c>
      <c r="F41" s="2">
        <v>9.19</v>
      </c>
      <c r="G41" s="2">
        <v>0.05</v>
      </c>
      <c r="H41" s="2" t="s">
        <v>14</v>
      </c>
      <c r="I41" t="s">
        <v>207</v>
      </c>
      <c r="J41" s="2" t="s">
        <v>444</v>
      </c>
      <c r="K41" s="2">
        <v>9.19</v>
      </c>
      <c r="L41" s="2" t="s">
        <v>444</v>
      </c>
    </row>
    <row r="42" spans="1:12" x14ac:dyDescent="0.25">
      <c r="A42" s="3">
        <v>40828</v>
      </c>
      <c r="B42" t="str">
        <f t="shared" si="1"/>
        <v>10/12/2011;1</v>
      </c>
      <c r="C42" s="2">
        <v>7.8E-2</v>
      </c>
      <c r="D42" s="2" t="s">
        <v>182</v>
      </c>
      <c r="E42" s="2" t="s">
        <v>19</v>
      </c>
      <c r="F42" s="2">
        <v>7.8E-2</v>
      </c>
      <c r="G42" s="2">
        <v>0.05</v>
      </c>
      <c r="H42" s="2" t="s">
        <v>11</v>
      </c>
      <c r="I42" t="s">
        <v>207</v>
      </c>
      <c r="J42" s="2">
        <v>7.8E-2</v>
      </c>
      <c r="K42" s="2" t="s">
        <v>444</v>
      </c>
      <c r="L42" s="2" t="s">
        <v>444</v>
      </c>
    </row>
    <row r="43" spans="1:12" x14ac:dyDescent="0.25">
      <c r="A43" s="3">
        <v>40883</v>
      </c>
      <c r="B43" t="str">
        <f t="shared" si="1"/>
        <v>12/06/2011;1</v>
      </c>
      <c r="C43" s="2">
        <v>0.13200000000000001</v>
      </c>
      <c r="D43" s="2" t="s">
        <v>182</v>
      </c>
      <c r="E43" s="2" t="s">
        <v>20</v>
      </c>
      <c r="F43" s="2">
        <v>0.13200000000000001</v>
      </c>
      <c r="G43" s="2">
        <v>0.05</v>
      </c>
      <c r="H43" s="2" t="s">
        <v>11</v>
      </c>
      <c r="I43" t="s">
        <v>207</v>
      </c>
      <c r="J43" s="2">
        <v>0.13200000000000001</v>
      </c>
      <c r="K43" s="2" t="s">
        <v>444</v>
      </c>
      <c r="L43" s="2" t="s">
        <v>444</v>
      </c>
    </row>
    <row r="44" spans="1:12" x14ac:dyDescent="0.25">
      <c r="A44" s="3">
        <v>41180</v>
      </c>
      <c r="B44" t="str">
        <f t="shared" si="1"/>
        <v>09/28/2012;1</v>
      </c>
      <c r="C44" s="2">
        <v>34.4</v>
      </c>
      <c r="D44" s="2" t="s">
        <v>183</v>
      </c>
      <c r="E44" s="2" t="s">
        <v>22</v>
      </c>
      <c r="F44" s="2">
        <v>34.4</v>
      </c>
      <c r="G44" s="2">
        <v>0.05</v>
      </c>
      <c r="H44" s="2" t="s">
        <v>14</v>
      </c>
      <c r="I44" t="s">
        <v>207</v>
      </c>
      <c r="J44" s="2" t="s">
        <v>444</v>
      </c>
      <c r="K44" s="2">
        <v>34.4</v>
      </c>
      <c r="L44" s="2" t="s">
        <v>444</v>
      </c>
    </row>
    <row r="45" spans="1:12" x14ac:dyDescent="0.25">
      <c r="A45" s="3">
        <v>41184</v>
      </c>
      <c r="B45" t="str">
        <f t="shared" si="1"/>
        <v>10/02/2012;1</v>
      </c>
      <c r="C45" s="2">
        <v>0.16900000000000001</v>
      </c>
      <c r="D45" s="2" t="s">
        <v>182</v>
      </c>
      <c r="E45" s="2" t="s">
        <v>23</v>
      </c>
      <c r="F45" s="2">
        <v>0.16900000000000001</v>
      </c>
      <c r="G45" s="2">
        <v>0.05</v>
      </c>
      <c r="H45" s="2" t="s">
        <v>11</v>
      </c>
      <c r="I45" t="s">
        <v>207</v>
      </c>
      <c r="J45" s="2" t="s">
        <v>444</v>
      </c>
      <c r="K45" s="2" t="s">
        <v>444</v>
      </c>
      <c r="L45" s="2" t="s">
        <v>444</v>
      </c>
    </row>
    <row r="46" spans="1:12" x14ac:dyDescent="0.25">
      <c r="A46" s="3">
        <v>41184</v>
      </c>
      <c r="B46" t="str">
        <f t="shared" si="1"/>
        <v>10/02/2012;2</v>
      </c>
      <c r="C46" s="2">
        <v>0.17699999999999999</v>
      </c>
      <c r="D46" s="2" t="s">
        <v>182</v>
      </c>
      <c r="E46" s="2" t="s">
        <v>25</v>
      </c>
      <c r="F46" s="2">
        <v>0.17699999999999999</v>
      </c>
      <c r="G46" s="2">
        <v>0.05</v>
      </c>
      <c r="H46" s="2" t="s">
        <v>11</v>
      </c>
      <c r="I46" t="s">
        <v>207</v>
      </c>
      <c r="J46" s="2" t="s">
        <v>444</v>
      </c>
      <c r="K46" s="2" t="s">
        <v>444</v>
      </c>
      <c r="L46" s="2">
        <v>0.17699999999999999</v>
      </c>
    </row>
    <row r="47" spans="1:12" x14ac:dyDescent="0.25">
      <c r="A47" s="3">
        <v>41184</v>
      </c>
      <c r="B47" t="str">
        <f t="shared" si="1"/>
        <v>10/02/2012;3</v>
      </c>
      <c r="C47" s="2">
        <v>128</v>
      </c>
      <c r="D47" s="2" t="s">
        <v>183</v>
      </c>
      <c r="E47" s="2" t="s">
        <v>26</v>
      </c>
      <c r="F47" s="2">
        <v>128</v>
      </c>
      <c r="G47" s="2">
        <v>0.05</v>
      </c>
      <c r="H47" s="2" t="s">
        <v>14</v>
      </c>
      <c r="I47" t="s">
        <v>207</v>
      </c>
      <c r="J47" s="2">
        <v>128</v>
      </c>
      <c r="K47" s="2" t="s">
        <v>444</v>
      </c>
      <c r="L47" s="2" t="s">
        <v>444</v>
      </c>
    </row>
    <row r="48" spans="1:12" x14ac:dyDescent="0.25">
      <c r="A48" s="3">
        <v>41184</v>
      </c>
      <c r="B48" t="str">
        <f t="shared" si="1"/>
        <v>10/02/2012;4</v>
      </c>
      <c r="C48" s="2">
        <v>419</v>
      </c>
      <c r="D48" s="2" t="s">
        <v>183</v>
      </c>
      <c r="E48" s="2" t="s">
        <v>24</v>
      </c>
      <c r="F48" s="2">
        <v>419</v>
      </c>
      <c r="G48" s="2">
        <v>0.05</v>
      </c>
      <c r="H48" s="2" t="s">
        <v>14</v>
      </c>
      <c r="I48" t="s">
        <v>207</v>
      </c>
      <c r="J48" s="2">
        <v>419</v>
      </c>
      <c r="K48" s="2" t="s">
        <v>444</v>
      </c>
      <c r="L48" s="2" t="s">
        <v>444</v>
      </c>
    </row>
    <row r="49" spans="1:12" x14ac:dyDescent="0.25">
      <c r="A49" s="3">
        <v>41191</v>
      </c>
      <c r="B49" t="str">
        <f t="shared" si="1"/>
        <v>10/09/2012;1</v>
      </c>
      <c r="C49" s="2">
        <v>25.6</v>
      </c>
      <c r="D49" s="2" t="s">
        <v>183</v>
      </c>
      <c r="E49" s="2" t="s">
        <v>27</v>
      </c>
      <c r="F49" s="2">
        <v>25.6</v>
      </c>
      <c r="G49" s="2">
        <v>0.16</v>
      </c>
      <c r="H49" s="2" t="s">
        <v>14</v>
      </c>
      <c r="I49" t="s">
        <v>207</v>
      </c>
      <c r="J49" s="2">
        <v>25.6</v>
      </c>
      <c r="K49" s="2" t="s">
        <v>444</v>
      </c>
      <c r="L49" s="2" t="s">
        <v>444</v>
      </c>
    </row>
    <row r="50" spans="1:12" x14ac:dyDescent="0.25">
      <c r="A50" s="3">
        <v>41191</v>
      </c>
      <c r="B50" t="str">
        <f t="shared" si="1"/>
        <v>10/09/2012;2</v>
      </c>
      <c r="C50" s="2">
        <v>0.40600000000000003</v>
      </c>
      <c r="D50" s="2" t="s">
        <v>182</v>
      </c>
      <c r="E50" s="2" t="s">
        <v>28</v>
      </c>
      <c r="F50" s="2">
        <v>0.40600000000000003</v>
      </c>
      <c r="G50" s="2">
        <v>0.16</v>
      </c>
      <c r="H50" s="2" t="s">
        <v>11</v>
      </c>
      <c r="I50" t="s">
        <v>207</v>
      </c>
      <c r="J50" s="2">
        <v>0.40600000000000003</v>
      </c>
      <c r="K50" s="2" t="s">
        <v>444</v>
      </c>
      <c r="L50" s="2" t="s">
        <v>444</v>
      </c>
    </row>
    <row r="51" spans="1:12" x14ac:dyDescent="0.25">
      <c r="A51" s="3">
        <v>41218</v>
      </c>
      <c r="B51" t="str">
        <f t="shared" si="1"/>
        <v>11/05/2012;1</v>
      </c>
      <c r="C51" s="2">
        <v>0.08</v>
      </c>
      <c r="D51" s="2" t="s">
        <v>182</v>
      </c>
      <c r="E51" s="2" t="s">
        <v>36</v>
      </c>
      <c r="F51" s="2">
        <v>0.08</v>
      </c>
      <c r="G51" s="2">
        <v>0.05</v>
      </c>
      <c r="H51" s="2" t="s">
        <v>11</v>
      </c>
      <c r="I51" t="s">
        <v>207</v>
      </c>
      <c r="J51" s="2" t="s">
        <v>444</v>
      </c>
      <c r="K51" s="2" t="s">
        <v>444</v>
      </c>
      <c r="L51" s="2">
        <v>0.08</v>
      </c>
    </row>
    <row r="52" spans="1:12" x14ac:dyDescent="0.25">
      <c r="A52" s="3">
        <v>41218</v>
      </c>
      <c r="B52" t="str">
        <f t="shared" si="1"/>
        <v>11/05/2012;2</v>
      </c>
      <c r="C52" s="2">
        <v>73.099999999999994</v>
      </c>
      <c r="D52" s="2" t="s">
        <v>183</v>
      </c>
      <c r="E52" s="2" t="s">
        <v>37</v>
      </c>
      <c r="F52" s="2">
        <v>73.099999999999994</v>
      </c>
      <c r="G52" s="2">
        <v>0.05</v>
      </c>
      <c r="H52" s="2" t="s">
        <v>14</v>
      </c>
      <c r="I52" t="s">
        <v>207</v>
      </c>
      <c r="J52" s="2">
        <v>73.099999999999994</v>
      </c>
      <c r="K52" s="2" t="s">
        <v>444</v>
      </c>
      <c r="L52" s="2" t="s">
        <v>444</v>
      </c>
    </row>
    <row r="53" spans="1:12" x14ac:dyDescent="0.25">
      <c r="A53" s="3">
        <v>41332</v>
      </c>
      <c r="B53" t="str">
        <f t="shared" si="1"/>
        <v>02/27/2013;1</v>
      </c>
      <c r="C53" s="2">
        <v>7.1</v>
      </c>
      <c r="D53" s="2" t="s">
        <v>183</v>
      </c>
      <c r="E53" s="2" t="s">
        <v>44</v>
      </c>
      <c r="F53" s="2">
        <v>7.1</v>
      </c>
      <c r="G53" s="2">
        <v>0.05</v>
      </c>
      <c r="H53" s="2" t="s">
        <v>14</v>
      </c>
      <c r="I53" t="s">
        <v>207</v>
      </c>
      <c r="J53" s="2" t="s">
        <v>444</v>
      </c>
      <c r="K53" s="2">
        <v>7.1</v>
      </c>
      <c r="L53" s="2" t="s">
        <v>444</v>
      </c>
    </row>
    <row r="54" spans="1:12" x14ac:dyDescent="0.25">
      <c r="A54" s="3">
        <v>41351</v>
      </c>
      <c r="B54" t="str">
        <f t="shared" si="1"/>
        <v>03/18/2013;1</v>
      </c>
      <c r="C54" s="4">
        <v>2.5000000000000001E-2</v>
      </c>
      <c r="D54" s="2" t="s">
        <v>182</v>
      </c>
      <c r="E54" s="2" t="s">
        <v>46</v>
      </c>
      <c r="F54" s="2" t="s">
        <v>10</v>
      </c>
      <c r="G54" s="2">
        <v>0.05</v>
      </c>
      <c r="H54" s="2" t="s">
        <v>11</v>
      </c>
      <c r="I54" t="s">
        <v>207</v>
      </c>
      <c r="J54" s="2" t="s">
        <v>444</v>
      </c>
      <c r="K54" s="2" t="s">
        <v>444</v>
      </c>
      <c r="L54" s="2" t="s">
        <v>444</v>
      </c>
    </row>
    <row r="55" spans="1:12" x14ac:dyDescent="0.25">
      <c r="A55" s="3">
        <v>41512</v>
      </c>
      <c r="B55" t="str">
        <f t="shared" si="1"/>
        <v>08/26/2013;1</v>
      </c>
      <c r="C55" s="2">
        <v>21.3</v>
      </c>
      <c r="D55" s="2" t="s">
        <v>183</v>
      </c>
      <c r="E55" s="2" t="s">
        <v>47</v>
      </c>
      <c r="F55" s="2">
        <v>21.3</v>
      </c>
      <c r="G55" s="2">
        <v>0.16</v>
      </c>
      <c r="H55" s="2" t="s">
        <v>14</v>
      </c>
      <c r="I55" t="s">
        <v>207</v>
      </c>
      <c r="J55" s="2">
        <v>21.3</v>
      </c>
      <c r="K55" s="2" t="s">
        <v>444</v>
      </c>
      <c r="L55" s="2" t="s">
        <v>444</v>
      </c>
    </row>
    <row r="56" spans="1:12" x14ac:dyDescent="0.25">
      <c r="A56" s="3">
        <v>41521</v>
      </c>
      <c r="B56" t="str">
        <f t="shared" si="1"/>
        <v>09/04/2013;1</v>
      </c>
      <c r="C56" s="2">
        <v>21.5</v>
      </c>
      <c r="D56" s="2" t="s">
        <v>183</v>
      </c>
      <c r="E56" s="2" t="s">
        <v>48</v>
      </c>
      <c r="F56" s="2">
        <v>21.5</v>
      </c>
      <c r="G56" s="2">
        <v>0.16</v>
      </c>
      <c r="H56" s="2" t="s">
        <v>14</v>
      </c>
      <c r="I56" t="s">
        <v>207</v>
      </c>
      <c r="J56" s="2">
        <v>21.5</v>
      </c>
      <c r="K56" s="2" t="s">
        <v>444</v>
      </c>
      <c r="L56" s="2" t="s">
        <v>444</v>
      </c>
    </row>
    <row r="57" spans="1:12" x14ac:dyDescent="0.25">
      <c r="A57" s="3">
        <v>41521</v>
      </c>
      <c r="B57" t="str">
        <f t="shared" si="1"/>
        <v>09/04/2013;2</v>
      </c>
      <c r="C57" s="2">
        <v>19.399999999999999</v>
      </c>
      <c r="D57" s="2" t="s">
        <v>183</v>
      </c>
      <c r="E57" s="2" t="s">
        <v>49</v>
      </c>
      <c r="F57" s="2">
        <v>19.399999999999999</v>
      </c>
      <c r="G57" s="2">
        <v>0.16</v>
      </c>
      <c r="H57" s="2" t="s">
        <v>14</v>
      </c>
      <c r="I57" t="s">
        <v>207</v>
      </c>
      <c r="J57" s="2" t="s">
        <v>444</v>
      </c>
      <c r="K57" s="2">
        <v>19.399999999999999</v>
      </c>
      <c r="L57" s="2" t="s">
        <v>444</v>
      </c>
    </row>
    <row r="58" spans="1:12" x14ac:dyDescent="0.25">
      <c r="A58" s="3">
        <v>41527</v>
      </c>
      <c r="B58" t="str">
        <f t="shared" si="1"/>
        <v>09/10/2013;1</v>
      </c>
      <c r="C58" s="2">
        <v>295</v>
      </c>
      <c r="D58" s="2" t="s">
        <v>183</v>
      </c>
      <c r="E58" s="2" t="s">
        <v>50</v>
      </c>
      <c r="F58" s="2">
        <v>295</v>
      </c>
      <c r="G58" s="2">
        <v>0.16</v>
      </c>
      <c r="H58" s="2" t="s">
        <v>14</v>
      </c>
      <c r="I58" t="s">
        <v>207</v>
      </c>
      <c r="J58" s="2" t="s">
        <v>444</v>
      </c>
      <c r="K58" s="2" t="s">
        <v>444</v>
      </c>
      <c r="L58" s="2">
        <v>295</v>
      </c>
    </row>
    <row r="59" spans="1:12" x14ac:dyDescent="0.25">
      <c r="A59" s="3">
        <v>41527</v>
      </c>
      <c r="B59" t="str">
        <f t="shared" si="1"/>
        <v>09/10/2013;2</v>
      </c>
      <c r="C59" s="4">
        <v>0.08</v>
      </c>
      <c r="D59" s="2" t="s">
        <v>182</v>
      </c>
      <c r="E59" s="2" t="s">
        <v>51</v>
      </c>
      <c r="F59" s="2" t="s">
        <v>10</v>
      </c>
      <c r="G59" s="2">
        <v>0.16</v>
      </c>
      <c r="H59" s="2" t="s">
        <v>11</v>
      </c>
      <c r="I59" t="s">
        <v>207</v>
      </c>
      <c r="J59" s="2" t="s">
        <v>444</v>
      </c>
      <c r="K59" s="2" t="s">
        <v>444</v>
      </c>
      <c r="L59" s="2">
        <v>0.08</v>
      </c>
    </row>
    <row r="60" spans="1:12" x14ac:dyDescent="0.25">
      <c r="A60" s="3">
        <v>41535</v>
      </c>
      <c r="B60" t="str">
        <f t="shared" si="1"/>
        <v>09/18/2013;1</v>
      </c>
      <c r="C60" s="2">
        <v>21.4</v>
      </c>
      <c r="D60" s="2" t="s">
        <v>183</v>
      </c>
      <c r="E60" s="2" t="s">
        <v>52</v>
      </c>
      <c r="F60" s="2">
        <v>21.4</v>
      </c>
      <c r="G60" s="2">
        <v>0.16</v>
      </c>
      <c r="H60" s="2" t="s">
        <v>14</v>
      </c>
      <c r="I60" t="s">
        <v>207</v>
      </c>
      <c r="J60" s="2" t="s">
        <v>444</v>
      </c>
      <c r="K60" s="2">
        <v>21.4</v>
      </c>
      <c r="L60" s="2" t="s">
        <v>444</v>
      </c>
    </row>
    <row r="61" spans="1:12" x14ac:dyDescent="0.25">
      <c r="A61" s="3">
        <v>41535</v>
      </c>
      <c r="B61" t="str">
        <f t="shared" si="1"/>
        <v>09/18/2013;2</v>
      </c>
      <c r="C61" s="2">
        <v>23.5</v>
      </c>
      <c r="D61" s="2" t="s">
        <v>183</v>
      </c>
      <c r="E61" s="2" t="s">
        <v>53</v>
      </c>
      <c r="F61" s="2">
        <v>23.5</v>
      </c>
      <c r="G61" s="2">
        <v>0.16</v>
      </c>
      <c r="H61" s="2" t="s">
        <v>14</v>
      </c>
      <c r="I61" t="s">
        <v>207</v>
      </c>
      <c r="J61" s="2">
        <v>23.5</v>
      </c>
      <c r="K61" s="2" t="s">
        <v>444</v>
      </c>
      <c r="L61" s="2" t="s">
        <v>444</v>
      </c>
    </row>
    <row r="62" spans="1:12" x14ac:dyDescent="0.25">
      <c r="A62" s="3">
        <v>41535</v>
      </c>
      <c r="B62" t="str">
        <f t="shared" si="1"/>
        <v>09/18/2013;3</v>
      </c>
      <c r="C62" s="2">
        <v>0.91900000000000004</v>
      </c>
      <c r="D62" s="2" t="s">
        <v>182</v>
      </c>
      <c r="E62" s="2" t="s">
        <v>54</v>
      </c>
      <c r="F62" s="2">
        <v>0.91900000000000004</v>
      </c>
      <c r="G62" s="2">
        <v>0.16</v>
      </c>
      <c r="H62" s="2" t="s">
        <v>11</v>
      </c>
      <c r="I62" t="s">
        <v>207</v>
      </c>
      <c r="J62" s="2" t="s">
        <v>444</v>
      </c>
      <c r="K62" s="2">
        <v>0.91900000000000004</v>
      </c>
      <c r="L62" s="2" t="s">
        <v>444</v>
      </c>
    </row>
    <row r="63" spans="1:12" x14ac:dyDescent="0.25">
      <c r="A63" s="3">
        <v>41541</v>
      </c>
      <c r="B63" t="str">
        <f t="shared" si="1"/>
        <v>09/24/2013;1</v>
      </c>
      <c r="C63" s="2">
        <v>331</v>
      </c>
      <c r="D63" s="2" t="s">
        <v>183</v>
      </c>
      <c r="E63" s="2" t="s">
        <v>55</v>
      </c>
      <c r="F63" s="2">
        <v>331</v>
      </c>
      <c r="G63" s="2">
        <v>0.16</v>
      </c>
      <c r="H63" s="2" t="s">
        <v>14</v>
      </c>
      <c r="I63" t="s">
        <v>207</v>
      </c>
      <c r="J63" s="2" t="s">
        <v>444</v>
      </c>
      <c r="K63" s="2">
        <v>331</v>
      </c>
      <c r="L63" s="2" t="s">
        <v>444</v>
      </c>
    </row>
    <row r="64" spans="1:12" x14ac:dyDescent="0.25">
      <c r="A64" s="3">
        <v>41541</v>
      </c>
      <c r="B64" t="str">
        <f t="shared" si="1"/>
        <v>09/24/2013;2</v>
      </c>
      <c r="C64" s="2">
        <v>0.23</v>
      </c>
      <c r="D64" s="2" t="s">
        <v>182</v>
      </c>
      <c r="E64" s="2" t="s">
        <v>56</v>
      </c>
      <c r="F64" s="2">
        <v>0.23</v>
      </c>
      <c r="G64" s="2">
        <v>0.16</v>
      </c>
      <c r="H64" s="2" t="s">
        <v>11</v>
      </c>
      <c r="I64" t="s">
        <v>207</v>
      </c>
      <c r="J64" s="2" t="s">
        <v>444</v>
      </c>
      <c r="K64" s="2" t="s">
        <v>444</v>
      </c>
      <c r="L64" s="2" t="s">
        <v>444</v>
      </c>
    </row>
    <row r="65" spans="1:12" x14ac:dyDescent="0.25">
      <c r="A65" s="3">
        <v>41548</v>
      </c>
      <c r="B65" t="str">
        <f t="shared" si="1"/>
        <v>10/01/2013;1</v>
      </c>
      <c r="C65" s="2">
        <v>0.5</v>
      </c>
      <c r="D65" s="2" t="s">
        <v>182</v>
      </c>
      <c r="E65" s="2" t="s">
        <v>57</v>
      </c>
      <c r="F65" s="2">
        <v>0.5</v>
      </c>
      <c r="G65" s="2">
        <v>0.16</v>
      </c>
      <c r="H65" s="2" t="s">
        <v>11</v>
      </c>
      <c r="I65" t="s">
        <v>207</v>
      </c>
      <c r="J65" s="2" t="s">
        <v>444</v>
      </c>
      <c r="K65" s="2" t="s">
        <v>444</v>
      </c>
      <c r="L65" s="2">
        <v>0.5</v>
      </c>
    </row>
    <row r="66" spans="1:12" x14ac:dyDescent="0.25">
      <c r="A66" s="3">
        <v>41548</v>
      </c>
      <c r="B66" t="str">
        <f t="shared" si="1"/>
        <v>10/01/2013;2</v>
      </c>
      <c r="C66" s="2">
        <v>0.23499999999999999</v>
      </c>
      <c r="D66" s="2" t="s">
        <v>182</v>
      </c>
      <c r="E66" s="2" t="s">
        <v>58</v>
      </c>
      <c r="F66" s="2">
        <v>0.23499999999999999</v>
      </c>
      <c r="G66" s="2">
        <v>0.16</v>
      </c>
      <c r="H66" s="2" t="s">
        <v>11</v>
      </c>
      <c r="I66" t="s">
        <v>207</v>
      </c>
      <c r="J66" s="2" t="s">
        <v>444</v>
      </c>
      <c r="K66" s="2" t="s">
        <v>444</v>
      </c>
      <c r="L66" s="2">
        <v>0.23499999999999999</v>
      </c>
    </row>
    <row r="67" spans="1:12" x14ac:dyDescent="0.25">
      <c r="A67" s="3">
        <v>41554</v>
      </c>
      <c r="B67" t="str">
        <f t="shared" si="1"/>
        <v>10/07/2013;1</v>
      </c>
      <c r="C67" s="2">
        <v>14.2</v>
      </c>
      <c r="D67" s="2" t="s">
        <v>183</v>
      </c>
      <c r="E67" s="2" t="s">
        <v>59</v>
      </c>
      <c r="F67" s="2">
        <v>14.2</v>
      </c>
      <c r="G67" s="2">
        <v>0.16</v>
      </c>
      <c r="H67" s="2" t="s">
        <v>14</v>
      </c>
      <c r="I67" t="s">
        <v>207</v>
      </c>
      <c r="J67" s="2">
        <v>14.2</v>
      </c>
      <c r="K67" s="2" t="s">
        <v>444</v>
      </c>
      <c r="L67" s="2" t="s">
        <v>444</v>
      </c>
    </row>
    <row r="68" spans="1:12" x14ac:dyDescent="0.25">
      <c r="A68" s="3">
        <v>41554</v>
      </c>
      <c r="B68" t="str">
        <f t="shared" si="1"/>
        <v>10/07/2013;2</v>
      </c>
      <c r="C68" s="2">
        <v>78.099999999999994</v>
      </c>
      <c r="D68" s="2" t="s">
        <v>183</v>
      </c>
      <c r="E68" s="2" t="s">
        <v>60</v>
      </c>
      <c r="F68" s="2">
        <v>78.099999999999994</v>
      </c>
      <c r="G68" s="2">
        <v>0.16</v>
      </c>
      <c r="H68" s="2" t="s">
        <v>14</v>
      </c>
      <c r="I68" t="s">
        <v>207</v>
      </c>
      <c r="J68" s="2" t="s">
        <v>444</v>
      </c>
      <c r="K68" s="2" t="s">
        <v>444</v>
      </c>
      <c r="L68" s="2">
        <v>78.099999999999994</v>
      </c>
    </row>
    <row r="69" spans="1:12" x14ac:dyDescent="0.25">
      <c r="A69" s="3">
        <v>41872</v>
      </c>
      <c r="B69" t="str">
        <f t="shared" si="1"/>
        <v>08/21/2014;1</v>
      </c>
      <c r="C69" s="2">
        <v>79.2</v>
      </c>
      <c r="D69" s="2" t="s">
        <v>183</v>
      </c>
      <c r="E69" s="2" t="s">
        <v>73</v>
      </c>
      <c r="F69" s="2">
        <v>79.2</v>
      </c>
      <c r="G69" s="2">
        <v>0.16</v>
      </c>
      <c r="H69" s="2" t="s">
        <v>14</v>
      </c>
      <c r="I69" t="s">
        <v>207</v>
      </c>
      <c r="J69" s="2" t="s">
        <v>444</v>
      </c>
      <c r="K69" s="2">
        <v>79.2</v>
      </c>
      <c r="L69" s="2" t="s">
        <v>444</v>
      </c>
    </row>
    <row r="70" spans="1:12" x14ac:dyDescent="0.25">
      <c r="A70" s="3">
        <v>41877</v>
      </c>
      <c r="B70" t="str">
        <f t="shared" si="1"/>
        <v>08/26/2014;1</v>
      </c>
      <c r="C70" s="2">
        <v>38.799999999999997</v>
      </c>
      <c r="D70" s="2" t="s">
        <v>183</v>
      </c>
      <c r="E70" s="2" t="s">
        <v>74</v>
      </c>
      <c r="F70" s="2">
        <v>38.799999999999997</v>
      </c>
      <c r="G70" s="2">
        <v>0.16</v>
      </c>
      <c r="H70" s="2" t="s">
        <v>14</v>
      </c>
      <c r="I70" t="s">
        <v>207</v>
      </c>
      <c r="J70" s="2">
        <v>38.799999999999997</v>
      </c>
      <c r="K70" s="2" t="s">
        <v>444</v>
      </c>
      <c r="L70" s="2" t="s">
        <v>444</v>
      </c>
    </row>
    <row r="71" spans="1:12" x14ac:dyDescent="0.25">
      <c r="A71" s="3">
        <v>41877</v>
      </c>
      <c r="B71" t="str">
        <f t="shared" si="1"/>
        <v>08/26/2014;2</v>
      </c>
      <c r="C71" s="2">
        <v>0.69499999999999995</v>
      </c>
      <c r="D71" s="2" t="s">
        <v>182</v>
      </c>
      <c r="E71" s="2" t="s">
        <v>75</v>
      </c>
      <c r="F71" s="2">
        <v>0.69499999999999995</v>
      </c>
      <c r="G71" s="2">
        <v>0.16</v>
      </c>
      <c r="H71" s="2" t="s">
        <v>11</v>
      </c>
      <c r="I71" t="s">
        <v>207</v>
      </c>
      <c r="J71" s="2">
        <v>0.69499999999999995</v>
      </c>
      <c r="K71" s="2" t="s">
        <v>444</v>
      </c>
      <c r="L71" s="2" t="s">
        <v>444</v>
      </c>
    </row>
    <row r="72" spans="1:12" x14ac:dyDescent="0.25">
      <c r="A72" s="3">
        <v>41885</v>
      </c>
      <c r="B72" t="str">
        <f t="shared" si="1"/>
        <v>09/03/2014;1</v>
      </c>
      <c r="C72" s="2">
        <v>250</v>
      </c>
      <c r="D72" s="2" t="s">
        <v>183</v>
      </c>
      <c r="E72" s="2" t="s">
        <v>76</v>
      </c>
      <c r="F72" s="2">
        <v>250</v>
      </c>
      <c r="G72" s="2">
        <v>0.16</v>
      </c>
      <c r="H72" s="2" t="s">
        <v>14</v>
      </c>
      <c r="I72" t="s">
        <v>207</v>
      </c>
      <c r="J72" s="2">
        <v>250</v>
      </c>
      <c r="K72" s="2" t="s">
        <v>444</v>
      </c>
      <c r="L72" s="2" t="s">
        <v>444</v>
      </c>
    </row>
    <row r="73" spans="1:12" x14ac:dyDescent="0.25">
      <c r="A73" s="3">
        <v>41885</v>
      </c>
      <c r="B73" t="str">
        <f t="shared" si="1"/>
        <v>09/03/2014;2</v>
      </c>
      <c r="C73" s="2">
        <v>1.46</v>
      </c>
      <c r="D73" s="2" t="s">
        <v>182</v>
      </c>
      <c r="E73" s="2" t="s">
        <v>77</v>
      </c>
      <c r="F73" s="2">
        <v>1.46</v>
      </c>
      <c r="G73" s="2">
        <v>0.16</v>
      </c>
      <c r="H73" s="2" t="s">
        <v>11</v>
      </c>
      <c r="I73" t="s">
        <v>207</v>
      </c>
      <c r="J73" s="2" t="s">
        <v>444</v>
      </c>
      <c r="K73" s="2" t="s">
        <v>444</v>
      </c>
      <c r="L73" s="2">
        <v>1.46</v>
      </c>
    </row>
    <row r="74" spans="1:12" x14ac:dyDescent="0.25">
      <c r="A74" s="3">
        <v>41891</v>
      </c>
      <c r="B74" t="str">
        <f t="shared" si="1"/>
        <v>09/09/2014;3</v>
      </c>
      <c r="C74" s="2">
        <v>23800</v>
      </c>
      <c r="D74" s="2" t="s">
        <v>183</v>
      </c>
      <c r="E74" s="2" t="s">
        <v>80</v>
      </c>
      <c r="F74" s="2">
        <v>23800</v>
      </c>
      <c r="G74" s="2">
        <v>0.16</v>
      </c>
      <c r="H74" s="2" t="s">
        <v>14</v>
      </c>
      <c r="I74" t="s">
        <v>207</v>
      </c>
      <c r="J74" s="2">
        <v>23800</v>
      </c>
      <c r="K74" s="2" t="s">
        <v>444</v>
      </c>
      <c r="L74" s="2" t="s">
        <v>444</v>
      </c>
    </row>
    <row r="75" spans="1:12" x14ac:dyDescent="0.25">
      <c r="A75" s="3">
        <v>41891</v>
      </c>
      <c r="B75" t="str">
        <f t="shared" si="1"/>
        <v>09/09/2014;4</v>
      </c>
      <c r="C75" s="2">
        <v>0.98</v>
      </c>
      <c r="D75" s="2" t="s">
        <v>182</v>
      </c>
      <c r="E75" s="2" t="s">
        <v>81</v>
      </c>
      <c r="F75" s="2">
        <v>0.98</v>
      </c>
      <c r="G75" s="2">
        <v>0.16</v>
      </c>
      <c r="H75" s="2" t="s">
        <v>11</v>
      </c>
      <c r="I75" t="s">
        <v>207</v>
      </c>
      <c r="J75" s="2" t="s">
        <v>444</v>
      </c>
      <c r="K75" s="2" t="s">
        <v>444</v>
      </c>
      <c r="L75" s="2">
        <v>0.98</v>
      </c>
    </row>
    <row r="76" spans="1:12" x14ac:dyDescent="0.25">
      <c r="A76" s="3">
        <v>41891</v>
      </c>
      <c r="B76" t="str">
        <f t="shared" si="1"/>
        <v>09/09/2014;5</v>
      </c>
      <c r="C76" s="2">
        <v>23.2</v>
      </c>
      <c r="D76" s="2" t="s">
        <v>183</v>
      </c>
      <c r="E76" s="2" t="s">
        <v>78</v>
      </c>
      <c r="F76" s="2">
        <v>23.2</v>
      </c>
      <c r="G76" s="2">
        <v>0.16</v>
      </c>
      <c r="H76" s="2" t="s">
        <v>14</v>
      </c>
      <c r="I76" t="s">
        <v>207</v>
      </c>
      <c r="J76" s="2">
        <v>23.2</v>
      </c>
      <c r="K76" s="2" t="s">
        <v>444</v>
      </c>
      <c r="L76" s="2" t="s">
        <v>444</v>
      </c>
    </row>
    <row r="77" spans="1:12" x14ac:dyDescent="0.25">
      <c r="A77" s="3">
        <v>41891</v>
      </c>
      <c r="B77" t="str">
        <f t="shared" si="1"/>
        <v>09/09/2014;6</v>
      </c>
      <c r="C77" s="2">
        <v>1.1200000000000001</v>
      </c>
      <c r="D77" s="2" t="s">
        <v>182</v>
      </c>
      <c r="E77" s="2" t="s">
        <v>79</v>
      </c>
      <c r="F77" s="2">
        <v>1.1200000000000001</v>
      </c>
      <c r="G77" s="2">
        <v>0.16</v>
      </c>
      <c r="H77" s="2" t="s">
        <v>11</v>
      </c>
      <c r="I77" t="s">
        <v>207</v>
      </c>
      <c r="J77" s="2">
        <v>1.1200000000000001</v>
      </c>
      <c r="K77" s="2" t="s">
        <v>444</v>
      </c>
      <c r="L77" s="2" t="s">
        <v>444</v>
      </c>
    </row>
    <row r="78" spans="1:12" x14ac:dyDescent="0.25">
      <c r="A78" s="3">
        <v>40544</v>
      </c>
      <c r="B78" t="str">
        <f>TEXT(A78,"mm/dd/yyyy")&amp;";"&amp;RIGHT(E78,1)</f>
        <v>01/01/2011;1</v>
      </c>
      <c r="C78" s="2">
        <v>64.400000000000006</v>
      </c>
      <c r="D78" s="2" t="s">
        <v>183</v>
      </c>
      <c r="E78" s="2" t="s">
        <v>12</v>
      </c>
      <c r="F78" s="2">
        <v>64.400000000000006</v>
      </c>
      <c r="G78" s="2">
        <v>0.05</v>
      </c>
      <c r="H78" s="2" t="s">
        <v>14</v>
      </c>
      <c r="I78" t="s">
        <v>208</v>
      </c>
      <c r="J78" s="2" t="s">
        <v>444</v>
      </c>
      <c r="K78" s="2" t="s">
        <v>444</v>
      </c>
      <c r="L78" s="2" t="s">
        <v>444</v>
      </c>
    </row>
    <row r="79" spans="1:12" x14ac:dyDescent="0.25">
      <c r="A79" s="3">
        <v>40823</v>
      </c>
      <c r="B79" t="str">
        <f t="shared" ref="B79:B115" si="2">TEXT(A79,"mm/dd/yyyy")&amp;";"&amp;RIGHT(E79,1)</f>
        <v>10/07/2011;1</v>
      </c>
      <c r="C79" s="2">
        <v>9.19</v>
      </c>
      <c r="D79" s="2" t="s">
        <v>183</v>
      </c>
      <c r="E79" s="2" t="s">
        <v>18</v>
      </c>
      <c r="F79" s="2">
        <v>9.19</v>
      </c>
      <c r="G79" s="2">
        <v>0.05</v>
      </c>
      <c r="H79" s="2" t="s">
        <v>14</v>
      </c>
      <c r="I79" t="s">
        <v>208</v>
      </c>
      <c r="J79" s="2" t="s">
        <v>444</v>
      </c>
      <c r="K79" s="2" t="s">
        <v>444</v>
      </c>
      <c r="L79" s="2" t="s">
        <v>444</v>
      </c>
    </row>
    <row r="80" spans="1:12" x14ac:dyDescent="0.25">
      <c r="A80" s="3">
        <v>40828</v>
      </c>
      <c r="B80" t="str">
        <f t="shared" si="2"/>
        <v>10/12/2011;1</v>
      </c>
      <c r="C80" s="2">
        <v>7.8E-2</v>
      </c>
      <c r="D80" s="2" t="s">
        <v>182</v>
      </c>
      <c r="E80" s="2" t="s">
        <v>19</v>
      </c>
      <c r="F80" s="2">
        <v>7.8E-2</v>
      </c>
      <c r="G80" s="2">
        <v>0.05</v>
      </c>
      <c r="H80" s="2" t="s">
        <v>11</v>
      </c>
      <c r="I80" t="s">
        <v>208</v>
      </c>
      <c r="J80" s="2" t="s">
        <v>444</v>
      </c>
      <c r="K80" s="2" t="s">
        <v>444</v>
      </c>
      <c r="L80" s="2" t="s">
        <v>444</v>
      </c>
    </row>
    <row r="81" spans="1:12" x14ac:dyDescent="0.25">
      <c r="A81" s="3">
        <v>40883</v>
      </c>
      <c r="B81" t="str">
        <f t="shared" si="2"/>
        <v>12/06/2011;1</v>
      </c>
      <c r="C81" s="2">
        <v>0.13200000000000001</v>
      </c>
      <c r="D81" s="2" t="s">
        <v>182</v>
      </c>
      <c r="E81" s="2" t="s">
        <v>20</v>
      </c>
      <c r="F81" s="2">
        <v>0.13200000000000001</v>
      </c>
      <c r="G81" s="2">
        <v>0.05</v>
      </c>
      <c r="H81" s="2" t="s">
        <v>11</v>
      </c>
      <c r="I81" t="s">
        <v>208</v>
      </c>
      <c r="J81" s="2" t="s">
        <v>444</v>
      </c>
      <c r="K81" s="2">
        <v>0.13200000000000001</v>
      </c>
      <c r="L81" s="2" t="s">
        <v>444</v>
      </c>
    </row>
    <row r="82" spans="1:12" x14ac:dyDescent="0.25">
      <c r="A82" s="3">
        <v>41180</v>
      </c>
      <c r="B82" t="str">
        <f t="shared" si="2"/>
        <v>09/28/2012;1</v>
      </c>
      <c r="C82" s="2">
        <v>34.4</v>
      </c>
      <c r="D82" s="2" t="s">
        <v>183</v>
      </c>
      <c r="E82" s="2" t="s">
        <v>22</v>
      </c>
      <c r="F82" s="2">
        <v>34.4</v>
      </c>
      <c r="G82" s="2">
        <v>0.05</v>
      </c>
      <c r="H82" s="2" t="s">
        <v>14</v>
      </c>
      <c r="I82" t="s">
        <v>208</v>
      </c>
      <c r="J82" s="2" t="s">
        <v>444</v>
      </c>
      <c r="K82" s="2" t="s">
        <v>444</v>
      </c>
      <c r="L82" s="2">
        <v>34.4</v>
      </c>
    </row>
    <row r="83" spans="1:12" x14ac:dyDescent="0.25">
      <c r="A83" s="3">
        <v>41184</v>
      </c>
      <c r="B83" t="str">
        <f t="shared" si="2"/>
        <v>10/02/2012;1</v>
      </c>
      <c r="C83" s="2">
        <v>0.16900000000000001</v>
      </c>
      <c r="D83" s="2" t="s">
        <v>182</v>
      </c>
      <c r="E83" s="2" t="s">
        <v>23</v>
      </c>
      <c r="F83" s="2">
        <v>0.16900000000000001</v>
      </c>
      <c r="G83" s="2">
        <v>0.05</v>
      </c>
      <c r="H83" s="2" t="s">
        <v>11</v>
      </c>
      <c r="I83" t="s">
        <v>208</v>
      </c>
      <c r="J83" s="2" t="s">
        <v>444</v>
      </c>
      <c r="K83" s="2" t="s">
        <v>444</v>
      </c>
      <c r="L83" s="2" t="s">
        <v>444</v>
      </c>
    </row>
    <row r="84" spans="1:12" x14ac:dyDescent="0.25">
      <c r="A84" s="3">
        <v>41184</v>
      </c>
      <c r="B84" t="str">
        <f t="shared" si="2"/>
        <v>10/02/2012;2</v>
      </c>
      <c r="C84" s="2">
        <v>0.17699999999999999</v>
      </c>
      <c r="D84" s="2" t="s">
        <v>182</v>
      </c>
      <c r="E84" s="2" t="s">
        <v>25</v>
      </c>
      <c r="F84" s="2">
        <v>0.17699999999999999</v>
      </c>
      <c r="G84" s="2">
        <v>0.05</v>
      </c>
      <c r="H84" s="2" t="s">
        <v>11</v>
      </c>
      <c r="I84" t="s">
        <v>208</v>
      </c>
      <c r="J84" s="2" t="s">
        <v>444</v>
      </c>
      <c r="K84" s="2" t="s">
        <v>444</v>
      </c>
      <c r="L84" s="2" t="s">
        <v>444</v>
      </c>
    </row>
    <row r="85" spans="1:12" x14ac:dyDescent="0.25">
      <c r="A85" s="3">
        <v>41184</v>
      </c>
      <c r="B85" t="str">
        <f t="shared" si="2"/>
        <v>10/02/2012;3</v>
      </c>
      <c r="C85" s="2">
        <v>128</v>
      </c>
      <c r="D85" s="2" t="s">
        <v>183</v>
      </c>
      <c r="E85" s="2" t="s">
        <v>26</v>
      </c>
      <c r="F85" s="2">
        <v>128</v>
      </c>
      <c r="G85" s="2">
        <v>0.05</v>
      </c>
      <c r="H85" s="2" t="s">
        <v>14</v>
      </c>
      <c r="I85" t="s">
        <v>208</v>
      </c>
      <c r="J85" s="2" t="s">
        <v>444</v>
      </c>
      <c r="K85" s="2" t="s">
        <v>444</v>
      </c>
      <c r="L85" s="2" t="s">
        <v>444</v>
      </c>
    </row>
    <row r="86" spans="1:12" x14ac:dyDescent="0.25">
      <c r="A86" s="3">
        <v>41184</v>
      </c>
      <c r="B86" t="str">
        <f t="shared" si="2"/>
        <v>10/02/2012;4</v>
      </c>
      <c r="C86" s="2">
        <v>419</v>
      </c>
      <c r="D86" s="2" t="s">
        <v>183</v>
      </c>
      <c r="E86" s="2" t="s">
        <v>24</v>
      </c>
      <c r="F86" s="2">
        <v>419</v>
      </c>
      <c r="G86" s="2">
        <v>0.05</v>
      </c>
      <c r="H86" s="2" t="s">
        <v>14</v>
      </c>
      <c r="I86" t="s">
        <v>208</v>
      </c>
      <c r="J86" s="2" t="s">
        <v>444</v>
      </c>
      <c r="K86" s="2" t="s">
        <v>444</v>
      </c>
      <c r="L86" s="2" t="s">
        <v>444</v>
      </c>
    </row>
    <row r="87" spans="1:12" x14ac:dyDescent="0.25">
      <c r="A87" s="3">
        <v>41191</v>
      </c>
      <c r="B87" t="str">
        <f t="shared" si="2"/>
        <v>10/09/2012;1</v>
      </c>
      <c r="C87" s="2">
        <v>25.6</v>
      </c>
      <c r="D87" s="2" t="s">
        <v>183</v>
      </c>
      <c r="E87" s="2" t="s">
        <v>27</v>
      </c>
      <c r="F87" s="2">
        <v>25.6</v>
      </c>
      <c r="G87" s="2">
        <v>0.16</v>
      </c>
      <c r="H87" s="2" t="s">
        <v>14</v>
      </c>
      <c r="I87" t="s">
        <v>208</v>
      </c>
      <c r="J87" s="2" t="s">
        <v>444</v>
      </c>
      <c r="K87" s="2" t="s">
        <v>444</v>
      </c>
      <c r="L87" s="2" t="s">
        <v>444</v>
      </c>
    </row>
    <row r="88" spans="1:12" x14ac:dyDescent="0.25">
      <c r="A88" s="3">
        <v>41191</v>
      </c>
      <c r="B88" t="str">
        <f t="shared" si="2"/>
        <v>10/09/2012;2</v>
      </c>
      <c r="C88" s="2">
        <v>0.40600000000000003</v>
      </c>
      <c r="D88" s="2" t="s">
        <v>182</v>
      </c>
      <c r="E88" s="2" t="s">
        <v>28</v>
      </c>
      <c r="F88" s="2">
        <v>0.40600000000000003</v>
      </c>
      <c r="G88" s="2">
        <v>0.16</v>
      </c>
      <c r="H88" s="2" t="s">
        <v>11</v>
      </c>
      <c r="I88" t="s">
        <v>208</v>
      </c>
      <c r="J88" s="2" t="s">
        <v>444</v>
      </c>
      <c r="K88" s="2" t="s">
        <v>444</v>
      </c>
      <c r="L88" s="2" t="s">
        <v>444</v>
      </c>
    </row>
    <row r="89" spans="1:12" x14ac:dyDescent="0.25">
      <c r="A89" s="3">
        <v>41218</v>
      </c>
      <c r="B89" t="str">
        <f t="shared" si="2"/>
        <v>11/05/2012;1</v>
      </c>
      <c r="C89" s="2">
        <v>0.08</v>
      </c>
      <c r="D89" s="2" t="s">
        <v>182</v>
      </c>
      <c r="E89" s="2" t="s">
        <v>36</v>
      </c>
      <c r="F89" s="2">
        <v>0.08</v>
      </c>
      <c r="G89" s="2">
        <v>0.05</v>
      </c>
      <c r="H89" s="2" t="s">
        <v>11</v>
      </c>
      <c r="I89" t="s">
        <v>208</v>
      </c>
      <c r="J89" s="2" t="s">
        <v>444</v>
      </c>
      <c r="K89" s="2" t="s">
        <v>444</v>
      </c>
      <c r="L89" s="2" t="s">
        <v>444</v>
      </c>
    </row>
    <row r="90" spans="1:12" x14ac:dyDescent="0.25">
      <c r="A90" s="3">
        <v>41218</v>
      </c>
      <c r="B90" t="str">
        <f t="shared" si="2"/>
        <v>11/05/2012;2</v>
      </c>
      <c r="C90" s="2">
        <v>73.099999999999994</v>
      </c>
      <c r="D90" s="2" t="s">
        <v>183</v>
      </c>
      <c r="E90" s="2" t="s">
        <v>37</v>
      </c>
      <c r="F90" s="2">
        <v>73.099999999999994</v>
      </c>
      <c r="G90" s="2">
        <v>0.05</v>
      </c>
      <c r="H90" s="2" t="s">
        <v>14</v>
      </c>
      <c r="I90" t="s">
        <v>208</v>
      </c>
      <c r="J90" s="2" t="s">
        <v>444</v>
      </c>
      <c r="K90" s="2">
        <v>73.099999999999994</v>
      </c>
      <c r="L90" s="2" t="s">
        <v>444</v>
      </c>
    </row>
    <row r="91" spans="1:12" x14ac:dyDescent="0.25">
      <c r="A91" s="3">
        <v>41332</v>
      </c>
      <c r="B91" t="str">
        <f t="shared" si="2"/>
        <v>02/27/2013;1</v>
      </c>
      <c r="C91" s="2">
        <v>7.1</v>
      </c>
      <c r="D91" s="2" t="s">
        <v>183</v>
      </c>
      <c r="E91" s="2" t="s">
        <v>44</v>
      </c>
      <c r="F91" s="2">
        <v>7.1</v>
      </c>
      <c r="G91" s="2">
        <v>0.05</v>
      </c>
      <c r="H91" s="2" t="s">
        <v>14</v>
      </c>
      <c r="I91" t="s">
        <v>208</v>
      </c>
      <c r="J91" s="2">
        <v>7.1</v>
      </c>
      <c r="K91" s="2" t="s">
        <v>444</v>
      </c>
      <c r="L91" s="2" t="s">
        <v>444</v>
      </c>
    </row>
    <row r="92" spans="1:12" x14ac:dyDescent="0.25">
      <c r="A92" s="3">
        <v>41351</v>
      </c>
      <c r="B92" t="str">
        <f t="shared" si="2"/>
        <v>03/18/2013;1</v>
      </c>
      <c r="C92" s="4">
        <v>2.5000000000000001E-2</v>
      </c>
      <c r="D92" s="2" t="s">
        <v>182</v>
      </c>
      <c r="E92" s="2" t="s">
        <v>46</v>
      </c>
      <c r="F92" s="2" t="s">
        <v>10</v>
      </c>
      <c r="G92" s="2">
        <v>0.05</v>
      </c>
      <c r="H92" s="2" t="s">
        <v>11</v>
      </c>
      <c r="I92" t="s">
        <v>208</v>
      </c>
      <c r="J92" s="2" t="s">
        <v>444</v>
      </c>
      <c r="K92" s="2" t="s">
        <v>444</v>
      </c>
      <c r="L92" s="2">
        <v>2.5000000000000001E-2</v>
      </c>
    </row>
    <row r="93" spans="1:12" x14ac:dyDescent="0.25">
      <c r="A93" s="3">
        <v>41512</v>
      </c>
      <c r="B93" t="str">
        <f t="shared" si="2"/>
        <v>08/26/2013;1</v>
      </c>
      <c r="C93" s="2">
        <v>21.3</v>
      </c>
      <c r="D93" s="2" t="s">
        <v>183</v>
      </c>
      <c r="E93" s="2" t="s">
        <v>47</v>
      </c>
      <c r="F93" s="2">
        <v>21.3</v>
      </c>
      <c r="G93" s="2">
        <v>0.16</v>
      </c>
      <c r="H93" s="2" t="s">
        <v>14</v>
      </c>
      <c r="I93" t="s">
        <v>208</v>
      </c>
      <c r="J93" s="2" t="s">
        <v>444</v>
      </c>
      <c r="K93" s="2" t="s">
        <v>444</v>
      </c>
      <c r="L93" s="2">
        <v>21.3</v>
      </c>
    </row>
    <row r="94" spans="1:12" x14ac:dyDescent="0.25">
      <c r="A94" s="3">
        <v>41521</v>
      </c>
      <c r="B94" t="str">
        <f t="shared" si="2"/>
        <v>09/04/2013;1</v>
      </c>
      <c r="C94" s="2">
        <v>21.5</v>
      </c>
      <c r="D94" s="2" t="s">
        <v>183</v>
      </c>
      <c r="E94" s="2" t="s">
        <v>48</v>
      </c>
      <c r="F94" s="2">
        <v>21.5</v>
      </c>
      <c r="G94" s="2">
        <v>0.16</v>
      </c>
      <c r="H94" s="2" t="s">
        <v>14</v>
      </c>
      <c r="I94" t="s">
        <v>208</v>
      </c>
      <c r="J94" s="2" t="s">
        <v>444</v>
      </c>
      <c r="K94" s="2" t="s">
        <v>444</v>
      </c>
      <c r="L94" s="2" t="s">
        <v>444</v>
      </c>
    </row>
    <row r="95" spans="1:12" x14ac:dyDescent="0.25">
      <c r="A95" s="3">
        <v>41521</v>
      </c>
      <c r="B95" t="str">
        <f t="shared" si="2"/>
        <v>09/04/2013;2</v>
      </c>
      <c r="C95" s="2">
        <v>19.399999999999999</v>
      </c>
      <c r="D95" s="2" t="s">
        <v>183</v>
      </c>
      <c r="E95" s="2" t="s">
        <v>49</v>
      </c>
      <c r="F95" s="2">
        <v>19.399999999999999</v>
      </c>
      <c r="G95" s="2">
        <v>0.16</v>
      </c>
      <c r="H95" s="2" t="s">
        <v>14</v>
      </c>
      <c r="I95" t="s">
        <v>208</v>
      </c>
      <c r="J95" s="2" t="s">
        <v>444</v>
      </c>
      <c r="K95" s="2" t="s">
        <v>444</v>
      </c>
      <c r="L95" s="2" t="s">
        <v>444</v>
      </c>
    </row>
    <row r="96" spans="1:12" x14ac:dyDescent="0.25">
      <c r="A96" s="3">
        <v>41527</v>
      </c>
      <c r="B96" t="str">
        <f t="shared" si="2"/>
        <v>09/10/2013;1</v>
      </c>
      <c r="C96" s="2">
        <v>295</v>
      </c>
      <c r="D96" s="2" t="s">
        <v>183</v>
      </c>
      <c r="E96" s="2" t="s">
        <v>50</v>
      </c>
      <c r="F96" s="2">
        <v>295</v>
      </c>
      <c r="G96" s="2">
        <v>0.16</v>
      </c>
      <c r="H96" s="2" t="s">
        <v>14</v>
      </c>
      <c r="I96" t="s">
        <v>208</v>
      </c>
      <c r="J96" s="2" t="s">
        <v>444</v>
      </c>
      <c r="K96" s="2" t="s">
        <v>444</v>
      </c>
      <c r="L96" s="2" t="s">
        <v>444</v>
      </c>
    </row>
    <row r="97" spans="1:12" x14ac:dyDescent="0.25">
      <c r="A97" s="3">
        <v>41527</v>
      </c>
      <c r="B97" t="str">
        <f t="shared" si="2"/>
        <v>09/10/2013;2</v>
      </c>
      <c r="C97" s="4">
        <v>0.08</v>
      </c>
      <c r="D97" s="2" t="s">
        <v>182</v>
      </c>
      <c r="E97" s="2" t="s">
        <v>51</v>
      </c>
      <c r="F97" s="2" t="s">
        <v>10</v>
      </c>
      <c r="G97" s="2">
        <v>0.16</v>
      </c>
      <c r="H97" s="2" t="s">
        <v>11</v>
      </c>
      <c r="I97" t="s">
        <v>208</v>
      </c>
      <c r="J97" s="2" t="s">
        <v>444</v>
      </c>
      <c r="K97" s="2" t="s">
        <v>444</v>
      </c>
      <c r="L97" s="2" t="s">
        <v>444</v>
      </c>
    </row>
    <row r="98" spans="1:12" x14ac:dyDescent="0.25">
      <c r="A98" s="3">
        <v>41535</v>
      </c>
      <c r="B98" t="str">
        <f t="shared" si="2"/>
        <v>09/18/2013;1</v>
      </c>
      <c r="C98" s="2">
        <v>21.4</v>
      </c>
      <c r="D98" s="2" t="s">
        <v>183</v>
      </c>
      <c r="E98" s="2" t="s">
        <v>52</v>
      </c>
      <c r="F98" s="2">
        <v>21.4</v>
      </c>
      <c r="G98" s="2">
        <v>0.16</v>
      </c>
      <c r="H98" s="2" t="s">
        <v>14</v>
      </c>
      <c r="I98" t="s">
        <v>208</v>
      </c>
      <c r="J98" s="2" t="s">
        <v>444</v>
      </c>
      <c r="K98" s="2" t="s">
        <v>444</v>
      </c>
      <c r="L98" s="2" t="s">
        <v>444</v>
      </c>
    </row>
    <row r="99" spans="1:12" x14ac:dyDescent="0.25">
      <c r="A99" s="3">
        <v>41535</v>
      </c>
      <c r="B99" t="str">
        <f t="shared" si="2"/>
        <v>09/18/2013;2</v>
      </c>
      <c r="C99" s="2">
        <v>23.5</v>
      </c>
      <c r="D99" s="2" t="s">
        <v>183</v>
      </c>
      <c r="E99" s="2" t="s">
        <v>53</v>
      </c>
      <c r="F99" s="2">
        <v>23.5</v>
      </c>
      <c r="G99" s="2">
        <v>0.16</v>
      </c>
      <c r="H99" s="2" t="s">
        <v>14</v>
      </c>
      <c r="I99" t="s">
        <v>208</v>
      </c>
      <c r="J99" s="2" t="s">
        <v>444</v>
      </c>
      <c r="K99" s="2" t="s">
        <v>444</v>
      </c>
      <c r="L99" s="2" t="s">
        <v>444</v>
      </c>
    </row>
    <row r="100" spans="1:12" x14ac:dyDescent="0.25">
      <c r="A100" s="3">
        <v>41535</v>
      </c>
      <c r="B100" t="str">
        <f t="shared" si="2"/>
        <v>09/18/2013;3</v>
      </c>
      <c r="C100" s="2">
        <v>0.91900000000000004</v>
      </c>
      <c r="D100" s="2" t="s">
        <v>182</v>
      </c>
      <c r="E100" s="2" t="s">
        <v>54</v>
      </c>
      <c r="F100" s="2">
        <v>0.91900000000000004</v>
      </c>
      <c r="G100" s="2">
        <v>0.16</v>
      </c>
      <c r="H100" s="2" t="s">
        <v>11</v>
      </c>
      <c r="I100" t="s">
        <v>208</v>
      </c>
      <c r="J100" s="2" t="s">
        <v>444</v>
      </c>
      <c r="K100" s="2" t="s">
        <v>444</v>
      </c>
      <c r="L100" s="2">
        <v>0.91900000000000004</v>
      </c>
    </row>
    <row r="101" spans="1:12" x14ac:dyDescent="0.25">
      <c r="A101" s="3">
        <v>41541</v>
      </c>
      <c r="B101" t="str">
        <f t="shared" si="2"/>
        <v>09/24/2013;1</v>
      </c>
      <c r="C101" s="2">
        <v>331</v>
      </c>
      <c r="D101" s="2" t="s">
        <v>183</v>
      </c>
      <c r="E101" s="2" t="s">
        <v>55</v>
      </c>
      <c r="F101" s="2">
        <v>331</v>
      </c>
      <c r="G101" s="2">
        <v>0.16</v>
      </c>
      <c r="H101" s="2" t="s">
        <v>14</v>
      </c>
      <c r="I101" t="s">
        <v>208</v>
      </c>
      <c r="J101" s="2" t="s">
        <v>444</v>
      </c>
      <c r="K101" s="2" t="s">
        <v>444</v>
      </c>
      <c r="L101" s="2" t="s">
        <v>444</v>
      </c>
    </row>
    <row r="102" spans="1:12" x14ac:dyDescent="0.25">
      <c r="A102" s="3">
        <v>41541</v>
      </c>
      <c r="B102" t="str">
        <f t="shared" si="2"/>
        <v>09/24/2013;2</v>
      </c>
      <c r="C102" s="2">
        <v>0.23</v>
      </c>
      <c r="D102" s="2" t="s">
        <v>182</v>
      </c>
      <c r="E102" s="2" t="s">
        <v>56</v>
      </c>
      <c r="F102" s="2">
        <v>0.23</v>
      </c>
      <c r="G102" s="2">
        <v>0.16</v>
      </c>
      <c r="H102" s="2" t="s">
        <v>11</v>
      </c>
      <c r="I102" t="s">
        <v>208</v>
      </c>
      <c r="J102" s="2" t="s">
        <v>444</v>
      </c>
      <c r="K102" s="2" t="s">
        <v>444</v>
      </c>
      <c r="L102" s="2" t="s">
        <v>444</v>
      </c>
    </row>
    <row r="103" spans="1:12" x14ac:dyDescent="0.25">
      <c r="A103" s="3">
        <v>41548</v>
      </c>
      <c r="B103" t="str">
        <f t="shared" si="2"/>
        <v>10/01/2013;1</v>
      </c>
      <c r="C103" s="2">
        <v>0.5</v>
      </c>
      <c r="D103" s="2" t="s">
        <v>182</v>
      </c>
      <c r="E103" s="2" t="s">
        <v>57</v>
      </c>
      <c r="F103" s="2">
        <v>0.5</v>
      </c>
      <c r="G103" s="2">
        <v>0.16</v>
      </c>
      <c r="H103" s="2" t="s">
        <v>11</v>
      </c>
      <c r="I103" t="s">
        <v>208</v>
      </c>
      <c r="J103" s="2" t="s">
        <v>444</v>
      </c>
      <c r="K103" s="2" t="s">
        <v>444</v>
      </c>
      <c r="L103" s="2">
        <v>0.5</v>
      </c>
    </row>
    <row r="104" spans="1:12" x14ac:dyDescent="0.25">
      <c r="A104" s="3">
        <v>41548</v>
      </c>
      <c r="B104" t="str">
        <f t="shared" si="2"/>
        <v>10/01/2013;2</v>
      </c>
      <c r="C104" s="2">
        <v>0.23499999999999999</v>
      </c>
      <c r="D104" s="2" t="s">
        <v>182</v>
      </c>
      <c r="E104" s="2" t="s">
        <v>58</v>
      </c>
      <c r="F104" s="2">
        <v>0.23499999999999999</v>
      </c>
      <c r="G104" s="2">
        <v>0.16</v>
      </c>
      <c r="H104" s="2" t="s">
        <v>11</v>
      </c>
      <c r="I104" t="s">
        <v>208</v>
      </c>
      <c r="J104" s="2" t="s">
        <v>444</v>
      </c>
      <c r="K104" s="2" t="s">
        <v>444</v>
      </c>
      <c r="L104" s="2" t="s">
        <v>444</v>
      </c>
    </row>
    <row r="105" spans="1:12" x14ac:dyDescent="0.25">
      <c r="A105" s="3">
        <v>41554</v>
      </c>
      <c r="B105" t="str">
        <f t="shared" si="2"/>
        <v>10/07/2013;1</v>
      </c>
      <c r="C105" s="2">
        <v>14.2</v>
      </c>
      <c r="D105" s="2" t="s">
        <v>183</v>
      </c>
      <c r="E105" s="2" t="s">
        <v>59</v>
      </c>
      <c r="F105" s="2">
        <v>14.2</v>
      </c>
      <c r="G105" s="2">
        <v>0.16</v>
      </c>
      <c r="H105" s="2" t="s">
        <v>14</v>
      </c>
      <c r="I105" t="s">
        <v>208</v>
      </c>
      <c r="J105" s="2" t="s">
        <v>444</v>
      </c>
      <c r="K105" s="2" t="s">
        <v>444</v>
      </c>
      <c r="L105" s="2">
        <v>14.2</v>
      </c>
    </row>
    <row r="106" spans="1:12" x14ac:dyDescent="0.25">
      <c r="A106" s="3">
        <v>41554</v>
      </c>
      <c r="B106" t="str">
        <f t="shared" si="2"/>
        <v>10/07/2013;2</v>
      </c>
      <c r="C106" s="2">
        <v>78.099999999999994</v>
      </c>
      <c r="D106" s="2" t="s">
        <v>183</v>
      </c>
      <c r="E106" s="2" t="s">
        <v>60</v>
      </c>
      <c r="F106" s="2">
        <v>78.099999999999994</v>
      </c>
      <c r="G106" s="2">
        <v>0.16</v>
      </c>
      <c r="H106" s="2" t="s">
        <v>14</v>
      </c>
      <c r="I106" t="s">
        <v>208</v>
      </c>
      <c r="J106" s="2" t="s">
        <v>444</v>
      </c>
      <c r="K106" s="2" t="s">
        <v>444</v>
      </c>
      <c r="L106" s="2">
        <v>78.099999999999994</v>
      </c>
    </row>
    <row r="107" spans="1:12" x14ac:dyDescent="0.25">
      <c r="A107" s="3">
        <v>41872</v>
      </c>
      <c r="B107" t="str">
        <f t="shared" si="2"/>
        <v>08/21/2014;1</v>
      </c>
      <c r="C107" s="2">
        <v>79.2</v>
      </c>
      <c r="D107" s="2" t="s">
        <v>183</v>
      </c>
      <c r="E107" s="2" t="s">
        <v>73</v>
      </c>
      <c r="F107" s="2">
        <v>79.2</v>
      </c>
      <c r="G107" s="2">
        <v>0.16</v>
      </c>
      <c r="H107" s="2" t="s">
        <v>14</v>
      </c>
      <c r="I107" t="s">
        <v>208</v>
      </c>
      <c r="J107" s="2" t="s">
        <v>444</v>
      </c>
      <c r="K107" s="2" t="s">
        <v>444</v>
      </c>
      <c r="L107" s="2" t="s">
        <v>444</v>
      </c>
    </row>
    <row r="108" spans="1:12" x14ac:dyDescent="0.25">
      <c r="A108" s="3">
        <v>41877</v>
      </c>
      <c r="B108" t="str">
        <f t="shared" si="2"/>
        <v>08/26/2014;1</v>
      </c>
      <c r="C108" s="2">
        <v>38.799999999999997</v>
      </c>
      <c r="D108" s="2" t="s">
        <v>183</v>
      </c>
      <c r="E108" s="2" t="s">
        <v>74</v>
      </c>
      <c r="F108" s="2">
        <v>38.799999999999997</v>
      </c>
      <c r="G108" s="2">
        <v>0.16</v>
      </c>
      <c r="H108" s="2" t="s">
        <v>14</v>
      </c>
      <c r="I108" t="s">
        <v>208</v>
      </c>
      <c r="J108" s="2" t="s">
        <v>444</v>
      </c>
      <c r="K108" s="2" t="s">
        <v>444</v>
      </c>
      <c r="L108" s="2" t="s">
        <v>444</v>
      </c>
    </row>
    <row r="109" spans="1:12" x14ac:dyDescent="0.25">
      <c r="A109" s="3">
        <v>41877</v>
      </c>
      <c r="B109" t="str">
        <f t="shared" si="2"/>
        <v>08/26/2014;2</v>
      </c>
      <c r="C109" s="2">
        <v>0.69499999999999995</v>
      </c>
      <c r="D109" s="2" t="s">
        <v>182</v>
      </c>
      <c r="E109" s="2" t="s">
        <v>75</v>
      </c>
      <c r="F109" s="2">
        <v>0.69499999999999995</v>
      </c>
      <c r="G109" s="2">
        <v>0.16</v>
      </c>
      <c r="H109" s="2" t="s">
        <v>11</v>
      </c>
      <c r="I109" t="s">
        <v>208</v>
      </c>
      <c r="J109" s="2" t="s">
        <v>444</v>
      </c>
      <c r="K109" s="2" t="s">
        <v>444</v>
      </c>
      <c r="L109" s="2" t="s">
        <v>444</v>
      </c>
    </row>
    <row r="110" spans="1:12" x14ac:dyDescent="0.25">
      <c r="A110" s="3">
        <v>41885</v>
      </c>
      <c r="B110" t="str">
        <f t="shared" si="2"/>
        <v>09/03/2014;1</v>
      </c>
      <c r="C110" s="2">
        <v>250</v>
      </c>
      <c r="D110" s="2" t="s">
        <v>183</v>
      </c>
      <c r="E110" s="2" t="s">
        <v>76</v>
      </c>
      <c r="F110" s="2">
        <v>250</v>
      </c>
      <c r="G110" s="2">
        <v>0.16</v>
      </c>
      <c r="H110" s="2" t="s">
        <v>14</v>
      </c>
      <c r="I110" t="s">
        <v>208</v>
      </c>
      <c r="J110" s="2" t="s">
        <v>444</v>
      </c>
      <c r="K110" s="2" t="s">
        <v>444</v>
      </c>
      <c r="L110" s="2" t="s">
        <v>444</v>
      </c>
    </row>
    <row r="111" spans="1:12" x14ac:dyDescent="0.25">
      <c r="A111" s="3">
        <v>41885</v>
      </c>
      <c r="B111" t="str">
        <f t="shared" si="2"/>
        <v>09/03/2014;2</v>
      </c>
      <c r="C111" s="2">
        <v>1.46</v>
      </c>
      <c r="D111" s="2" t="s">
        <v>182</v>
      </c>
      <c r="E111" s="2" t="s">
        <v>77</v>
      </c>
      <c r="F111" s="2">
        <v>1.46</v>
      </c>
      <c r="G111" s="2">
        <v>0.16</v>
      </c>
      <c r="H111" s="2" t="s">
        <v>11</v>
      </c>
      <c r="I111" t="s">
        <v>208</v>
      </c>
      <c r="J111" s="2" t="s">
        <v>444</v>
      </c>
      <c r="K111" s="2" t="s">
        <v>444</v>
      </c>
      <c r="L111" s="2" t="s">
        <v>444</v>
      </c>
    </row>
    <row r="112" spans="1:12" x14ac:dyDescent="0.25">
      <c r="A112" s="3">
        <v>41891</v>
      </c>
      <c r="B112" t="str">
        <f t="shared" si="2"/>
        <v>09/09/2014;3</v>
      </c>
      <c r="C112" s="2">
        <v>23800</v>
      </c>
      <c r="D112" s="2" t="s">
        <v>183</v>
      </c>
      <c r="E112" s="2" t="s">
        <v>80</v>
      </c>
      <c r="F112" s="2">
        <v>23800</v>
      </c>
      <c r="G112" s="2">
        <v>0.16</v>
      </c>
      <c r="H112" s="2" t="s">
        <v>14</v>
      </c>
      <c r="I112" t="s">
        <v>208</v>
      </c>
      <c r="J112" s="2" t="s">
        <v>444</v>
      </c>
      <c r="K112" s="2" t="s">
        <v>444</v>
      </c>
      <c r="L112" s="2" t="s">
        <v>444</v>
      </c>
    </row>
    <row r="113" spans="1:12" x14ac:dyDescent="0.25">
      <c r="A113" s="3">
        <v>41891</v>
      </c>
      <c r="B113" t="str">
        <f t="shared" si="2"/>
        <v>09/09/2014;4</v>
      </c>
      <c r="C113" s="2">
        <v>0.98</v>
      </c>
      <c r="D113" s="2" t="s">
        <v>182</v>
      </c>
      <c r="E113" s="2" t="s">
        <v>81</v>
      </c>
      <c r="F113" s="2">
        <v>0.98</v>
      </c>
      <c r="G113" s="2">
        <v>0.16</v>
      </c>
      <c r="H113" s="2" t="s">
        <v>11</v>
      </c>
      <c r="I113" t="s">
        <v>208</v>
      </c>
      <c r="J113" s="2" t="s">
        <v>444</v>
      </c>
      <c r="K113" s="2" t="s">
        <v>444</v>
      </c>
      <c r="L113" s="2" t="s">
        <v>444</v>
      </c>
    </row>
    <row r="114" spans="1:12" x14ac:dyDescent="0.25">
      <c r="A114" s="3">
        <v>41891</v>
      </c>
      <c r="B114" t="str">
        <f t="shared" si="2"/>
        <v>09/09/2014;5</v>
      </c>
      <c r="C114" s="2">
        <v>23.2</v>
      </c>
      <c r="D114" s="2" t="s">
        <v>183</v>
      </c>
      <c r="E114" s="2" t="s">
        <v>78</v>
      </c>
      <c r="F114" s="2">
        <v>23.2</v>
      </c>
      <c r="G114" s="2">
        <v>0.16</v>
      </c>
      <c r="H114" s="2" t="s">
        <v>14</v>
      </c>
      <c r="I114" t="s">
        <v>208</v>
      </c>
      <c r="J114" s="2" t="s">
        <v>444</v>
      </c>
      <c r="K114" s="2" t="s">
        <v>444</v>
      </c>
      <c r="L114" s="2">
        <v>23.2</v>
      </c>
    </row>
    <row r="115" spans="1:12" x14ac:dyDescent="0.25">
      <c r="A115" s="3">
        <v>41891</v>
      </c>
      <c r="B115" t="str">
        <f t="shared" si="2"/>
        <v>09/09/2014;6</v>
      </c>
      <c r="C115" s="2">
        <v>1.1200000000000001</v>
      </c>
      <c r="D115" s="2" t="s">
        <v>182</v>
      </c>
      <c r="E115" s="2" t="s">
        <v>79</v>
      </c>
      <c r="F115" s="2">
        <v>1.1200000000000001</v>
      </c>
      <c r="G115" s="2">
        <v>0.16</v>
      </c>
      <c r="H115" s="2" t="s">
        <v>11</v>
      </c>
      <c r="I115" t="s">
        <v>208</v>
      </c>
      <c r="J115" s="2" t="s">
        <v>444</v>
      </c>
      <c r="K115" s="2" t="s">
        <v>444</v>
      </c>
      <c r="L115" s="2" t="s">
        <v>444</v>
      </c>
    </row>
    <row r="116" spans="1:12" x14ac:dyDescent="0.25">
      <c r="A116" s="3">
        <v>40544</v>
      </c>
      <c r="B116" t="str">
        <f>TEXT(A116,"mm/dd/yyyy")&amp;";"&amp;RIGHT(E116,1)</f>
        <v>01/01/2011;1</v>
      </c>
      <c r="C116" s="2">
        <v>64.400000000000006</v>
      </c>
      <c r="D116" s="2" t="s">
        <v>183</v>
      </c>
      <c r="E116" s="2" t="s">
        <v>12</v>
      </c>
      <c r="F116" s="2">
        <v>64.400000000000006</v>
      </c>
      <c r="G116" s="2">
        <v>0.05</v>
      </c>
      <c r="H116" s="2" t="s">
        <v>14</v>
      </c>
      <c r="I116" t="s">
        <v>210</v>
      </c>
      <c r="J116" s="2" t="s">
        <v>444</v>
      </c>
      <c r="K116" s="2" t="s">
        <v>444</v>
      </c>
      <c r="L116" s="2" t="s">
        <v>444</v>
      </c>
    </row>
    <row r="117" spans="1:12" x14ac:dyDescent="0.25">
      <c r="A117" s="3">
        <v>40823</v>
      </c>
      <c r="B117" t="str">
        <f t="shared" ref="B117:B153" si="3">TEXT(A117,"mm/dd/yyyy")&amp;";"&amp;RIGHT(E117,1)</f>
        <v>10/07/2011;1</v>
      </c>
      <c r="C117" s="2">
        <v>9.19</v>
      </c>
      <c r="D117" s="2" t="s">
        <v>183</v>
      </c>
      <c r="E117" s="2" t="s">
        <v>18</v>
      </c>
      <c r="F117" s="2">
        <v>9.19</v>
      </c>
      <c r="G117" s="2">
        <v>0.05</v>
      </c>
      <c r="H117" s="2" t="s">
        <v>14</v>
      </c>
      <c r="I117" t="s">
        <v>210</v>
      </c>
      <c r="J117" s="2">
        <v>9.19</v>
      </c>
      <c r="K117" s="2" t="s">
        <v>444</v>
      </c>
      <c r="L117" s="2" t="s">
        <v>444</v>
      </c>
    </row>
    <row r="118" spans="1:12" x14ac:dyDescent="0.25">
      <c r="A118" s="3">
        <v>40828</v>
      </c>
      <c r="B118" t="str">
        <f t="shared" si="3"/>
        <v>10/12/2011;1</v>
      </c>
      <c r="C118" s="2">
        <v>7.8E-2</v>
      </c>
      <c r="D118" s="2" t="s">
        <v>182</v>
      </c>
      <c r="E118" s="2" t="s">
        <v>19</v>
      </c>
      <c r="F118" s="2">
        <v>7.8E-2</v>
      </c>
      <c r="G118" s="2">
        <v>0.05</v>
      </c>
      <c r="H118" s="2" t="s">
        <v>11</v>
      </c>
      <c r="I118" t="s">
        <v>210</v>
      </c>
      <c r="J118" s="2" t="s">
        <v>444</v>
      </c>
      <c r="K118" s="2" t="s">
        <v>444</v>
      </c>
      <c r="L118" s="2" t="s">
        <v>444</v>
      </c>
    </row>
    <row r="119" spans="1:12" x14ac:dyDescent="0.25">
      <c r="A119" s="3">
        <v>40883</v>
      </c>
      <c r="B119" t="str">
        <f t="shared" si="3"/>
        <v>12/06/2011;1</v>
      </c>
      <c r="C119" s="2">
        <v>0.13200000000000001</v>
      </c>
      <c r="D119" s="2" t="s">
        <v>182</v>
      </c>
      <c r="E119" s="2" t="s">
        <v>20</v>
      </c>
      <c r="F119" s="2">
        <v>0.13200000000000001</v>
      </c>
      <c r="G119" s="2">
        <v>0.05</v>
      </c>
      <c r="H119" s="2" t="s">
        <v>11</v>
      </c>
      <c r="I119" t="s">
        <v>210</v>
      </c>
      <c r="J119" s="2" t="s">
        <v>444</v>
      </c>
      <c r="K119" s="2" t="s">
        <v>444</v>
      </c>
      <c r="L119" s="2" t="s">
        <v>444</v>
      </c>
    </row>
    <row r="120" spans="1:12" x14ac:dyDescent="0.25">
      <c r="A120" s="3">
        <v>41180</v>
      </c>
      <c r="B120" t="str">
        <f t="shared" si="3"/>
        <v>09/28/2012;1</v>
      </c>
      <c r="C120" s="2">
        <v>34.4</v>
      </c>
      <c r="D120" s="2" t="s">
        <v>183</v>
      </c>
      <c r="E120" s="2" t="s">
        <v>22</v>
      </c>
      <c r="F120" s="2">
        <v>34.4</v>
      </c>
      <c r="G120" s="2">
        <v>0.05</v>
      </c>
      <c r="H120" s="2" t="s">
        <v>14</v>
      </c>
      <c r="I120" t="s">
        <v>210</v>
      </c>
      <c r="J120" s="2">
        <v>34.4</v>
      </c>
      <c r="K120" s="2" t="s">
        <v>444</v>
      </c>
      <c r="L120" s="2" t="s">
        <v>444</v>
      </c>
    </row>
    <row r="121" spans="1:12" x14ac:dyDescent="0.25">
      <c r="A121" s="3">
        <v>41184</v>
      </c>
      <c r="B121" t="str">
        <f t="shared" si="3"/>
        <v>10/02/2012;1</v>
      </c>
      <c r="C121" s="2">
        <v>0.16900000000000001</v>
      </c>
      <c r="D121" s="2" t="s">
        <v>182</v>
      </c>
      <c r="E121" s="2" t="s">
        <v>23</v>
      </c>
      <c r="F121" s="2">
        <v>0.16900000000000001</v>
      </c>
      <c r="G121" s="2">
        <v>0.05</v>
      </c>
      <c r="H121" s="2" t="s">
        <v>11</v>
      </c>
      <c r="I121" t="s">
        <v>210</v>
      </c>
      <c r="J121" s="2" t="s">
        <v>444</v>
      </c>
      <c r="K121" s="2" t="s">
        <v>444</v>
      </c>
      <c r="L121" s="2" t="s">
        <v>444</v>
      </c>
    </row>
    <row r="122" spans="1:12" x14ac:dyDescent="0.25">
      <c r="A122" s="3">
        <v>41184</v>
      </c>
      <c r="B122" t="str">
        <f t="shared" si="3"/>
        <v>10/02/2012;2</v>
      </c>
      <c r="C122" s="2">
        <v>0.17699999999999999</v>
      </c>
      <c r="D122" s="2" t="s">
        <v>182</v>
      </c>
      <c r="E122" s="2" t="s">
        <v>25</v>
      </c>
      <c r="F122" s="2">
        <v>0.17699999999999999</v>
      </c>
      <c r="G122" s="2">
        <v>0.05</v>
      </c>
      <c r="H122" s="2" t="s">
        <v>11</v>
      </c>
      <c r="I122" t="s">
        <v>210</v>
      </c>
      <c r="J122" s="2" t="s">
        <v>444</v>
      </c>
      <c r="K122" s="2" t="s">
        <v>444</v>
      </c>
      <c r="L122" s="2" t="s">
        <v>444</v>
      </c>
    </row>
    <row r="123" spans="1:12" x14ac:dyDescent="0.25">
      <c r="A123" s="3">
        <v>41184</v>
      </c>
      <c r="B123" t="str">
        <f t="shared" si="3"/>
        <v>10/02/2012;3</v>
      </c>
      <c r="C123" s="2">
        <v>128</v>
      </c>
      <c r="D123" s="2" t="s">
        <v>183</v>
      </c>
      <c r="E123" s="2" t="s">
        <v>26</v>
      </c>
      <c r="F123" s="2">
        <v>128</v>
      </c>
      <c r="G123" s="2">
        <v>0.05</v>
      </c>
      <c r="H123" s="2" t="s">
        <v>14</v>
      </c>
      <c r="I123" t="s">
        <v>210</v>
      </c>
      <c r="J123" s="2" t="s">
        <v>444</v>
      </c>
      <c r="K123" s="2" t="s">
        <v>444</v>
      </c>
      <c r="L123" s="2">
        <v>128</v>
      </c>
    </row>
    <row r="124" spans="1:12" x14ac:dyDescent="0.25">
      <c r="A124" s="3">
        <v>41184</v>
      </c>
      <c r="B124" t="str">
        <f t="shared" si="3"/>
        <v>10/02/2012;4</v>
      </c>
      <c r="C124" s="2">
        <v>419</v>
      </c>
      <c r="D124" s="2" t="s">
        <v>183</v>
      </c>
      <c r="E124" s="2" t="s">
        <v>24</v>
      </c>
      <c r="F124" s="2">
        <v>419</v>
      </c>
      <c r="G124" s="2">
        <v>0.05</v>
      </c>
      <c r="H124" s="2" t="s">
        <v>14</v>
      </c>
      <c r="I124" t="s">
        <v>210</v>
      </c>
      <c r="J124" s="2" t="s">
        <v>444</v>
      </c>
      <c r="K124" s="2" t="s">
        <v>444</v>
      </c>
      <c r="L124" s="2">
        <v>419</v>
      </c>
    </row>
    <row r="125" spans="1:12" x14ac:dyDescent="0.25">
      <c r="A125" s="3">
        <v>41191</v>
      </c>
      <c r="B125" t="str">
        <f t="shared" si="3"/>
        <v>10/09/2012;1</v>
      </c>
      <c r="C125" s="2">
        <v>25.6</v>
      </c>
      <c r="D125" s="2" t="s">
        <v>183</v>
      </c>
      <c r="E125" s="2" t="s">
        <v>27</v>
      </c>
      <c r="F125" s="2">
        <v>25.6</v>
      </c>
      <c r="G125" s="2">
        <v>0.16</v>
      </c>
      <c r="H125" s="2" t="s">
        <v>14</v>
      </c>
      <c r="I125" t="s">
        <v>210</v>
      </c>
      <c r="J125" s="2" t="s">
        <v>444</v>
      </c>
      <c r="K125" s="2" t="s">
        <v>444</v>
      </c>
      <c r="L125" s="2">
        <v>25.6</v>
      </c>
    </row>
    <row r="126" spans="1:12" x14ac:dyDescent="0.25">
      <c r="A126" s="3">
        <v>41191</v>
      </c>
      <c r="B126" t="str">
        <f t="shared" si="3"/>
        <v>10/09/2012;2</v>
      </c>
      <c r="C126" s="2">
        <v>0.40600000000000003</v>
      </c>
      <c r="D126" s="2" t="s">
        <v>182</v>
      </c>
      <c r="E126" s="2" t="s">
        <v>28</v>
      </c>
      <c r="F126" s="2">
        <v>0.40600000000000003</v>
      </c>
      <c r="G126" s="2">
        <v>0.16</v>
      </c>
      <c r="H126" s="2" t="s">
        <v>11</v>
      </c>
      <c r="I126" t="s">
        <v>210</v>
      </c>
      <c r="J126" s="2" t="s">
        <v>444</v>
      </c>
      <c r="K126" s="2" t="s">
        <v>444</v>
      </c>
      <c r="L126" s="2" t="s">
        <v>444</v>
      </c>
    </row>
    <row r="127" spans="1:12" x14ac:dyDescent="0.25">
      <c r="A127" s="3">
        <v>41218</v>
      </c>
      <c r="B127" t="str">
        <f t="shared" si="3"/>
        <v>11/05/2012;1</v>
      </c>
      <c r="C127" s="2">
        <v>0.08</v>
      </c>
      <c r="D127" s="2" t="s">
        <v>182</v>
      </c>
      <c r="E127" s="2" t="s">
        <v>36</v>
      </c>
      <c r="F127" s="2">
        <v>0.08</v>
      </c>
      <c r="G127" s="2">
        <v>0.05</v>
      </c>
      <c r="H127" s="2" t="s">
        <v>11</v>
      </c>
      <c r="I127" t="s">
        <v>210</v>
      </c>
      <c r="J127" s="2" t="s">
        <v>444</v>
      </c>
      <c r="K127" s="2" t="s">
        <v>444</v>
      </c>
      <c r="L127" s="2" t="s">
        <v>444</v>
      </c>
    </row>
    <row r="128" spans="1:12" x14ac:dyDescent="0.25">
      <c r="A128" s="3">
        <v>41218</v>
      </c>
      <c r="B128" t="str">
        <f t="shared" si="3"/>
        <v>11/05/2012;2</v>
      </c>
      <c r="C128" s="2">
        <v>73.099999999999994</v>
      </c>
      <c r="D128" s="2" t="s">
        <v>183</v>
      </c>
      <c r="E128" s="2" t="s">
        <v>37</v>
      </c>
      <c r="F128" s="2">
        <v>73.099999999999994</v>
      </c>
      <c r="G128" s="2">
        <v>0.05</v>
      </c>
      <c r="H128" s="2" t="s">
        <v>14</v>
      </c>
      <c r="I128" t="s">
        <v>210</v>
      </c>
      <c r="J128" s="2" t="s">
        <v>444</v>
      </c>
      <c r="K128" s="2" t="s">
        <v>444</v>
      </c>
      <c r="L128" s="2" t="s">
        <v>444</v>
      </c>
    </row>
    <row r="129" spans="1:12" x14ac:dyDescent="0.25">
      <c r="A129" s="3">
        <v>41332</v>
      </c>
      <c r="B129" t="str">
        <f t="shared" si="3"/>
        <v>02/27/2013;1</v>
      </c>
      <c r="C129" s="2">
        <v>7.1</v>
      </c>
      <c r="D129" s="2" t="s">
        <v>183</v>
      </c>
      <c r="E129" s="2" t="s">
        <v>44</v>
      </c>
      <c r="F129" s="2">
        <v>7.1</v>
      </c>
      <c r="G129" s="2">
        <v>0.05</v>
      </c>
      <c r="H129" s="2" t="s">
        <v>14</v>
      </c>
      <c r="I129" t="s">
        <v>210</v>
      </c>
      <c r="J129" s="2" t="s">
        <v>444</v>
      </c>
      <c r="K129" s="2" t="s">
        <v>444</v>
      </c>
      <c r="L129" s="2" t="s">
        <v>444</v>
      </c>
    </row>
    <row r="130" spans="1:12" x14ac:dyDescent="0.25">
      <c r="A130" s="3">
        <v>41351</v>
      </c>
      <c r="B130" t="str">
        <f t="shared" si="3"/>
        <v>03/18/2013;1</v>
      </c>
      <c r="C130" s="4">
        <v>2.5000000000000001E-2</v>
      </c>
      <c r="D130" s="2" t="s">
        <v>182</v>
      </c>
      <c r="E130" s="2" t="s">
        <v>46</v>
      </c>
      <c r="F130" s="2" t="s">
        <v>10</v>
      </c>
      <c r="G130" s="2">
        <v>0.05</v>
      </c>
      <c r="H130" s="2" t="s">
        <v>11</v>
      </c>
      <c r="I130" t="s">
        <v>210</v>
      </c>
      <c r="J130" s="2" t="s">
        <v>444</v>
      </c>
      <c r="K130" s="2" t="s">
        <v>444</v>
      </c>
      <c r="L130" s="2" t="s">
        <v>444</v>
      </c>
    </row>
    <row r="131" spans="1:12" x14ac:dyDescent="0.25">
      <c r="A131" s="3">
        <v>41512</v>
      </c>
      <c r="B131" t="str">
        <f t="shared" si="3"/>
        <v>08/26/2013;1</v>
      </c>
      <c r="C131" s="2">
        <v>21.3</v>
      </c>
      <c r="D131" s="2" t="s">
        <v>183</v>
      </c>
      <c r="E131" s="2" t="s">
        <v>47</v>
      </c>
      <c r="F131" s="2">
        <v>21.3</v>
      </c>
      <c r="G131" s="2">
        <v>0.16</v>
      </c>
      <c r="H131" s="2" t="s">
        <v>14</v>
      </c>
      <c r="I131" t="s">
        <v>210</v>
      </c>
      <c r="J131" s="2" t="s">
        <v>444</v>
      </c>
      <c r="K131" s="2" t="s">
        <v>444</v>
      </c>
      <c r="L131" s="2" t="s">
        <v>444</v>
      </c>
    </row>
    <row r="132" spans="1:12" x14ac:dyDescent="0.25">
      <c r="A132" s="3">
        <v>41521</v>
      </c>
      <c r="B132" t="str">
        <f t="shared" si="3"/>
        <v>09/04/2013;1</v>
      </c>
      <c r="C132" s="2">
        <v>21.5</v>
      </c>
      <c r="D132" s="2" t="s">
        <v>183</v>
      </c>
      <c r="E132" s="2" t="s">
        <v>48</v>
      </c>
      <c r="F132" s="2">
        <v>21.5</v>
      </c>
      <c r="G132" s="2">
        <v>0.16</v>
      </c>
      <c r="H132" s="2" t="s">
        <v>14</v>
      </c>
      <c r="I132" t="s">
        <v>210</v>
      </c>
      <c r="J132" s="2" t="s">
        <v>444</v>
      </c>
      <c r="K132" s="2" t="s">
        <v>444</v>
      </c>
      <c r="L132" s="2" t="s">
        <v>444</v>
      </c>
    </row>
    <row r="133" spans="1:12" x14ac:dyDescent="0.25">
      <c r="A133" s="3">
        <v>41521</v>
      </c>
      <c r="B133" t="str">
        <f t="shared" si="3"/>
        <v>09/04/2013;2</v>
      </c>
      <c r="C133" s="2">
        <v>19.399999999999999</v>
      </c>
      <c r="D133" s="2" t="s">
        <v>183</v>
      </c>
      <c r="E133" s="2" t="s">
        <v>49</v>
      </c>
      <c r="F133" s="2">
        <v>19.399999999999999</v>
      </c>
      <c r="G133" s="2">
        <v>0.16</v>
      </c>
      <c r="H133" s="2" t="s">
        <v>14</v>
      </c>
      <c r="I133" t="s">
        <v>210</v>
      </c>
      <c r="J133" s="2" t="s">
        <v>444</v>
      </c>
      <c r="K133" s="2" t="s">
        <v>444</v>
      </c>
      <c r="L133" s="2" t="s">
        <v>444</v>
      </c>
    </row>
    <row r="134" spans="1:12" x14ac:dyDescent="0.25">
      <c r="A134" s="3">
        <v>41527</v>
      </c>
      <c r="B134" t="str">
        <f t="shared" si="3"/>
        <v>09/10/2013;1</v>
      </c>
      <c r="C134" s="2">
        <v>295</v>
      </c>
      <c r="D134" s="2" t="s">
        <v>183</v>
      </c>
      <c r="E134" s="2" t="s">
        <v>50</v>
      </c>
      <c r="F134" s="2">
        <v>295</v>
      </c>
      <c r="G134" s="2">
        <v>0.16</v>
      </c>
      <c r="H134" s="2" t="s">
        <v>14</v>
      </c>
      <c r="I134" t="s">
        <v>210</v>
      </c>
      <c r="J134" s="2" t="s">
        <v>444</v>
      </c>
      <c r="K134" s="2" t="s">
        <v>444</v>
      </c>
      <c r="L134" s="2" t="s">
        <v>444</v>
      </c>
    </row>
    <row r="135" spans="1:12" x14ac:dyDescent="0.25">
      <c r="A135" s="3">
        <v>41527</v>
      </c>
      <c r="B135" t="str">
        <f t="shared" si="3"/>
        <v>09/10/2013;2</v>
      </c>
      <c r="C135" s="4">
        <v>0.08</v>
      </c>
      <c r="D135" s="2" t="s">
        <v>182</v>
      </c>
      <c r="E135" s="2" t="s">
        <v>51</v>
      </c>
      <c r="F135" s="2" t="s">
        <v>10</v>
      </c>
      <c r="G135" s="2">
        <v>0.16</v>
      </c>
      <c r="H135" s="2" t="s">
        <v>11</v>
      </c>
      <c r="I135" t="s">
        <v>210</v>
      </c>
      <c r="J135" s="2" t="s">
        <v>444</v>
      </c>
      <c r="K135" s="2" t="s">
        <v>444</v>
      </c>
      <c r="L135" s="2" t="s">
        <v>444</v>
      </c>
    </row>
    <row r="136" spans="1:12" x14ac:dyDescent="0.25">
      <c r="A136" s="3">
        <v>41535</v>
      </c>
      <c r="B136" t="str">
        <f t="shared" si="3"/>
        <v>09/18/2013;1</v>
      </c>
      <c r="C136" s="2">
        <v>21.4</v>
      </c>
      <c r="D136" s="2" t="s">
        <v>183</v>
      </c>
      <c r="E136" s="2" t="s">
        <v>52</v>
      </c>
      <c r="F136" s="2">
        <v>21.4</v>
      </c>
      <c r="G136" s="2">
        <v>0.16</v>
      </c>
      <c r="H136" s="2" t="s">
        <v>14</v>
      </c>
      <c r="I136" t="s">
        <v>210</v>
      </c>
      <c r="J136" s="2" t="s">
        <v>444</v>
      </c>
      <c r="K136" s="2" t="s">
        <v>444</v>
      </c>
      <c r="L136" s="2" t="s">
        <v>444</v>
      </c>
    </row>
    <row r="137" spans="1:12" x14ac:dyDescent="0.25">
      <c r="A137" s="3">
        <v>41535</v>
      </c>
      <c r="B137" t="str">
        <f t="shared" si="3"/>
        <v>09/18/2013;2</v>
      </c>
      <c r="C137" s="2">
        <v>23.5</v>
      </c>
      <c r="D137" s="2" t="s">
        <v>183</v>
      </c>
      <c r="E137" s="2" t="s">
        <v>53</v>
      </c>
      <c r="F137" s="2">
        <v>23.5</v>
      </c>
      <c r="G137" s="2">
        <v>0.16</v>
      </c>
      <c r="H137" s="2" t="s">
        <v>14</v>
      </c>
      <c r="I137" t="s">
        <v>210</v>
      </c>
      <c r="J137" s="2" t="s">
        <v>444</v>
      </c>
      <c r="K137" s="2" t="s">
        <v>444</v>
      </c>
      <c r="L137" s="2" t="s">
        <v>444</v>
      </c>
    </row>
    <row r="138" spans="1:12" x14ac:dyDescent="0.25">
      <c r="A138" s="3">
        <v>41535</v>
      </c>
      <c r="B138" t="str">
        <f t="shared" si="3"/>
        <v>09/18/2013;3</v>
      </c>
      <c r="C138" s="2">
        <v>0.91900000000000004</v>
      </c>
      <c r="D138" s="2" t="s">
        <v>182</v>
      </c>
      <c r="E138" s="2" t="s">
        <v>54</v>
      </c>
      <c r="F138" s="2">
        <v>0.91900000000000004</v>
      </c>
      <c r="G138" s="2">
        <v>0.16</v>
      </c>
      <c r="H138" s="2" t="s">
        <v>11</v>
      </c>
      <c r="I138" t="s">
        <v>210</v>
      </c>
      <c r="J138" s="2" t="s">
        <v>444</v>
      </c>
      <c r="K138" s="2" t="s">
        <v>444</v>
      </c>
      <c r="L138" s="2" t="s">
        <v>444</v>
      </c>
    </row>
    <row r="139" spans="1:12" x14ac:dyDescent="0.25">
      <c r="A139" s="3">
        <v>41541</v>
      </c>
      <c r="B139" t="str">
        <f t="shared" si="3"/>
        <v>09/24/2013;1</v>
      </c>
      <c r="C139" s="2">
        <v>331</v>
      </c>
      <c r="D139" s="2" t="s">
        <v>183</v>
      </c>
      <c r="E139" s="2" t="s">
        <v>55</v>
      </c>
      <c r="F139" s="2">
        <v>331</v>
      </c>
      <c r="G139" s="2">
        <v>0.16</v>
      </c>
      <c r="H139" s="2" t="s">
        <v>14</v>
      </c>
      <c r="I139" t="s">
        <v>210</v>
      </c>
      <c r="J139" s="2" t="s">
        <v>444</v>
      </c>
      <c r="K139" s="2" t="s">
        <v>444</v>
      </c>
      <c r="L139" s="2" t="s">
        <v>444</v>
      </c>
    </row>
    <row r="140" spans="1:12" x14ac:dyDescent="0.25">
      <c r="A140" s="3">
        <v>41541</v>
      </c>
      <c r="B140" t="str">
        <f t="shared" si="3"/>
        <v>09/24/2013;2</v>
      </c>
      <c r="C140" s="2">
        <v>0.23</v>
      </c>
      <c r="D140" s="2" t="s">
        <v>182</v>
      </c>
      <c r="E140" s="2" t="s">
        <v>56</v>
      </c>
      <c r="F140" s="2">
        <v>0.23</v>
      </c>
      <c r="G140" s="2">
        <v>0.16</v>
      </c>
      <c r="H140" s="2" t="s">
        <v>11</v>
      </c>
      <c r="I140" t="s">
        <v>210</v>
      </c>
      <c r="J140" s="2" t="s">
        <v>444</v>
      </c>
      <c r="K140" s="2" t="s">
        <v>444</v>
      </c>
      <c r="L140" s="2" t="s">
        <v>444</v>
      </c>
    </row>
    <row r="141" spans="1:12" x14ac:dyDescent="0.25">
      <c r="A141" s="3">
        <v>41548</v>
      </c>
      <c r="B141" t="str">
        <f t="shared" si="3"/>
        <v>10/01/2013;1</v>
      </c>
      <c r="C141" s="2">
        <v>0.5</v>
      </c>
      <c r="D141" s="2" t="s">
        <v>182</v>
      </c>
      <c r="E141" s="2" t="s">
        <v>57</v>
      </c>
      <c r="F141" s="2">
        <v>0.5</v>
      </c>
      <c r="G141" s="2">
        <v>0.16</v>
      </c>
      <c r="H141" s="2" t="s">
        <v>11</v>
      </c>
      <c r="I141" t="s">
        <v>210</v>
      </c>
      <c r="J141" s="2" t="s">
        <v>444</v>
      </c>
      <c r="K141" s="2" t="s">
        <v>444</v>
      </c>
      <c r="L141" s="2" t="s">
        <v>444</v>
      </c>
    </row>
    <row r="142" spans="1:12" x14ac:dyDescent="0.25">
      <c r="A142" s="3">
        <v>41548</v>
      </c>
      <c r="B142" t="str">
        <f t="shared" si="3"/>
        <v>10/01/2013;2</v>
      </c>
      <c r="C142" s="2">
        <v>0.23499999999999999</v>
      </c>
      <c r="D142" s="2" t="s">
        <v>182</v>
      </c>
      <c r="E142" s="2" t="s">
        <v>58</v>
      </c>
      <c r="F142" s="2">
        <v>0.23499999999999999</v>
      </c>
      <c r="G142" s="2">
        <v>0.16</v>
      </c>
      <c r="H142" s="2" t="s">
        <v>11</v>
      </c>
      <c r="I142" t="s">
        <v>210</v>
      </c>
      <c r="J142" s="2" t="s">
        <v>444</v>
      </c>
      <c r="K142" s="2" t="s">
        <v>444</v>
      </c>
      <c r="L142" s="2" t="s">
        <v>444</v>
      </c>
    </row>
    <row r="143" spans="1:12" x14ac:dyDescent="0.25">
      <c r="A143" s="3">
        <v>41554</v>
      </c>
      <c r="B143" t="str">
        <f t="shared" si="3"/>
        <v>10/07/2013;1</v>
      </c>
      <c r="C143" s="2">
        <v>14.2</v>
      </c>
      <c r="D143" s="2" t="s">
        <v>183</v>
      </c>
      <c r="E143" s="2" t="s">
        <v>59</v>
      </c>
      <c r="F143" s="2">
        <v>14.2</v>
      </c>
      <c r="G143" s="2">
        <v>0.16</v>
      </c>
      <c r="H143" s="2" t="s">
        <v>14</v>
      </c>
      <c r="I143" t="s">
        <v>210</v>
      </c>
      <c r="J143" s="2" t="s">
        <v>444</v>
      </c>
      <c r="K143" s="2" t="s">
        <v>444</v>
      </c>
      <c r="L143" s="2" t="s">
        <v>444</v>
      </c>
    </row>
    <row r="144" spans="1:12" x14ac:dyDescent="0.25">
      <c r="A144" s="3">
        <v>41554</v>
      </c>
      <c r="B144" t="str">
        <f t="shared" si="3"/>
        <v>10/07/2013;2</v>
      </c>
      <c r="C144" s="2">
        <v>78.099999999999994</v>
      </c>
      <c r="D144" s="2" t="s">
        <v>183</v>
      </c>
      <c r="E144" s="2" t="s">
        <v>60</v>
      </c>
      <c r="F144" s="2">
        <v>78.099999999999994</v>
      </c>
      <c r="G144" s="2">
        <v>0.16</v>
      </c>
      <c r="H144" s="2" t="s">
        <v>14</v>
      </c>
      <c r="I144" t="s">
        <v>210</v>
      </c>
      <c r="J144" s="2" t="s">
        <v>444</v>
      </c>
      <c r="K144" s="2" t="s">
        <v>444</v>
      </c>
      <c r="L144" s="2" t="s">
        <v>444</v>
      </c>
    </row>
    <row r="145" spans="1:12" x14ac:dyDescent="0.25">
      <c r="A145" s="3">
        <v>41872</v>
      </c>
      <c r="B145" t="str">
        <f t="shared" si="3"/>
        <v>08/21/2014;1</v>
      </c>
      <c r="C145" s="2">
        <v>79.2</v>
      </c>
      <c r="D145" s="2" t="s">
        <v>183</v>
      </c>
      <c r="E145" s="2" t="s">
        <v>73</v>
      </c>
      <c r="F145" s="2">
        <v>79.2</v>
      </c>
      <c r="G145" s="2">
        <v>0.16</v>
      </c>
      <c r="H145" s="2" t="s">
        <v>14</v>
      </c>
      <c r="I145" t="s">
        <v>210</v>
      </c>
      <c r="J145" s="2" t="s">
        <v>444</v>
      </c>
      <c r="K145" s="2" t="s">
        <v>444</v>
      </c>
      <c r="L145" s="2" t="s">
        <v>444</v>
      </c>
    </row>
    <row r="146" spans="1:12" x14ac:dyDescent="0.25">
      <c r="A146" s="3">
        <v>41877</v>
      </c>
      <c r="B146" t="str">
        <f t="shared" si="3"/>
        <v>08/26/2014;1</v>
      </c>
      <c r="C146" s="2">
        <v>38.799999999999997</v>
      </c>
      <c r="D146" s="2" t="s">
        <v>183</v>
      </c>
      <c r="E146" s="2" t="s">
        <v>74</v>
      </c>
      <c r="F146" s="2">
        <v>38.799999999999997</v>
      </c>
      <c r="G146" s="2">
        <v>0.16</v>
      </c>
      <c r="H146" s="2" t="s">
        <v>14</v>
      </c>
      <c r="I146" t="s">
        <v>210</v>
      </c>
      <c r="J146" s="2" t="s">
        <v>444</v>
      </c>
      <c r="K146" s="2" t="s">
        <v>444</v>
      </c>
      <c r="L146" s="2" t="s">
        <v>444</v>
      </c>
    </row>
    <row r="147" spans="1:12" x14ac:dyDescent="0.25">
      <c r="A147" s="3">
        <v>41877</v>
      </c>
      <c r="B147" t="str">
        <f t="shared" si="3"/>
        <v>08/26/2014;2</v>
      </c>
      <c r="C147" s="2">
        <v>0.69499999999999995</v>
      </c>
      <c r="D147" s="2" t="s">
        <v>182</v>
      </c>
      <c r="E147" s="2" t="s">
        <v>75</v>
      </c>
      <c r="F147" s="2">
        <v>0.69499999999999995</v>
      </c>
      <c r="G147" s="2">
        <v>0.16</v>
      </c>
      <c r="H147" s="2" t="s">
        <v>11</v>
      </c>
      <c r="I147" t="s">
        <v>210</v>
      </c>
      <c r="J147" s="2" t="s">
        <v>444</v>
      </c>
      <c r="K147" s="2" t="s">
        <v>444</v>
      </c>
      <c r="L147" s="2" t="s">
        <v>444</v>
      </c>
    </row>
    <row r="148" spans="1:12" x14ac:dyDescent="0.25">
      <c r="A148" s="3">
        <v>41885</v>
      </c>
      <c r="B148" t="str">
        <f t="shared" si="3"/>
        <v>09/03/2014;1</v>
      </c>
      <c r="C148" s="2">
        <v>250</v>
      </c>
      <c r="D148" s="2" t="s">
        <v>183</v>
      </c>
      <c r="E148" s="2" t="s">
        <v>76</v>
      </c>
      <c r="F148" s="2">
        <v>250</v>
      </c>
      <c r="G148" s="2">
        <v>0.16</v>
      </c>
      <c r="H148" s="2" t="s">
        <v>14</v>
      </c>
      <c r="I148" t="s">
        <v>210</v>
      </c>
      <c r="J148" s="2" t="s">
        <v>444</v>
      </c>
      <c r="K148" s="2" t="s">
        <v>444</v>
      </c>
      <c r="L148" s="2">
        <v>250</v>
      </c>
    </row>
    <row r="149" spans="1:12" x14ac:dyDescent="0.25">
      <c r="A149" s="3">
        <v>41885</v>
      </c>
      <c r="B149" t="str">
        <f t="shared" si="3"/>
        <v>09/03/2014;2</v>
      </c>
      <c r="C149" s="2">
        <v>1.46</v>
      </c>
      <c r="D149" s="2" t="s">
        <v>182</v>
      </c>
      <c r="E149" s="2" t="s">
        <v>77</v>
      </c>
      <c r="F149" s="2">
        <v>1.46</v>
      </c>
      <c r="G149" s="2">
        <v>0.16</v>
      </c>
      <c r="H149" s="2" t="s">
        <v>11</v>
      </c>
      <c r="I149" t="s">
        <v>210</v>
      </c>
      <c r="J149" s="2" t="s">
        <v>444</v>
      </c>
      <c r="K149" s="2" t="s">
        <v>444</v>
      </c>
      <c r="L149" s="2" t="s">
        <v>444</v>
      </c>
    </row>
    <row r="150" spans="1:12" x14ac:dyDescent="0.25">
      <c r="A150" s="3">
        <v>41891</v>
      </c>
      <c r="B150" t="str">
        <f t="shared" si="3"/>
        <v>09/09/2014;3</v>
      </c>
      <c r="C150" s="2">
        <v>23800</v>
      </c>
      <c r="D150" s="2" t="s">
        <v>183</v>
      </c>
      <c r="E150" s="2" t="s">
        <v>80</v>
      </c>
      <c r="F150" s="2">
        <v>23800</v>
      </c>
      <c r="G150" s="2">
        <v>0.16</v>
      </c>
      <c r="H150" s="2" t="s">
        <v>14</v>
      </c>
      <c r="I150" t="s">
        <v>210</v>
      </c>
      <c r="J150" s="2" t="s">
        <v>444</v>
      </c>
      <c r="K150" s="2" t="s">
        <v>444</v>
      </c>
      <c r="L150" s="2">
        <v>23800</v>
      </c>
    </row>
    <row r="151" spans="1:12" x14ac:dyDescent="0.25">
      <c r="A151" s="3">
        <v>41891</v>
      </c>
      <c r="B151" t="str">
        <f t="shared" si="3"/>
        <v>09/09/2014;4</v>
      </c>
      <c r="C151" s="2">
        <v>0.98</v>
      </c>
      <c r="D151" s="2" t="s">
        <v>182</v>
      </c>
      <c r="E151" s="2" t="s">
        <v>81</v>
      </c>
      <c r="F151" s="2">
        <v>0.98</v>
      </c>
      <c r="G151" s="2">
        <v>0.16</v>
      </c>
      <c r="H151" s="2" t="s">
        <v>11</v>
      </c>
      <c r="I151" t="s">
        <v>210</v>
      </c>
      <c r="J151" s="2" t="s">
        <v>444</v>
      </c>
      <c r="K151" s="2" t="s">
        <v>444</v>
      </c>
      <c r="L151" s="2" t="s">
        <v>444</v>
      </c>
    </row>
    <row r="152" spans="1:12" x14ac:dyDescent="0.25">
      <c r="A152" s="3">
        <v>41891</v>
      </c>
      <c r="B152" t="str">
        <f t="shared" si="3"/>
        <v>09/09/2014;5</v>
      </c>
      <c r="C152" s="2">
        <v>23.2</v>
      </c>
      <c r="D152" s="2" t="s">
        <v>183</v>
      </c>
      <c r="E152" s="2" t="s">
        <v>78</v>
      </c>
      <c r="F152" s="2">
        <v>23.2</v>
      </c>
      <c r="G152" s="2">
        <v>0.16</v>
      </c>
      <c r="H152" s="2" t="s">
        <v>14</v>
      </c>
      <c r="I152" t="s">
        <v>210</v>
      </c>
      <c r="J152" s="2" t="s">
        <v>444</v>
      </c>
      <c r="K152" s="2" t="s">
        <v>444</v>
      </c>
      <c r="L152" s="2" t="s">
        <v>444</v>
      </c>
    </row>
    <row r="153" spans="1:12" x14ac:dyDescent="0.25">
      <c r="A153" s="3">
        <v>41891</v>
      </c>
      <c r="B153" t="str">
        <f t="shared" si="3"/>
        <v>09/09/2014;6</v>
      </c>
      <c r="C153" s="2">
        <v>1.1200000000000001</v>
      </c>
      <c r="D153" s="2" t="s">
        <v>182</v>
      </c>
      <c r="E153" s="2" t="s">
        <v>79</v>
      </c>
      <c r="F153" s="2">
        <v>1.1200000000000001</v>
      </c>
      <c r="G153" s="2">
        <v>0.16</v>
      </c>
      <c r="H153" s="2" t="s">
        <v>11</v>
      </c>
      <c r="I153" t="s">
        <v>210</v>
      </c>
      <c r="J153" s="2" t="s">
        <v>444</v>
      </c>
      <c r="K153" s="2" t="s">
        <v>444</v>
      </c>
      <c r="L153" s="2" t="s">
        <v>444</v>
      </c>
    </row>
    <row r="154" spans="1:12" x14ac:dyDescent="0.25">
      <c r="A154" s="3">
        <v>40544</v>
      </c>
      <c r="B154" t="str">
        <f>TEXT(A154,"mm/dd/yyyy")&amp;";"&amp;RIGHT(E154,1)</f>
        <v>01/01/2011;1</v>
      </c>
      <c r="C154" s="2">
        <v>64.400000000000006</v>
      </c>
      <c r="D154" s="2" t="s">
        <v>183</v>
      </c>
      <c r="E154" s="2" t="s">
        <v>12</v>
      </c>
      <c r="F154" s="2">
        <v>64.400000000000006</v>
      </c>
      <c r="G154" s="2">
        <v>0.05</v>
      </c>
      <c r="H154" s="2" t="s">
        <v>14</v>
      </c>
      <c r="I154" t="s">
        <v>211</v>
      </c>
      <c r="J154" s="2" t="s">
        <v>444</v>
      </c>
      <c r="K154" s="2">
        <v>64.400000000000006</v>
      </c>
      <c r="L154" s="2" t="s">
        <v>444</v>
      </c>
    </row>
    <row r="155" spans="1:12" x14ac:dyDescent="0.25">
      <c r="A155" s="3">
        <v>40823</v>
      </c>
      <c r="B155" t="str">
        <f t="shared" ref="B155:B191" si="4">TEXT(A155,"mm/dd/yyyy")&amp;";"&amp;RIGHT(E155,1)</f>
        <v>10/07/2011;1</v>
      </c>
      <c r="C155" s="2">
        <v>9.19</v>
      </c>
      <c r="D155" s="2" t="s">
        <v>183</v>
      </c>
      <c r="E155" s="2" t="s">
        <v>18</v>
      </c>
      <c r="F155" s="2">
        <v>9.19</v>
      </c>
      <c r="G155" s="2">
        <v>0.05</v>
      </c>
      <c r="H155" s="2" t="s">
        <v>14</v>
      </c>
      <c r="I155" t="s">
        <v>211</v>
      </c>
      <c r="J155" s="2" t="s">
        <v>444</v>
      </c>
      <c r="K155" s="2" t="s">
        <v>444</v>
      </c>
      <c r="L155" s="2">
        <v>9.19</v>
      </c>
    </row>
    <row r="156" spans="1:12" x14ac:dyDescent="0.25">
      <c r="A156" s="3">
        <v>40828</v>
      </c>
      <c r="B156" t="str">
        <f t="shared" si="4"/>
        <v>10/12/2011;1</v>
      </c>
      <c r="C156" s="2">
        <v>7.8E-2</v>
      </c>
      <c r="D156" s="2" t="s">
        <v>182</v>
      </c>
      <c r="E156" s="2" t="s">
        <v>19</v>
      </c>
      <c r="F156" s="2">
        <v>7.8E-2</v>
      </c>
      <c r="G156" s="2">
        <v>0.05</v>
      </c>
      <c r="H156" s="2" t="s">
        <v>11</v>
      </c>
      <c r="I156" t="s">
        <v>211</v>
      </c>
      <c r="J156" s="2" t="s">
        <v>444</v>
      </c>
      <c r="K156" s="2" t="s">
        <v>444</v>
      </c>
      <c r="L156" s="2" t="s">
        <v>444</v>
      </c>
    </row>
    <row r="157" spans="1:12" x14ac:dyDescent="0.25">
      <c r="A157" s="3">
        <v>40883</v>
      </c>
      <c r="B157" t="str">
        <f t="shared" si="4"/>
        <v>12/06/2011;1</v>
      </c>
      <c r="C157" s="2">
        <v>0.13200000000000001</v>
      </c>
      <c r="D157" s="2" t="s">
        <v>182</v>
      </c>
      <c r="E157" s="2" t="s">
        <v>20</v>
      </c>
      <c r="F157" s="2">
        <v>0.13200000000000001</v>
      </c>
      <c r="G157" s="2">
        <v>0.05</v>
      </c>
      <c r="H157" s="2" t="s">
        <v>11</v>
      </c>
      <c r="I157" t="s">
        <v>211</v>
      </c>
      <c r="J157" s="2" t="s">
        <v>444</v>
      </c>
      <c r="K157" s="2" t="s">
        <v>444</v>
      </c>
      <c r="L157" s="2">
        <v>0.13200000000000001</v>
      </c>
    </row>
    <row r="158" spans="1:12" x14ac:dyDescent="0.25">
      <c r="A158" s="3">
        <v>41180</v>
      </c>
      <c r="B158" t="str">
        <f t="shared" si="4"/>
        <v>09/28/2012;1</v>
      </c>
      <c r="C158" s="2">
        <v>34.4</v>
      </c>
      <c r="D158" s="2" t="s">
        <v>183</v>
      </c>
      <c r="E158" s="2" t="s">
        <v>22</v>
      </c>
      <c r="F158" s="2">
        <v>34.4</v>
      </c>
      <c r="G158" s="2">
        <v>0.05</v>
      </c>
      <c r="H158" s="2" t="s">
        <v>14</v>
      </c>
      <c r="I158" t="s">
        <v>211</v>
      </c>
      <c r="J158" s="2" t="s">
        <v>444</v>
      </c>
      <c r="K158" s="2" t="s">
        <v>444</v>
      </c>
      <c r="L158" s="2">
        <v>34.4</v>
      </c>
    </row>
    <row r="159" spans="1:12" x14ac:dyDescent="0.25">
      <c r="A159" s="3">
        <v>41184</v>
      </c>
      <c r="B159" t="str">
        <f t="shared" si="4"/>
        <v>10/02/2012;1</v>
      </c>
      <c r="C159" s="2">
        <v>0.16900000000000001</v>
      </c>
      <c r="D159" s="2" t="s">
        <v>182</v>
      </c>
      <c r="E159" s="2" t="s">
        <v>23</v>
      </c>
      <c r="F159" s="2">
        <v>0.16900000000000001</v>
      </c>
      <c r="G159" s="2">
        <v>0.05</v>
      </c>
      <c r="H159" s="2" t="s">
        <v>11</v>
      </c>
      <c r="I159" t="s">
        <v>211</v>
      </c>
      <c r="J159" s="2" t="s">
        <v>444</v>
      </c>
      <c r="K159" s="2" t="s">
        <v>444</v>
      </c>
      <c r="L159" s="2" t="s">
        <v>444</v>
      </c>
    </row>
    <row r="160" spans="1:12" x14ac:dyDescent="0.25">
      <c r="A160" s="3">
        <v>41184</v>
      </c>
      <c r="B160" t="str">
        <f t="shared" si="4"/>
        <v>10/02/2012;2</v>
      </c>
      <c r="C160" s="2">
        <v>0.17699999999999999</v>
      </c>
      <c r="D160" s="2" t="s">
        <v>182</v>
      </c>
      <c r="E160" s="2" t="s">
        <v>25</v>
      </c>
      <c r="F160" s="2">
        <v>0.17699999999999999</v>
      </c>
      <c r="G160" s="2">
        <v>0.05</v>
      </c>
      <c r="H160" s="2" t="s">
        <v>11</v>
      </c>
      <c r="I160" t="s">
        <v>211</v>
      </c>
      <c r="J160" s="2" t="s">
        <v>444</v>
      </c>
      <c r="K160" s="2" t="s">
        <v>444</v>
      </c>
      <c r="L160" s="2" t="s">
        <v>444</v>
      </c>
    </row>
    <row r="161" spans="1:12" x14ac:dyDescent="0.25">
      <c r="A161" s="3">
        <v>41184</v>
      </c>
      <c r="B161" t="str">
        <f t="shared" si="4"/>
        <v>10/02/2012;3</v>
      </c>
      <c r="C161" s="2">
        <v>128</v>
      </c>
      <c r="D161" s="2" t="s">
        <v>183</v>
      </c>
      <c r="E161" s="2" t="s">
        <v>26</v>
      </c>
      <c r="F161" s="2">
        <v>128</v>
      </c>
      <c r="G161" s="2">
        <v>0.05</v>
      </c>
      <c r="H161" s="2" t="s">
        <v>14</v>
      </c>
      <c r="I161" t="s">
        <v>211</v>
      </c>
      <c r="J161" s="2" t="s">
        <v>444</v>
      </c>
      <c r="K161" s="2" t="s">
        <v>444</v>
      </c>
      <c r="L161" s="2">
        <v>128</v>
      </c>
    </row>
    <row r="162" spans="1:12" x14ac:dyDescent="0.25">
      <c r="A162" s="3">
        <v>41184</v>
      </c>
      <c r="B162" t="str">
        <f t="shared" si="4"/>
        <v>10/02/2012;4</v>
      </c>
      <c r="C162" s="2">
        <v>419</v>
      </c>
      <c r="D162" s="2" t="s">
        <v>183</v>
      </c>
      <c r="E162" s="2" t="s">
        <v>24</v>
      </c>
      <c r="F162" s="2">
        <v>419</v>
      </c>
      <c r="G162" s="2">
        <v>0.05</v>
      </c>
      <c r="H162" s="2" t="s">
        <v>14</v>
      </c>
      <c r="I162" t="s">
        <v>211</v>
      </c>
      <c r="J162" s="2" t="s">
        <v>444</v>
      </c>
      <c r="K162" s="2" t="s">
        <v>444</v>
      </c>
      <c r="L162" s="2">
        <v>419</v>
      </c>
    </row>
    <row r="163" spans="1:12" x14ac:dyDescent="0.25">
      <c r="A163" s="3">
        <v>41191</v>
      </c>
      <c r="B163" t="str">
        <f t="shared" si="4"/>
        <v>10/09/2012;1</v>
      </c>
      <c r="C163" s="2">
        <v>25.6</v>
      </c>
      <c r="D163" s="2" t="s">
        <v>183</v>
      </c>
      <c r="E163" s="2" t="s">
        <v>27</v>
      </c>
      <c r="F163" s="2">
        <v>25.6</v>
      </c>
      <c r="G163" s="2">
        <v>0.16</v>
      </c>
      <c r="H163" s="2" t="s">
        <v>14</v>
      </c>
      <c r="I163" t="s">
        <v>211</v>
      </c>
      <c r="J163" s="2" t="s">
        <v>444</v>
      </c>
      <c r="K163" s="2" t="s">
        <v>444</v>
      </c>
      <c r="L163" s="2">
        <v>25.6</v>
      </c>
    </row>
    <row r="164" spans="1:12" x14ac:dyDescent="0.25">
      <c r="A164" s="3">
        <v>41191</v>
      </c>
      <c r="B164" t="str">
        <f t="shared" si="4"/>
        <v>10/09/2012;2</v>
      </c>
      <c r="C164" s="2">
        <v>0.40600000000000003</v>
      </c>
      <c r="D164" s="2" t="s">
        <v>182</v>
      </c>
      <c r="E164" s="2" t="s">
        <v>28</v>
      </c>
      <c r="F164" s="2">
        <v>0.40600000000000003</v>
      </c>
      <c r="G164" s="2">
        <v>0.16</v>
      </c>
      <c r="H164" s="2" t="s">
        <v>11</v>
      </c>
      <c r="I164" t="s">
        <v>211</v>
      </c>
      <c r="J164" s="2" t="s">
        <v>444</v>
      </c>
      <c r="K164" s="2" t="s">
        <v>444</v>
      </c>
      <c r="L164" s="2" t="s">
        <v>444</v>
      </c>
    </row>
    <row r="165" spans="1:12" x14ac:dyDescent="0.25">
      <c r="A165" s="3">
        <v>41218</v>
      </c>
      <c r="B165" t="str">
        <f t="shared" si="4"/>
        <v>11/05/2012;1</v>
      </c>
      <c r="C165" s="2">
        <v>0.08</v>
      </c>
      <c r="D165" s="2" t="s">
        <v>182</v>
      </c>
      <c r="E165" s="2" t="s">
        <v>36</v>
      </c>
      <c r="F165" s="2">
        <v>0.08</v>
      </c>
      <c r="G165" s="2">
        <v>0.05</v>
      </c>
      <c r="H165" s="2" t="s">
        <v>11</v>
      </c>
      <c r="I165" t="s">
        <v>211</v>
      </c>
      <c r="J165" s="2" t="s">
        <v>444</v>
      </c>
      <c r="K165" s="2" t="s">
        <v>444</v>
      </c>
      <c r="L165" s="2">
        <v>0.08</v>
      </c>
    </row>
    <row r="166" spans="1:12" x14ac:dyDescent="0.25">
      <c r="A166" s="3">
        <v>41218</v>
      </c>
      <c r="B166" t="str">
        <f t="shared" si="4"/>
        <v>11/05/2012;2</v>
      </c>
      <c r="C166" s="2">
        <v>73.099999999999994</v>
      </c>
      <c r="D166" s="2" t="s">
        <v>183</v>
      </c>
      <c r="E166" s="2" t="s">
        <v>37</v>
      </c>
      <c r="F166" s="2">
        <v>73.099999999999994</v>
      </c>
      <c r="G166" s="2">
        <v>0.05</v>
      </c>
      <c r="H166" s="2" t="s">
        <v>14</v>
      </c>
      <c r="I166" t="s">
        <v>211</v>
      </c>
      <c r="J166" s="2" t="s">
        <v>444</v>
      </c>
      <c r="K166" s="2" t="s">
        <v>444</v>
      </c>
      <c r="L166" s="2">
        <v>73.099999999999994</v>
      </c>
    </row>
    <row r="167" spans="1:12" x14ac:dyDescent="0.25">
      <c r="A167" s="3">
        <v>41332</v>
      </c>
      <c r="B167" t="str">
        <f t="shared" si="4"/>
        <v>02/27/2013;1</v>
      </c>
      <c r="C167" s="2">
        <v>7.1</v>
      </c>
      <c r="D167" s="2" t="s">
        <v>183</v>
      </c>
      <c r="E167" s="2" t="s">
        <v>44</v>
      </c>
      <c r="F167" s="2">
        <v>7.1</v>
      </c>
      <c r="G167" s="2">
        <v>0.05</v>
      </c>
      <c r="H167" s="2" t="s">
        <v>14</v>
      </c>
      <c r="I167" t="s">
        <v>211</v>
      </c>
      <c r="J167" s="2" t="s">
        <v>444</v>
      </c>
      <c r="K167" s="2" t="s">
        <v>444</v>
      </c>
      <c r="L167" s="2" t="s">
        <v>444</v>
      </c>
    </row>
    <row r="168" spans="1:12" x14ac:dyDescent="0.25">
      <c r="A168" s="3">
        <v>41351</v>
      </c>
      <c r="B168" t="str">
        <f t="shared" si="4"/>
        <v>03/18/2013;1</v>
      </c>
      <c r="C168" s="4">
        <v>2.5000000000000001E-2</v>
      </c>
      <c r="D168" s="2" t="s">
        <v>182</v>
      </c>
      <c r="E168" s="2" t="s">
        <v>46</v>
      </c>
      <c r="F168" s="2" t="s">
        <v>10</v>
      </c>
      <c r="G168" s="2">
        <v>0.05</v>
      </c>
      <c r="H168" s="2" t="s">
        <v>11</v>
      </c>
      <c r="I168" t="s">
        <v>211</v>
      </c>
      <c r="J168" s="2" t="s">
        <v>444</v>
      </c>
      <c r="K168" s="2" t="s">
        <v>444</v>
      </c>
      <c r="L168" s="2" t="s">
        <v>444</v>
      </c>
    </row>
    <row r="169" spans="1:12" x14ac:dyDescent="0.25">
      <c r="A169" s="3">
        <v>41512</v>
      </c>
      <c r="B169" t="str">
        <f t="shared" si="4"/>
        <v>08/26/2013;1</v>
      </c>
      <c r="C169" s="2">
        <v>21.3</v>
      </c>
      <c r="D169" s="2" t="s">
        <v>183</v>
      </c>
      <c r="E169" s="2" t="s">
        <v>47</v>
      </c>
      <c r="F169" s="2">
        <v>21.3</v>
      </c>
      <c r="G169" s="2">
        <v>0.16</v>
      </c>
      <c r="H169" s="2" t="s">
        <v>14</v>
      </c>
      <c r="I169" t="s">
        <v>211</v>
      </c>
      <c r="J169" s="2" t="s">
        <v>444</v>
      </c>
      <c r="K169" s="2" t="s">
        <v>444</v>
      </c>
      <c r="L169" s="2" t="s">
        <v>444</v>
      </c>
    </row>
    <row r="170" spans="1:12" x14ac:dyDescent="0.25">
      <c r="A170" s="3">
        <v>41521</v>
      </c>
      <c r="B170" t="str">
        <f t="shared" si="4"/>
        <v>09/04/2013;1</v>
      </c>
      <c r="C170" s="2">
        <v>21.5</v>
      </c>
      <c r="D170" s="2" t="s">
        <v>183</v>
      </c>
      <c r="E170" s="2" t="s">
        <v>48</v>
      </c>
      <c r="F170" s="2">
        <v>21.5</v>
      </c>
      <c r="G170" s="2">
        <v>0.16</v>
      </c>
      <c r="H170" s="2" t="s">
        <v>14</v>
      </c>
      <c r="I170" t="s">
        <v>211</v>
      </c>
      <c r="J170" s="2" t="s">
        <v>444</v>
      </c>
      <c r="K170" s="2" t="s">
        <v>444</v>
      </c>
      <c r="L170" s="2">
        <v>21.5</v>
      </c>
    </row>
    <row r="171" spans="1:12" x14ac:dyDescent="0.25">
      <c r="A171" s="3">
        <v>41521</v>
      </c>
      <c r="B171" t="str">
        <f t="shared" si="4"/>
        <v>09/04/2013;2</v>
      </c>
      <c r="C171" s="2">
        <v>19.399999999999999</v>
      </c>
      <c r="D171" s="2" t="s">
        <v>183</v>
      </c>
      <c r="E171" s="2" t="s">
        <v>49</v>
      </c>
      <c r="F171" s="2">
        <v>19.399999999999999</v>
      </c>
      <c r="G171" s="2">
        <v>0.16</v>
      </c>
      <c r="H171" s="2" t="s">
        <v>14</v>
      </c>
      <c r="I171" t="s">
        <v>211</v>
      </c>
      <c r="J171" s="2" t="s">
        <v>444</v>
      </c>
      <c r="K171" s="2" t="s">
        <v>444</v>
      </c>
      <c r="L171" s="2" t="s">
        <v>444</v>
      </c>
    </row>
    <row r="172" spans="1:12" x14ac:dyDescent="0.25">
      <c r="A172" s="3">
        <v>41527</v>
      </c>
      <c r="B172" t="str">
        <f t="shared" si="4"/>
        <v>09/10/2013;1</v>
      </c>
      <c r="C172" s="2">
        <v>295</v>
      </c>
      <c r="D172" s="2" t="s">
        <v>183</v>
      </c>
      <c r="E172" s="2" t="s">
        <v>50</v>
      </c>
      <c r="F172" s="2">
        <v>295</v>
      </c>
      <c r="G172" s="2">
        <v>0.16</v>
      </c>
      <c r="H172" s="2" t="s">
        <v>14</v>
      </c>
      <c r="I172" t="s">
        <v>211</v>
      </c>
      <c r="J172" s="2" t="s">
        <v>444</v>
      </c>
      <c r="K172" s="2" t="s">
        <v>444</v>
      </c>
      <c r="L172" s="2" t="s">
        <v>444</v>
      </c>
    </row>
    <row r="173" spans="1:12" x14ac:dyDescent="0.25">
      <c r="A173" s="3">
        <v>41527</v>
      </c>
      <c r="B173" t="str">
        <f t="shared" si="4"/>
        <v>09/10/2013;2</v>
      </c>
      <c r="C173" s="4">
        <v>0.08</v>
      </c>
      <c r="D173" s="2" t="s">
        <v>182</v>
      </c>
      <c r="E173" s="2" t="s">
        <v>51</v>
      </c>
      <c r="F173" s="2" t="s">
        <v>10</v>
      </c>
      <c r="G173" s="2">
        <v>0.16</v>
      </c>
      <c r="H173" s="2" t="s">
        <v>11</v>
      </c>
      <c r="I173" t="s">
        <v>211</v>
      </c>
      <c r="J173" s="2" t="s">
        <v>444</v>
      </c>
      <c r="K173" s="2" t="s">
        <v>444</v>
      </c>
      <c r="L173" s="2" t="s">
        <v>444</v>
      </c>
    </row>
    <row r="174" spans="1:12" x14ac:dyDescent="0.25">
      <c r="A174" s="3">
        <v>41535</v>
      </c>
      <c r="B174" t="str">
        <f t="shared" si="4"/>
        <v>09/18/2013;1</v>
      </c>
      <c r="C174" s="2">
        <v>21.4</v>
      </c>
      <c r="D174" s="2" t="s">
        <v>183</v>
      </c>
      <c r="E174" s="2" t="s">
        <v>52</v>
      </c>
      <c r="F174" s="2">
        <v>21.4</v>
      </c>
      <c r="G174" s="2">
        <v>0.16</v>
      </c>
      <c r="H174" s="2" t="s">
        <v>14</v>
      </c>
      <c r="I174" t="s">
        <v>211</v>
      </c>
      <c r="J174" s="2" t="s">
        <v>444</v>
      </c>
      <c r="K174" s="2" t="s">
        <v>444</v>
      </c>
      <c r="L174" s="2" t="s">
        <v>444</v>
      </c>
    </row>
    <row r="175" spans="1:12" x14ac:dyDescent="0.25">
      <c r="A175" s="3">
        <v>41535</v>
      </c>
      <c r="B175" t="str">
        <f t="shared" si="4"/>
        <v>09/18/2013;2</v>
      </c>
      <c r="C175" s="2">
        <v>23.5</v>
      </c>
      <c r="D175" s="2" t="s">
        <v>183</v>
      </c>
      <c r="E175" s="2" t="s">
        <v>53</v>
      </c>
      <c r="F175" s="2">
        <v>23.5</v>
      </c>
      <c r="G175" s="2">
        <v>0.16</v>
      </c>
      <c r="H175" s="2" t="s">
        <v>14</v>
      </c>
      <c r="I175" t="s">
        <v>211</v>
      </c>
      <c r="J175" s="2" t="s">
        <v>444</v>
      </c>
      <c r="K175" s="2" t="s">
        <v>444</v>
      </c>
      <c r="L175" s="2" t="s">
        <v>444</v>
      </c>
    </row>
    <row r="176" spans="1:12" x14ac:dyDescent="0.25">
      <c r="A176" s="3">
        <v>41535</v>
      </c>
      <c r="B176" t="str">
        <f t="shared" si="4"/>
        <v>09/18/2013;3</v>
      </c>
      <c r="C176" s="2">
        <v>0.91900000000000004</v>
      </c>
      <c r="D176" s="2" t="s">
        <v>182</v>
      </c>
      <c r="E176" s="2" t="s">
        <v>54</v>
      </c>
      <c r="F176" s="2">
        <v>0.91900000000000004</v>
      </c>
      <c r="G176" s="2">
        <v>0.16</v>
      </c>
      <c r="H176" s="2" t="s">
        <v>11</v>
      </c>
      <c r="I176" t="s">
        <v>211</v>
      </c>
      <c r="J176" s="2" t="s">
        <v>444</v>
      </c>
      <c r="K176" s="2" t="s">
        <v>444</v>
      </c>
      <c r="L176" s="2" t="s">
        <v>444</v>
      </c>
    </row>
    <row r="177" spans="1:12" x14ac:dyDescent="0.25">
      <c r="A177" s="3">
        <v>41541</v>
      </c>
      <c r="B177" t="str">
        <f t="shared" si="4"/>
        <v>09/24/2013;1</v>
      </c>
      <c r="C177" s="2">
        <v>331</v>
      </c>
      <c r="D177" s="2" t="s">
        <v>183</v>
      </c>
      <c r="E177" s="2" t="s">
        <v>55</v>
      </c>
      <c r="F177" s="2">
        <v>331</v>
      </c>
      <c r="G177" s="2">
        <v>0.16</v>
      </c>
      <c r="H177" s="2" t="s">
        <v>14</v>
      </c>
      <c r="I177" t="s">
        <v>211</v>
      </c>
      <c r="J177" s="2" t="s">
        <v>444</v>
      </c>
      <c r="K177" s="2" t="s">
        <v>444</v>
      </c>
      <c r="L177" s="2" t="s">
        <v>444</v>
      </c>
    </row>
    <row r="178" spans="1:12" x14ac:dyDescent="0.25">
      <c r="A178" s="3">
        <v>41541</v>
      </c>
      <c r="B178" t="str">
        <f t="shared" si="4"/>
        <v>09/24/2013;2</v>
      </c>
      <c r="C178" s="2">
        <v>0.23</v>
      </c>
      <c r="D178" s="2" t="s">
        <v>182</v>
      </c>
      <c r="E178" s="2" t="s">
        <v>56</v>
      </c>
      <c r="F178" s="2">
        <v>0.23</v>
      </c>
      <c r="G178" s="2">
        <v>0.16</v>
      </c>
      <c r="H178" s="2" t="s">
        <v>11</v>
      </c>
      <c r="I178" t="s">
        <v>211</v>
      </c>
      <c r="J178" s="2" t="s">
        <v>444</v>
      </c>
      <c r="K178" s="2" t="s">
        <v>444</v>
      </c>
      <c r="L178" s="2" t="s">
        <v>444</v>
      </c>
    </row>
    <row r="179" spans="1:12" x14ac:dyDescent="0.25">
      <c r="A179" s="3">
        <v>41548</v>
      </c>
      <c r="B179" t="str">
        <f t="shared" si="4"/>
        <v>10/01/2013;1</v>
      </c>
      <c r="C179" s="2">
        <v>0.5</v>
      </c>
      <c r="D179" s="2" t="s">
        <v>182</v>
      </c>
      <c r="E179" s="2" t="s">
        <v>57</v>
      </c>
      <c r="F179" s="2">
        <v>0.5</v>
      </c>
      <c r="G179" s="2">
        <v>0.16</v>
      </c>
      <c r="H179" s="2" t="s">
        <v>11</v>
      </c>
      <c r="I179" t="s">
        <v>211</v>
      </c>
      <c r="J179" s="2" t="s">
        <v>444</v>
      </c>
      <c r="K179" s="2" t="s">
        <v>444</v>
      </c>
      <c r="L179" s="2" t="s">
        <v>444</v>
      </c>
    </row>
    <row r="180" spans="1:12" x14ac:dyDescent="0.25">
      <c r="A180" s="3">
        <v>41548</v>
      </c>
      <c r="B180" t="str">
        <f t="shared" si="4"/>
        <v>10/01/2013;2</v>
      </c>
      <c r="C180" s="2">
        <v>0.23499999999999999</v>
      </c>
      <c r="D180" s="2" t="s">
        <v>182</v>
      </c>
      <c r="E180" s="2" t="s">
        <v>58</v>
      </c>
      <c r="F180" s="2">
        <v>0.23499999999999999</v>
      </c>
      <c r="G180" s="2">
        <v>0.16</v>
      </c>
      <c r="H180" s="2" t="s">
        <v>11</v>
      </c>
      <c r="I180" t="s">
        <v>211</v>
      </c>
      <c r="J180" s="2" t="s">
        <v>444</v>
      </c>
      <c r="K180" s="2" t="s">
        <v>444</v>
      </c>
      <c r="L180" s="2">
        <v>0.23499999999999999</v>
      </c>
    </row>
    <row r="181" spans="1:12" x14ac:dyDescent="0.25">
      <c r="A181" s="3">
        <v>41554</v>
      </c>
      <c r="B181" t="str">
        <f t="shared" si="4"/>
        <v>10/07/2013;1</v>
      </c>
      <c r="C181" s="2">
        <v>14.2</v>
      </c>
      <c r="D181" s="2" t="s">
        <v>183</v>
      </c>
      <c r="E181" s="2" t="s">
        <v>59</v>
      </c>
      <c r="F181" s="2">
        <v>14.2</v>
      </c>
      <c r="G181" s="2">
        <v>0.16</v>
      </c>
      <c r="H181" s="2" t="s">
        <v>14</v>
      </c>
      <c r="I181" t="s">
        <v>211</v>
      </c>
      <c r="J181" s="2" t="s">
        <v>444</v>
      </c>
      <c r="K181" s="2" t="s">
        <v>444</v>
      </c>
      <c r="L181" s="2" t="s">
        <v>444</v>
      </c>
    </row>
    <row r="182" spans="1:12" x14ac:dyDescent="0.25">
      <c r="A182" s="3">
        <v>41554</v>
      </c>
      <c r="B182" t="str">
        <f t="shared" si="4"/>
        <v>10/07/2013;2</v>
      </c>
      <c r="C182" s="2">
        <v>78.099999999999994</v>
      </c>
      <c r="D182" s="2" t="s">
        <v>183</v>
      </c>
      <c r="E182" s="2" t="s">
        <v>60</v>
      </c>
      <c r="F182" s="2">
        <v>78.099999999999994</v>
      </c>
      <c r="G182" s="2">
        <v>0.16</v>
      </c>
      <c r="H182" s="2" t="s">
        <v>14</v>
      </c>
      <c r="I182" t="s">
        <v>211</v>
      </c>
      <c r="J182" s="2" t="s">
        <v>444</v>
      </c>
      <c r="K182" s="2" t="s">
        <v>444</v>
      </c>
      <c r="L182" s="2" t="s">
        <v>444</v>
      </c>
    </row>
    <row r="183" spans="1:12" x14ac:dyDescent="0.25">
      <c r="A183" s="3">
        <v>41872</v>
      </c>
      <c r="B183" t="str">
        <f t="shared" si="4"/>
        <v>08/21/2014;1</v>
      </c>
      <c r="C183" s="2">
        <v>79.2</v>
      </c>
      <c r="D183" s="2" t="s">
        <v>183</v>
      </c>
      <c r="E183" s="2" t="s">
        <v>73</v>
      </c>
      <c r="F183" s="2">
        <v>79.2</v>
      </c>
      <c r="G183" s="2">
        <v>0.16</v>
      </c>
      <c r="H183" s="2" t="s">
        <v>14</v>
      </c>
      <c r="I183" t="s">
        <v>211</v>
      </c>
      <c r="J183" s="2" t="s">
        <v>444</v>
      </c>
      <c r="K183" s="2" t="s">
        <v>444</v>
      </c>
      <c r="L183" s="2">
        <v>79.2</v>
      </c>
    </row>
    <row r="184" spans="1:12" x14ac:dyDescent="0.25">
      <c r="A184" s="3">
        <v>41877</v>
      </c>
      <c r="B184" t="str">
        <f t="shared" si="4"/>
        <v>08/26/2014;1</v>
      </c>
      <c r="C184" s="2">
        <v>38.799999999999997</v>
      </c>
      <c r="D184" s="2" t="s">
        <v>183</v>
      </c>
      <c r="E184" s="2" t="s">
        <v>74</v>
      </c>
      <c r="F184" s="2">
        <v>38.799999999999997</v>
      </c>
      <c r="G184" s="2">
        <v>0.16</v>
      </c>
      <c r="H184" s="2" t="s">
        <v>14</v>
      </c>
      <c r="I184" t="s">
        <v>211</v>
      </c>
      <c r="J184" s="2" t="s">
        <v>444</v>
      </c>
      <c r="K184" s="2" t="s">
        <v>444</v>
      </c>
      <c r="L184" s="2">
        <v>38.799999999999997</v>
      </c>
    </row>
    <row r="185" spans="1:12" x14ac:dyDescent="0.25">
      <c r="A185" s="3">
        <v>41877</v>
      </c>
      <c r="B185" t="str">
        <f t="shared" si="4"/>
        <v>08/26/2014;2</v>
      </c>
      <c r="C185" s="2">
        <v>0.69499999999999995</v>
      </c>
      <c r="D185" s="2" t="s">
        <v>182</v>
      </c>
      <c r="E185" s="2" t="s">
        <v>75</v>
      </c>
      <c r="F185" s="2">
        <v>0.69499999999999995</v>
      </c>
      <c r="G185" s="2">
        <v>0.16</v>
      </c>
      <c r="H185" s="2" t="s">
        <v>11</v>
      </c>
      <c r="I185" t="s">
        <v>211</v>
      </c>
      <c r="J185" s="2" t="s">
        <v>444</v>
      </c>
      <c r="K185" s="2" t="s">
        <v>444</v>
      </c>
      <c r="L185" s="2" t="s">
        <v>444</v>
      </c>
    </row>
    <row r="186" spans="1:12" x14ac:dyDescent="0.25">
      <c r="A186" s="3">
        <v>41885</v>
      </c>
      <c r="B186" t="str">
        <f t="shared" si="4"/>
        <v>09/03/2014;1</v>
      </c>
      <c r="C186" s="2">
        <v>250</v>
      </c>
      <c r="D186" s="2" t="s">
        <v>183</v>
      </c>
      <c r="E186" s="2" t="s">
        <v>76</v>
      </c>
      <c r="F186" s="2">
        <v>250</v>
      </c>
      <c r="G186" s="2">
        <v>0.16</v>
      </c>
      <c r="H186" s="2" t="s">
        <v>14</v>
      </c>
      <c r="I186" t="s">
        <v>211</v>
      </c>
      <c r="J186" s="2" t="s">
        <v>444</v>
      </c>
      <c r="K186" s="2" t="s">
        <v>444</v>
      </c>
      <c r="L186" s="2">
        <v>250</v>
      </c>
    </row>
    <row r="187" spans="1:12" x14ac:dyDescent="0.25">
      <c r="A187" s="3">
        <v>41885</v>
      </c>
      <c r="B187" t="str">
        <f t="shared" si="4"/>
        <v>09/03/2014;2</v>
      </c>
      <c r="C187" s="2">
        <v>1.46</v>
      </c>
      <c r="D187" s="2" t="s">
        <v>182</v>
      </c>
      <c r="E187" s="2" t="s">
        <v>77</v>
      </c>
      <c r="F187" s="2">
        <v>1.46</v>
      </c>
      <c r="G187" s="2">
        <v>0.16</v>
      </c>
      <c r="H187" s="2" t="s">
        <v>11</v>
      </c>
      <c r="I187" t="s">
        <v>211</v>
      </c>
      <c r="J187" s="2" t="s">
        <v>444</v>
      </c>
      <c r="K187" s="2" t="s">
        <v>444</v>
      </c>
      <c r="L187" s="2" t="s">
        <v>444</v>
      </c>
    </row>
    <row r="188" spans="1:12" x14ac:dyDescent="0.25">
      <c r="A188" s="3">
        <v>41891</v>
      </c>
      <c r="B188" t="str">
        <f t="shared" si="4"/>
        <v>09/09/2014;3</v>
      </c>
      <c r="C188" s="2">
        <v>23800</v>
      </c>
      <c r="D188" s="2" t="s">
        <v>183</v>
      </c>
      <c r="E188" s="2" t="s">
        <v>80</v>
      </c>
      <c r="F188" s="2">
        <v>23800</v>
      </c>
      <c r="G188" s="2">
        <v>0.16</v>
      </c>
      <c r="H188" s="2" t="s">
        <v>14</v>
      </c>
      <c r="I188" t="s">
        <v>211</v>
      </c>
      <c r="J188" s="2" t="s">
        <v>444</v>
      </c>
      <c r="K188" s="2" t="s">
        <v>444</v>
      </c>
      <c r="L188" s="2">
        <v>23800</v>
      </c>
    </row>
    <row r="189" spans="1:12" x14ac:dyDescent="0.25">
      <c r="A189" s="3">
        <v>41891</v>
      </c>
      <c r="B189" t="str">
        <f t="shared" si="4"/>
        <v>09/09/2014;4</v>
      </c>
      <c r="C189" s="2">
        <v>0.98</v>
      </c>
      <c r="D189" s="2" t="s">
        <v>182</v>
      </c>
      <c r="E189" s="2" t="s">
        <v>81</v>
      </c>
      <c r="F189" s="2">
        <v>0.98</v>
      </c>
      <c r="G189" s="2">
        <v>0.16</v>
      </c>
      <c r="H189" s="2" t="s">
        <v>11</v>
      </c>
      <c r="I189" t="s">
        <v>211</v>
      </c>
      <c r="J189" s="2" t="s">
        <v>444</v>
      </c>
      <c r="K189" s="2" t="s">
        <v>444</v>
      </c>
      <c r="L189" s="2">
        <v>0.98</v>
      </c>
    </row>
    <row r="190" spans="1:12" x14ac:dyDescent="0.25">
      <c r="A190" s="3">
        <v>41891</v>
      </c>
      <c r="B190" t="str">
        <f t="shared" si="4"/>
        <v>09/09/2014;5</v>
      </c>
      <c r="C190" s="2">
        <v>23.2</v>
      </c>
      <c r="D190" s="2" t="s">
        <v>183</v>
      </c>
      <c r="E190" s="2" t="s">
        <v>78</v>
      </c>
      <c r="F190" s="2">
        <v>23.2</v>
      </c>
      <c r="G190" s="2">
        <v>0.16</v>
      </c>
      <c r="H190" s="2" t="s">
        <v>14</v>
      </c>
      <c r="I190" t="s">
        <v>211</v>
      </c>
      <c r="J190" s="2" t="s">
        <v>444</v>
      </c>
      <c r="K190" s="2" t="s">
        <v>444</v>
      </c>
      <c r="L190" s="2">
        <v>23.2</v>
      </c>
    </row>
    <row r="191" spans="1:12" x14ac:dyDescent="0.25">
      <c r="A191" s="3">
        <v>41891</v>
      </c>
      <c r="B191" t="str">
        <f t="shared" si="4"/>
        <v>09/09/2014;6</v>
      </c>
      <c r="C191" s="2">
        <v>1.1200000000000001</v>
      </c>
      <c r="D191" s="2" t="s">
        <v>182</v>
      </c>
      <c r="E191" s="2" t="s">
        <v>79</v>
      </c>
      <c r="F191" s="2">
        <v>1.1200000000000001</v>
      </c>
      <c r="G191" s="2">
        <v>0.16</v>
      </c>
      <c r="H191" s="2" t="s">
        <v>11</v>
      </c>
      <c r="I191" t="s">
        <v>211</v>
      </c>
      <c r="J191" s="2" t="s">
        <v>444</v>
      </c>
      <c r="K191" s="2" t="s">
        <v>444</v>
      </c>
      <c r="L191" s="2" t="s">
        <v>444</v>
      </c>
    </row>
    <row r="192" spans="1:12" x14ac:dyDescent="0.25">
      <c r="A192" s="3">
        <v>40544</v>
      </c>
      <c r="B192" t="str">
        <f>TEXT(A192,"mm/dd/yyyy")&amp;";"&amp;RIGHT(E192,1)</f>
        <v>01/01/2011;1</v>
      </c>
      <c r="C192" s="2">
        <v>64.400000000000006</v>
      </c>
      <c r="D192" s="2" t="s">
        <v>183</v>
      </c>
      <c r="E192" s="2" t="s">
        <v>12</v>
      </c>
      <c r="F192" s="2">
        <v>64.400000000000006</v>
      </c>
      <c r="G192" s="2">
        <v>0.05</v>
      </c>
      <c r="H192" s="2" t="s">
        <v>14</v>
      </c>
      <c r="I192" t="s">
        <v>468</v>
      </c>
      <c r="J192" s="2" t="s">
        <v>444</v>
      </c>
      <c r="K192" s="2" t="s">
        <v>444</v>
      </c>
      <c r="L192" s="2" t="s">
        <v>444</v>
      </c>
    </row>
    <row r="193" spans="1:12" x14ac:dyDescent="0.25">
      <c r="A193" s="3">
        <v>40823</v>
      </c>
      <c r="B193" t="str">
        <f t="shared" ref="B193:B229" si="5">TEXT(A193,"mm/dd/yyyy")&amp;";"&amp;RIGHT(E193,1)</f>
        <v>10/07/2011;1</v>
      </c>
      <c r="C193" s="2">
        <v>9.19</v>
      </c>
      <c r="D193" s="2" t="s">
        <v>183</v>
      </c>
      <c r="E193" s="2" t="s">
        <v>18</v>
      </c>
      <c r="F193" s="2">
        <v>9.19</v>
      </c>
      <c r="G193" s="2">
        <v>0.05</v>
      </c>
      <c r="H193" s="2" t="s">
        <v>14</v>
      </c>
      <c r="I193" t="s">
        <v>468</v>
      </c>
      <c r="J193" s="2" t="s">
        <v>444</v>
      </c>
      <c r="K193" s="2" t="s">
        <v>444</v>
      </c>
      <c r="L193" s="2" t="s">
        <v>444</v>
      </c>
    </row>
    <row r="194" spans="1:12" x14ac:dyDescent="0.25">
      <c r="A194" s="3">
        <v>40828</v>
      </c>
      <c r="B194" t="str">
        <f t="shared" si="5"/>
        <v>10/12/2011;1</v>
      </c>
      <c r="C194" s="2">
        <v>7.8E-2</v>
      </c>
      <c r="D194" s="2" t="s">
        <v>182</v>
      </c>
      <c r="E194" s="2" t="s">
        <v>19</v>
      </c>
      <c r="F194" s="2">
        <v>7.8E-2</v>
      </c>
      <c r="G194" s="2">
        <v>0.05</v>
      </c>
      <c r="H194" s="2" t="s">
        <v>11</v>
      </c>
      <c r="I194" t="s">
        <v>468</v>
      </c>
      <c r="J194" s="2" t="s">
        <v>444</v>
      </c>
      <c r="K194" s="2" t="s">
        <v>444</v>
      </c>
      <c r="L194" s="2" t="s">
        <v>444</v>
      </c>
    </row>
    <row r="195" spans="1:12" x14ac:dyDescent="0.25">
      <c r="A195" s="3">
        <v>40883</v>
      </c>
      <c r="B195" t="str">
        <f t="shared" si="5"/>
        <v>12/06/2011;1</v>
      </c>
      <c r="C195" s="2">
        <v>0.13200000000000001</v>
      </c>
      <c r="D195" s="2" t="s">
        <v>182</v>
      </c>
      <c r="E195" s="2" t="s">
        <v>20</v>
      </c>
      <c r="F195" s="2">
        <v>0.13200000000000001</v>
      </c>
      <c r="G195" s="2">
        <v>0.05</v>
      </c>
      <c r="H195" s="2" t="s">
        <v>11</v>
      </c>
      <c r="I195" t="s">
        <v>468</v>
      </c>
      <c r="J195" s="2" t="s">
        <v>444</v>
      </c>
      <c r="K195" s="2" t="s">
        <v>444</v>
      </c>
      <c r="L195" s="2" t="s">
        <v>444</v>
      </c>
    </row>
    <row r="196" spans="1:12" x14ac:dyDescent="0.25">
      <c r="A196" s="3">
        <v>41180</v>
      </c>
      <c r="B196" t="str">
        <f t="shared" si="5"/>
        <v>09/28/2012;1</v>
      </c>
      <c r="C196" s="2">
        <v>34.4</v>
      </c>
      <c r="D196" s="2" t="s">
        <v>183</v>
      </c>
      <c r="E196" s="2" t="s">
        <v>22</v>
      </c>
      <c r="F196" s="2">
        <v>34.4</v>
      </c>
      <c r="G196" s="2">
        <v>0.05</v>
      </c>
      <c r="H196" s="2" t="s">
        <v>14</v>
      </c>
      <c r="I196" t="s">
        <v>468</v>
      </c>
      <c r="J196" s="2" t="s">
        <v>444</v>
      </c>
      <c r="K196" s="2" t="s">
        <v>444</v>
      </c>
      <c r="L196" s="2">
        <v>34.4</v>
      </c>
    </row>
    <row r="197" spans="1:12" x14ac:dyDescent="0.25">
      <c r="A197" s="3">
        <v>41184</v>
      </c>
      <c r="B197" t="str">
        <f t="shared" si="5"/>
        <v>10/02/2012;1</v>
      </c>
      <c r="C197" s="2">
        <v>0.16900000000000001</v>
      </c>
      <c r="D197" s="2" t="s">
        <v>182</v>
      </c>
      <c r="E197" s="2" t="s">
        <v>23</v>
      </c>
      <c r="F197" s="2">
        <v>0.16900000000000001</v>
      </c>
      <c r="G197" s="2">
        <v>0.05</v>
      </c>
      <c r="H197" s="2" t="s">
        <v>11</v>
      </c>
      <c r="I197" t="s">
        <v>468</v>
      </c>
      <c r="J197" s="2" t="s">
        <v>444</v>
      </c>
      <c r="K197" s="2" t="s">
        <v>444</v>
      </c>
      <c r="L197" s="2" t="s">
        <v>444</v>
      </c>
    </row>
    <row r="198" spans="1:12" x14ac:dyDescent="0.25">
      <c r="A198" s="3">
        <v>41184</v>
      </c>
      <c r="B198" t="str">
        <f t="shared" si="5"/>
        <v>10/02/2012;2</v>
      </c>
      <c r="C198" s="2">
        <v>0.17699999999999999</v>
      </c>
      <c r="D198" s="2" t="s">
        <v>182</v>
      </c>
      <c r="E198" s="2" t="s">
        <v>25</v>
      </c>
      <c r="F198" s="2">
        <v>0.17699999999999999</v>
      </c>
      <c r="G198" s="2">
        <v>0.05</v>
      </c>
      <c r="H198" s="2" t="s">
        <v>11</v>
      </c>
      <c r="I198" t="s">
        <v>468</v>
      </c>
      <c r="J198" s="2" t="s">
        <v>444</v>
      </c>
      <c r="K198" s="2" t="s">
        <v>444</v>
      </c>
      <c r="L198" s="2">
        <v>0.17699999999999999</v>
      </c>
    </row>
    <row r="199" spans="1:12" x14ac:dyDescent="0.25">
      <c r="A199" s="3">
        <v>41184</v>
      </c>
      <c r="B199" t="str">
        <f t="shared" si="5"/>
        <v>10/02/2012;3</v>
      </c>
      <c r="C199" s="2">
        <v>128</v>
      </c>
      <c r="D199" s="2" t="s">
        <v>183</v>
      </c>
      <c r="E199" s="2" t="s">
        <v>26</v>
      </c>
      <c r="F199" s="2">
        <v>128</v>
      </c>
      <c r="G199" s="2">
        <v>0.05</v>
      </c>
      <c r="H199" s="2" t="s">
        <v>14</v>
      </c>
      <c r="I199" t="s">
        <v>468</v>
      </c>
      <c r="J199" s="2" t="s">
        <v>444</v>
      </c>
      <c r="K199" s="2" t="s">
        <v>444</v>
      </c>
      <c r="L199" s="2" t="s">
        <v>444</v>
      </c>
    </row>
    <row r="200" spans="1:12" x14ac:dyDescent="0.25">
      <c r="A200" s="3">
        <v>41184</v>
      </c>
      <c r="B200" t="str">
        <f t="shared" si="5"/>
        <v>10/02/2012;4</v>
      </c>
      <c r="C200" s="2">
        <v>419</v>
      </c>
      <c r="D200" s="2" t="s">
        <v>183</v>
      </c>
      <c r="E200" s="2" t="s">
        <v>24</v>
      </c>
      <c r="F200" s="2">
        <v>419</v>
      </c>
      <c r="G200" s="2">
        <v>0.05</v>
      </c>
      <c r="H200" s="2" t="s">
        <v>14</v>
      </c>
      <c r="I200" t="s">
        <v>468</v>
      </c>
      <c r="J200" s="2" t="s">
        <v>444</v>
      </c>
      <c r="K200" s="2" t="s">
        <v>444</v>
      </c>
      <c r="L200" s="2" t="s">
        <v>444</v>
      </c>
    </row>
    <row r="201" spans="1:12" x14ac:dyDescent="0.25">
      <c r="A201" s="3">
        <v>41191</v>
      </c>
      <c r="B201" t="str">
        <f t="shared" si="5"/>
        <v>10/09/2012;1</v>
      </c>
      <c r="C201" s="2">
        <v>25.6</v>
      </c>
      <c r="D201" s="2" t="s">
        <v>183</v>
      </c>
      <c r="E201" s="2" t="s">
        <v>27</v>
      </c>
      <c r="F201" s="2">
        <v>25.6</v>
      </c>
      <c r="G201" s="2">
        <v>0.16</v>
      </c>
      <c r="H201" s="2" t="s">
        <v>14</v>
      </c>
      <c r="I201" t="s">
        <v>468</v>
      </c>
      <c r="J201" s="2" t="s">
        <v>444</v>
      </c>
      <c r="K201" s="2" t="s">
        <v>444</v>
      </c>
      <c r="L201" s="2" t="s">
        <v>444</v>
      </c>
    </row>
    <row r="202" spans="1:12" x14ac:dyDescent="0.25">
      <c r="A202" s="3">
        <v>41191</v>
      </c>
      <c r="B202" t="str">
        <f t="shared" si="5"/>
        <v>10/09/2012;2</v>
      </c>
      <c r="C202" s="2">
        <v>0.40600000000000003</v>
      </c>
      <c r="D202" s="2" t="s">
        <v>182</v>
      </c>
      <c r="E202" s="2" t="s">
        <v>28</v>
      </c>
      <c r="F202" s="2">
        <v>0.40600000000000003</v>
      </c>
      <c r="G202" s="2">
        <v>0.16</v>
      </c>
      <c r="H202" s="2" t="s">
        <v>11</v>
      </c>
      <c r="I202" t="s">
        <v>468</v>
      </c>
      <c r="J202" s="2" t="s">
        <v>444</v>
      </c>
      <c r="K202" s="2" t="s">
        <v>444</v>
      </c>
      <c r="L202" s="2" t="s">
        <v>444</v>
      </c>
    </row>
    <row r="203" spans="1:12" x14ac:dyDescent="0.25">
      <c r="A203" s="3">
        <v>41218</v>
      </c>
      <c r="B203" t="str">
        <f t="shared" si="5"/>
        <v>11/05/2012;1</v>
      </c>
      <c r="C203" s="2">
        <v>0.08</v>
      </c>
      <c r="D203" s="2" t="s">
        <v>182</v>
      </c>
      <c r="E203" s="2" t="s">
        <v>36</v>
      </c>
      <c r="F203" s="2">
        <v>0.08</v>
      </c>
      <c r="G203" s="2">
        <v>0.05</v>
      </c>
      <c r="H203" s="2" t="s">
        <v>11</v>
      </c>
      <c r="I203" t="s">
        <v>468</v>
      </c>
      <c r="J203" s="2" t="s">
        <v>444</v>
      </c>
      <c r="K203" s="2" t="s">
        <v>444</v>
      </c>
      <c r="L203" s="2" t="s">
        <v>444</v>
      </c>
    </row>
    <row r="204" spans="1:12" x14ac:dyDescent="0.25">
      <c r="A204" s="3">
        <v>41218</v>
      </c>
      <c r="B204" t="str">
        <f t="shared" si="5"/>
        <v>11/05/2012;2</v>
      </c>
      <c r="C204" s="2">
        <v>73.099999999999994</v>
      </c>
      <c r="D204" s="2" t="s">
        <v>183</v>
      </c>
      <c r="E204" s="2" t="s">
        <v>37</v>
      </c>
      <c r="F204" s="2">
        <v>73.099999999999994</v>
      </c>
      <c r="G204" s="2">
        <v>0.05</v>
      </c>
      <c r="H204" s="2" t="s">
        <v>14</v>
      </c>
      <c r="I204" t="s">
        <v>468</v>
      </c>
      <c r="J204" s="2" t="s">
        <v>444</v>
      </c>
      <c r="K204" s="2" t="s">
        <v>444</v>
      </c>
      <c r="L204" s="2" t="s">
        <v>444</v>
      </c>
    </row>
    <row r="205" spans="1:12" x14ac:dyDescent="0.25">
      <c r="A205" s="3">
        <v>41332</v>
      </c>
      <c r="B205" t="str">
        <f t="shared" si="5"/>
        <v>02/27/2013;1</v>
      </c>
      <c r="C205" s="2">
        <v>7.1</v>
      </c>
      <c r="D205" s="2" t="s">
        <v>183</v>
      </c>
      <c r="E205" s="2" t="s">
        <v>44</v>
      </c>
      <c r="F205" s="2">
        <v>7.1</v>
      </c>
      <c r="G205" s="2">
        <v>0.05</v>
      </c>
      <c r="H205" s="2" t="s">
        <v>14</v>
      </c>
      <c r="I205" t="s">
        <v>468</v>
      </c>
      <c r="J205" s="2" t="s">
        <v>444</v>
      </c>
      <c r="K205" s="2" t="s">
        <v>444</v>
      </c>
      <c r="L205" s="2" t="s">
        <v>444</v>
      </c>
    </row>
    <row r="206" spans="1:12" x14ac:dyDescent="0.25">
      <c r="A206" s="3">
        <v>41351</v>
      </c>
      <c r="B206" t="str">
        <f t="shared" si="5"/>
        <v>03/18/2013;1</v>
      </c>
      <c r="C206" s="4">
        <v>2.5000000000000001E-2</v>
      </c>
      <c r="D206" s="2" t="s">
        <v>182</v>
      </c>
      <c r="E206" s="2" t="s">
        <v>46</v>
      </c>
      <c r="F206" s="2" t="s">
        <v>10</v>
      </c>
      <c r="G206" s="2">
        <v>0.05</v>
      </c>
      <c r="H206" s="2" t="s">
        <v>11</v>
      </c>
      <c r="I206" t="s">
        <v>468</v>
      </c>
      <c r="J206" s="2" t="s">
        <v>444</v>
      </c>
      <c r="K206" s="2" t="s">
        <v>444</v>
      </c>
      <c r="L206" s="2" t="s">
        <v>444</v>
      </c>
    </row>
    <row r="207" spans="1:12" x14ac:dyDescent="0.25">
      <c r="A207" s="3">
        <v>41512</v>
      </c>
      <c r="B207" t="str">
        <f t="shared" si="5"/>
        <v>08/26/2013;1</v>
      </c>
      <c r="C207" s="2">
        <v>21.3</v>
      </c>
      <c r="D207" s="2" t="s">
        <v>183</v>
      </c>
      <c r="E207" s="2" t="s">
        <v>47</v>
      </c>
      <c r="F207" s="2">
        <v>21.3</v>
      </c>
      <c r="G207" s="2">
        <v>0.16</v>
      </c>
      <c r="H207" s="2" t="s">
        <v>14</v>
      </c>
      <c r="I207" t="s">
        <v>468</v>
      </c>
      <c r="J207" s="2" t="s">
        <v>444</v>
      </c>
      <c r="K207" s="2" t="s">
        <v>444</v>
      </c>
      <c r="L207" s="2">
        <v>21.3</v>
      </c>
    </row>
    <row r="208" spans="1:12" x14ac:dyDescent="0.25">
      <c r="A208" s="3">
        <v>41521</v>
      </c>
      <c r="B208" t="str">
        <f t="shared" si="5"/>
        <v>09/04/2013;1</v>
      </c>
      <c r="C208" s="2">
        <v>21.5</v>
      </c>
      <c r="D208" s="2" t="s">
        <v>183</v>
      </c>
      <c r="E208" s="2" t="s">
        <v>48</v>
      </c>
      <c r="F208" s="2">
        <v>21.5</v>
      </c>
      <c r="G208" s="2">
        <v>0.16</v>
      </c>
      <c r="H208" s="2" t="s">
        <v>14</v>
      </c>
      <c r="I208" t="s">
        <v>468</v>
      </c>
      <c r="J208" s="2" t="s">
        <v>444</v>
      </c>
      <c r="K208" s="2" t="s">
        <v>444</v>
      </c>
      <c r="L208" s="2" t="s">
        <v>444</v>
      </c>
    </row>
    <row r="209" spans="1:12" x14ac:dyDescent="0.25">
      <c r="A209" s="3">
        <v>41521</v>
      </c>
      <c r="B209" t="str">
        <f t="shared" si="5"/>
        <v>09/04/2013;2</v>
      </c>
      <c r="C209" s="2">
        <v>19.399999999999999</v>
      </c>
      <c r="D209" s="2" t="s">
        <v>183</v>
      </c>
      <c r="E209" s="2" t="s">
        <v>49</v>
      </c>
      <c r="F209" s="2">
        <v>19.399999999999999</v>
      </c>
      <c r="G209" s="2">
        <v>0.16</v>
      </c>
      <c r="H209" s="2" t="s">
        <v>14</v>
      </c>
      <c r="I209" t="s">
        <v>468</v>
      </c>
      <c r="J209" s="2" t="s">
        <v>444</v>
      </c>
      <c r="K209" s="2" t="s">
        <v>444</v>
      </c>
      <c r="L209" s="2" t="s">
        <v>444</v>
      </c>
    </row>
    <row r="210" spans="1:12" x14ac:dyDescent="0.25">
      <c r="A210" s="3">
        <v>41527</v>
      </c>
      <c r="B210" t="str">
        <f t="shared" si="5"/>
        <v>09/10/2013;1</v>
      </c>
      <c r="C210" s="2">
        <v>295</v>
      </c>
      <c r="D210" s="2" t="s">
        <v>183</v>
      </c>
      <c r="E210" s="2" t="s">
        <v>50</v>
      </c>
      <c r="F210" s="2">
        <v>295</v>
      </c>
      <c r="G210" s="2">
        <v>0.16</v>
      </c>
      <c r="H210" s="2" t="s">
        <v>14</v>
      </c>
      <c r="I210" t="s">
        <v>468</v>
      </c>
      <c r="J210" s="2" t="s">
        <v>444</v>
      </c>
      <c r="K210" s="2" t="s">
        <v>444</v>
      </c>
      <c r="L210" s="2" t="s">
        <v>444</v>
      </c>
    </row>
    <row r="211" spans="1:12" x14ac:dyDescent="0.25">
      <c r="A211" s="3">
        <v>41527</v>
      </c>
      <c r="B211" t="str">
        <f t="shared" si="5"/>
        <v>09/10/2013;2</v>
      </c>
      <c r="C211" s="4">
        <v>0.08</v>
      </c>
      <c r="D211" s="2" t="s">
        <v>182</v>
      </c>
      <c r="E211" s="2" t="s">
        <v>51</v>
      </c>
      <c r="F211" s="2" t="s">
        <v>10</v>
      </c>
      <c r="G211" s="2">
        <v>0.16</v>
      </c>
      <c r="H211" s="2" t="s">
        <v>11</v>
      </c>
      <c r="I211" t="s">
        <v>468</v>
      </c>
      <c r="J211" s="2" t="s">
        <v>444</v>
      </c>
      <c r="K211" s="2" t="s">
        <v>444</v>
      </c>
      <c r="L211" s="2" t="s">
        <v>444</v>
      </c>
    </row>
    <row r="212" spans="1:12" x14ac:dyDescent="0.25">
      <c r="A212" s="3">
        <v>41535</v>
      </c>
      <c r="B212" t="str">
        <f t="shared" si="5"/>
        <v>09/18/2013;1</v>
      </c>
      <c r="C212" s="2">
        <v>21.4</v>
      </c>
      <c r="D212" s="2" t="s">
        <v>183</v>
      </c>
      <c r="E212" s="2" t="s">
        <v>52</v>
      </c>
      <c r="F212" s="2">
        <v>21.4</v>
      </c>
      <c r="G212" s="2">
        <v>0.16</v>
      </c>
      <c r="H212" s="2" t="s">
        <v>14</v>
      </c>
      <c r="I212" t="s">
        <v>468</v>
      </c>
      <c r="J212" s="2" t="s">
        <v>444</v>
      </c>
      <c r="K212" s="2" t="s">
        <v>444</v>
      </c>
      <c r="L212" s="2">
        <v>21.4</v>
      </c>
    </row>
    <row r="213" spans="1:12" x14ac:dyDescent="0.25">
      <c r="A213" s="3">
        <v>41535</v>
      </c>
      <c r="B213" t="str">
        <f t="shared" si="5"/>
        <v>09/18/2013;2</v>
      </c>
      <c r="C213" s="2">
        <v>23.5</v>
      </c>
      <c r="D213" s="2" t="s">
        <v>183</v>
      </c>
      <c r="E213" s="2" t="s">
        <v>53</v>
      </c>
      <c r="F213" s="2">
        <v>23.5</v>
      </c>
      <c r="G213" s="2">
        <v>0.16</v>
      </c>
      <c r="H213" s="2" t="s">
        <v>14</v>
      </c>
      <c r="I213" t="s">
        <v>468</v>
      </c>
      <c r="J213" s="2" t="s">
        <v>444</v>
      </c>
      <c r="K213" s="2" t="s">
        <v>444</v>
      </c>
      <c r="L213" s="2">
        <v>23.5</v>
      </c>
    </row>
    <row r="214" spans="1:12" x14ac:dyDescent="0.25">
      <c r="A214" s="3">
        <v>41535</v>
      </c>
      <c r="B214" t="str">
        <f t="shared" si="5"/>
        <v>09/18/2013;3</v>
      </c>
      <c r="C214" s="2">
        <v>0.91900000000000004</v>
      </c>
      <c r="D214" s="2" t="s">
        <v>182</v>
      </c>
      <c r="E214" s="2" t="s">
        <v>54</v>
      </c>
      <c r="F214" s="2">
        <v>0.91900000000000004</v>
      </c>
      <c r="G214" s="2">
        <v>0.16</v>
      </c>
      <c r="H214" s="2" t="s">
        <v>11</v>
      </c>
      <c r="I214" t="s">
        <v>468</v>
      </c>
      <c r="J214" s="2" t="s">
        <v>444</v>
      </c>
      <c r="K214" s="2" t="s">
        <v>444</v>
      </c>
      <c r="L214" s="2" t="s">
        <v>444</v>
      </c>
    </row>
    <row r="215" spans="1:12" x14ac:dyDescent="0.25">
      <c r="A215" s="3">
        <v>41541</v>
      </c>
      <c r="B215" t="str">
        <f t="shared" si="5"/>
        <v>09/24/2013;1</v>
      </c>
      <c r="C215" s="2">
        <v>331</v>
      </c>
      <c r="D215" s="2" t="s">
        <v>183</v>
      </c>
      <c r="E215" s="2" t="s">
        <v>55</v>
      </c>
      <c r="F215" s="2">
        <v>331</v>
      </c>
      <c r="G215" s="2">
        <v>0.16</v>
      </c>
      <c r="H215" s="2" t="s">
        <v>14</v>
      </c>
      <c r="I215" t="s">
        <v>468</v>
      </c>
      <c r="J215" s="2" t="s">
        <v>444</v>
      </c>
      <c r="K215" s="2" t="s">
        <v>444</v>
      </c>
      <c r="L215" s="2" t="s">
        <v>444</v>
      </c>
    </row>
    <row r="216" spans="1:12" x14ac:dyDescent="0.25">
      <c r="A216" s="3">
        <v>41541</v>
      </c>
      <c r="B216" t="str">
        <f t="shared" si="5"/>
        <v>09/24/2013;2</v>
      </c>
      <c r="C216" s="2">
        <v>0.23</v>
      </c>
      <c r="D216" s="2" t="s">
        <v>182</v>
      </c>
      <c r="E216" s="2" t="s">
        <v>56</v>
      </c>
      <c r="F216" s="2">
        <v>0.23</v>
      </c>
      <c r="G216" s="2">
        <v>0.16</v>
      </c>
      <c r="H216" s="2" t="s">
        <v>11</v>
      </c>
      <c r="I216" t="s">
        <v>468</v>
      </c>
      <c r="J216" s="2" t="s">
        <v>444</v>
      </c>
      <c r="K216" s="2" t="s">
        <v>444</v>
      </c>
      <c r="L216" s="2">
        <v>0.23</v>
      </c>
    </row>
    <row r="217" spans="1:12" x14ac:dyDescent="0.25">
      <c r="A217" s="3">
        <v>41548</v>
      </c>
      <c r="B217" t="str">
        <f t="shared" si="5"/>
        <v>10/01/2013;1</v>
      </c>
      <c r="C217" s="2">
        <v>0.5</v>
      </c>
      <c r="D217" s="2" t="s">
        <v>182</v>
      </c>
      <c r="E217" s="2" t="s">
        <v>57</v>
      </c>
      <c r="F217" s="2">
        <v>0.5</v>
      </c>
      <c r="G217" s="2">
        <v>0.16</v>
      </c>
      <c r="H217" s="2" t="s">
        <v>11</v>
      </c>
      <c r="I217" t="s">
        <v>468</v>
      </c>
      <c r="J217" s="2" t="s">
        <v>444</v>
      </c>
      <c r="K217" s="2" t="s">
        <v>444</v>
      </c>
      <c r="L217" s="2" t="s">
        <v>444</v>
      </c>
    </row>
    <row r="218" spans="1:12" x14ac:dyDescent="0.25">
      <c r="A218" s="3">
        <v>41548</v>
      </c>
      <c r="B218" t="str">
        <f t="shared" si="5"/>
        <v>10/01/2013;2</v>
      </c>
      <c r="C218" s="2">
        <v>0.23499999999999999</v>
      </c>
      <c r="D218" s="2" t="s">
        <v>182</v>
      </c>
      <c r="E218" s="2" t="s">
        <v>58</v>
      </c>
      <c r="F218" s="2">
        <v>0.23499999999999999</v>
      </c>
      <c r="G218" s="2">
        <v>0.16</v>
      </c>
      <c r="H218" s="2" t="s">
        <v>11</v>
      </c>
      <c r="I218" t="s">
        <v>468</v>
      </c>
      <c r="J218" s="2" t="s">
        <v>444</v>
      </c>
      <c r="K218" s="2" t="s">
        <v>444</v>
      </c>
      <c r="L218" s="2">
        <v>0.23499999999999999</v>
      </c>
    </row>
    <row r="219" spans="1:12" x14ac:dyDescent="0.25">
      <c r="A219" s="3">
        <v>41554</v>
      </c>
      <c r="B219" t="str">
        <f t="shared" si="5"/>
        <v>10/07/2013;1</v>
      </c>
      <c r="C219" s="2">
        <v>14.2</v>
      </c>
      <c r="D219" s="2" t="s">
        <v>183</v>
      </c>
      <c r="E219" s="2" t="s">
        <v>59</v>
      </c>
      <c r="F219" s="2">
        <v>14.2</v>
      </c>
      <c r="G219" s="2">
        <v>0.16</v>
      </c>
      <c r="H219" s="2" t="s">
        <v>14</v>
      </c>
      <c r="I219" t="s">
        <v>468</v>
      </c>
      <c r="J219" s="2" t="s">
        <v>444</v>
      </c>
      <c r="K219" s="2" t="s">
        <v>444</v>
      </c>
      <c r="L219" s="2" t="s">
        <v>444</v>
      </c>
    </row>
    <row r="220" spans="1:12" x14ac:dyDescent="0.25">
      <c r="A220" s="3">
        <v>41554</v>
      </c>
      <c r="B220" t="str">
        <f t="shared" si="5"/>
        <v>10/07/2013;2</v>
      </c>
      <c r="C220" s="2">
        <v>78.099999999999994</v>
      </c>
      <c r="D220" s="2" t="s">
        <v>183</v>
      </c>
      <c r="E220" s="2" t="s">
        <v>60</v>
      </c>
      <c r="F220" s="2">
        <v>78.099999999999994</v>
      </c>
      <c r="G220" s="2">
        <v>0.16</v>
      </c>
      <c r="H220" s="2" t="s">
        <v>14</v>
      </c>
      <c r="I220" t="s">
        <v>468</v>
      </c>
      <c r="J220" s="2" t="s">
        <v>444</v>
      </c>
      <c r="K220" s="2" t="s">
        <v>444</v>
      </c>
      <c r="L220" s="2">
        <v>78.099999999999994</v>
      </c>
    </row>
    <row r="221" spans="1:12" x14ac:dyDescent="0.25">
      <c r="A221" s="3">
        <v>41872</v>
      </c>
      <c r="B221" t="str">
        <f t="shared" si="5"/>
        <v>08/21/2014;1</v>
      </c>
      <c r="C221" s="2">
        <v>79.2</v>
      </c>
      <c r="D221" s="2" t="s">
        <v>183</v>
      </c>
      <c r="E221" s="2" t="s">
        <v>73</v>
      </c>
      <c r="F221" s="2">
        <v>79.2</v>
      </c>
      <c r="G221" s="2">
        <v>0.16</v>
      </c>
      <c r="H221" s="2" t="s">
        <v>14</v>
      </c>
      <c r="I221" t="s">
        <v>468</v>
      </c>
      <c r="J221" s="2" t="s">
        <v>444</v>
      </c>
      <c r="K221" s="2" t="s">
        <v>444</v>
      </c>
      <c r="L221" s="2" t="s">
        <v>444</v>
      </c>
    </row>
    <row r="222" spans="1:12" x14ac:dyDescent="0.25">
      <c r="A222" s="3">
        <v>41877</v>
      </c>
      <c r="B222" t="str">
        <f t="shared" si="5"/>
        <v>08/26/2014;1</v>
      </c>
      <c r="C222" s="2">
        <v>38.799999999999997</v>
      </c>
      <c r="D222" s="2" t="s">
        <v>183</v>
      </c>
      <c r="E222" s="2" t="s">
        <v>74</v>
      </c>
      <c r="F222" s="2">
        <v>38.799999999999997</v>
      </c>
      <c r="G222" s="2">
        <v>0.16</v>
      </c>
      <c r="H222" s="2" t="s">
        <v>14</v>
      </c>
      <c r="I222" t="s">
        <v>468</v>
      </c>
      <c r="J222" s="2" t="s">
        <v>444</v>
      </c>
      <c r="K222" s="2" t="s">
        <v>444</v>
      </c>
      <c r="L222" s="2" t="s">
        <v>444</v>
      </c>
    </row>
    <row r="223" spans="1:12" x14ac:dyDescent="0.25">
      <c r="A223" s="3">
        <v>41877</v>
      </c>
      <c r="B223" t="str">
        <f t="shared" si="5"/>
        <v>08/26/2014;2</v>
      </c>
      <c r="C223" s="2">
        <v>0.69499999999999995</v>
      </c>
      <c r="D223" s="2" t="s">
        <v>182</v>
      </c>
      <c r="E223" s="2" t="s">
        <v>75</v>
      </c>
      <c r="F223" s="2">
        <v>0.69499999999999995</v>
      </c>
      <c r="G223" s="2">
        <v>0.16</v>
      </c>
      <c r="H223" s="2" t="s">
        <v>11</v>
      </c>
      <c r="I223" t="s">
        <v>468</v>
      </c>
      <c r="J223" s="2" t="s">
        <v>444</v>
      </c>
      <c r="K223" s="2" t="s">
        <v>444</v>
      </c>
      <c r="L223" s="2">
        <v>0.69499999999999995</v>
      </c>
    </row>
    <row r="224" spans="1:12" x14ac:dyDescent="0.25">
      <c r="A224" s="3">
        <v>41885</v>
      </c>
      <c r="B224" t="str">
        <f t="shared" si="5"/>
        <v>09/03/2014;1</v>
      </c>
      <c r="C224" s="2">
        <v>250</v>
      </c>
      <c r="D224" s="2" t="s">
        <v>183</v>
      </c>
      <c r="E224" s="2" t="s">
        <v>76</v>
      </c>
      <c r="F224" s="2">
        <v>250</v>
      </c>
      <c r="G224" s="2">
        <v>0.16</v>
      </c>
      <c r="H224" s="2" t="s">
        <v>14</v>
      </c>
      <c r="I224" t="s">
        <v>468</v>
      </c>
      <c r="J224" s="2" t="s">
        <v>444</v>
      </c>
      <c r="K224" s="2" t="s">
        <v>444</v>
      </c>
      <c r="L224" s="2" t="s">
        <v>444</v>
      </c>
    </row>
    <row r="225" spans="1:12" x14ac:dyDescent="0.25">
      <c r="A225" s="3">
        <v>41885</v>
      </c>
      <c r="B225" t="str">
        <f t="shared" si="5"/>
        <v>09/03/2014;2</v>
      </c>
      <c r="C225" s="2">
        <v>1.46</v>
      </c>
      <c r="D225" s="2" t="s">
        <v>182</v>
      </c>
      <c r="E225" s="2" t="s">
        <v>77</v>
      </c>
      <c r="F225" s="2">
        <v>1.46</v>
      </c>
      <c r="G225" s="2">
        <v>0.16</v>
      </c>
      <c r="H225" s="2" t="s">
        <v>11</v>
      </c>
      <c r="I225" t="s">
        <v>468</v>
      </c>
      <c r="J225" s="2" t="s">
        <v>444</v>
      </c>
      <c r="K225" s="2" t="s">
        <v>444</v>
      </c>
      <c r="L225" s="2">
        <v>1.46</v>
      </c>
    </row>
    <row r="226" spans="1:12" x14ac:dyDescent="0.25">
      <c r="A226" s="3">
        <v>41891</v>
      </c>
      <c r="B226" t="str">
        <f t="shared" si="5"/>
        <v>09/09/2014;3</v>
      </c>
      <c r="C226" s="2">
        <v>23800</v>
      </c>
      <c r="D226" s="2" t="s">
        <v>183</v>
      </c>
      <c r="E226" s="2" t="s">
        <v>80</v>
      </c>
      <c r="F226" s="2">
        <v>23800</v>
      </c>
      <c r="G226" s="2">
        <v>0.16</v>
      </c>
      <c r="H226" s="2" t="s">
        <v>14</v>
      </c>
      <c r="I226" t="s">
        <v>468</v>
      </c>
      <c r="J226" s="2" t="s">
        <v>444</v>
      </c>
      <c r="K226" s="2" t="s">
        <v>444</v>
      </c>
      <c r="L226" s="2" t="s">
        <v>444</v>
      </c>
    </row>
    <row r="227" spans="1:12" x14ac:dyDescent="0.25">
      <c r="A227" s="3">
        <v>41891</v>
      </c>
      <c r="B227" t="str">
        <f t="shared" si="5"/>
        <v>09/09/2014;4</v>
      </c>
      <c r="C227" s="2">
        <v>0.98</v>
      </c>
      <c r="D227" s="2" t="s">
        <v>182</v>
      </c>
      <c r="E227" s="2" t="s">
        <v>81</v>
      </c>
      <c r="F227" s="2">
        <v>0.98</v>
      </c>
      <c r="G227" s="2">
        <v>0.16</v>
      </c>
      <c r="H227" s="2" t="s">
        <v>11</v>
      </c>
      <c r="I227" t="s">
        <v>468</v>
      </c>
      <c r="J227" s="2" t="s">
        <v>444</v>
      </c>
      <c r="K227" s="2" t="s">
        <v>444</v>
      </c>
      <c r="L227" s="2">
        <v>0.98</v>
      </c>
    </row>
    <row r="228" spans="1:12" x14ac:dyDescent="0.25">
      <c r="A228" s="3">
        <v>41891</v>
      </c>
      <c r="B228" t="str">
        <f t="shared" si="5"/>
        <v>09/09/2014;5</v>
      </c>
      <c r="C228" s="2">
        <v>23.2</v>
      </c>
      <c r="D228" s="2" t="s">
        <v>183</v>
      </c>
      <c r="E228" s="2" t="s">
        <v>78</v>
      </c>
      <c r="F228" s="2">
        <v>23.2</v>
      </c>
      <c r="G228" s="2">
        <v>0.16</v>
      </c>
      <c r="H228" s="2" t="s">
        <v>14</v>
      </c>
      <c r="I228" t="s">
        <v>468</v>
      </c>
      <c r="J228" s="2" t="s">
        <v>444</v>
      </c>
      <c r="K228" s="2" t="s">
        <v>444</v>
      </c>
      <c r="L228" s="2">
        <v>23.2</v>
      </c>
    </row>
    <row r="229" spans="1:12" x14ac:dyDescent="0.25">
      <c r="A229" s="3">
        <v>41891</v>
      </c>
      <c r="B229" t="str">
        <f t="shared" si="5"/>
        <v>09/09/2014;6</v>
      </c>
      <c r="C229" s="2">
        <v>1.1200000000000001</v>
      </c>
      <c r="D229" s="2" t="s">
        <v>182</v>
      </c>
      <c r="E229" s="2" t="s">
        <v>79</v>
      </c>
      <c r="F229" s="2">
        <v>1.1200000000000001</v>
      </c>
      <c r="G229" s="2">
        <v>0.16</v>
      </c>
      <c r="H229" s="2" t="s">
        <v>11</v>
      </c>
      <c r="I229" t="s">
        <v>468</v>
      </c>
      <c r="J229" s="2" t="s">
        <v>444</v>
      </c>
      <c r="K229" s="2" t="s">
        <v>444</v>
      </c>
      <c r="L229" s="2">
        <v>1.1200000000000001</v>
      </c>
    </row>
    <row r="230" spans="1:12" x14ac:dyDescent="0.25">
      <c r="A230" s="3">
        <v>40544</v>
      </c>
      <c r="B230" t="str">
        <f>TEXT(A230,"mm/dd/yyyy")&amp;";"&amp;RIGHT(E230,1)</f>
        <v>01/01/2011;1</v>
      </c>
      <c r="C230" s="2">
        <v>64.400000000000006</v>
      </c>
      <c r="D230" s="2" t="s">
        <v>183</v>
      </c>
      <c r="E230" s="2" t="s">
        <v>12</v>
      </c>
      <c r="F230" s="2">
        <v>64.400000000000006</v>
      </c>
      <c r="G230" s="2">
        <v>0.05</v>
      </c>
      <c r="H230" s="2" t="s">
        <v>14</v>
      </c>
      <c r="I230" s="2" t="s">
        <v>212</v>
      </c>
      <c r="J230" s="2" t="s">
        <v>444</v>
      </c>
      <c r="K230" s="2" t="s">
        <v>444</v>
      </c>
      <c r="L230" s="2" t="s">
        <v>444</v>
      </c>
    </row>
    <row r="231" spans="1:12" x14ac:dyDescent="0.25">
      <c r="A231" s="3">
        <v>40823</v>
      </c>
      <c r="B231" t="str">
        <f t="shared" ref="B231:B267" si="6">TEXT(A231,"mm/dd/yyyy")&amp;";"&amp;RIGHT(E231,1)</f>
        <v>10/07/2011;1</v>
      </c>
      <c r="C231" s="2">
        <v>9.19</v>
      </c>
      <c r="D231" s="2" t="s">
        <v>183</v>
      </c>
      <c r="E231" s="2" t="s">
        <v>18</v>
      </c>
      <c r="F231" s="2">
        <v>9.19</v>
      </c>
      <c r="G231" s="2">
        <v>0.05</v>
      </c>
      <c r="H231" s="2" t="s">
        <v>14</v>
      </c>
      <c r="I231" s="2" t="s">
        <v>212</v>
      </c>
      <c r="J231" s="2" t="s">
        <v>444</v>
      </c>
      <c r="K231" s="2" t="s">
        <v>444</v>
      </c>
      <c r="L231" s="2">
        <v>9.19</v>
      </c>
    </row>
    <row r="232" spans="1:12" x14ac:dyDescent="0.25">
      <c r="A232" s="3">
        <v>40828</v>
      </c>
      <c r="B232" t="str">
        <f t="shared" si="6"/>
        <v>10/12/2011;1</v>
      </c>
      <c r="C232" s="2">
        <v>7.8E-2</v>
      </c>
      <c r="D232" s="2" t="s">
        <v>182</v>
      </c>
      <c r="E232" s="2" t="s">
        <v>19</v>
      </c>
      <c r="F232" s="2">
        <v>7.8E-2</v>
      </c>
      <c r="G232" s="2">
        <v>0.05</v>
      </c>
      <c r="H232" s="2" t="s">
        <v>11</v>
      </c>
      <c r="I232" s="2" t="s">
        <v>212</v>
      </c>
      <c r="J232" s="2" t="s">
        <v>444</v>
      </c>
      <c r="K232" s="2">
        <v>7.8E-2</v>
      </c>
      <c r="L232" s="2" t="s">
        <v>444</v>
      </c>
    </row>
    <row r="233" spans="1:12" x14ac:dyDescent="0.25">
      <c r="A233" s="3">
        <v>40883</v>
      </c>
      <c r="B233" t="str">
        <f t="shared" si="6"/>
        <v>12/06/2011;1</v>
      </c>
      <c r="C233" s="2">
        <v>0.13200000000000001</v>
      </c>
      <c r="D233" s="2" t="s">
        <v>182</v>
      </c>
      <c r="E233" s="2" t="s">
        <v>20</v>
      </c>
      <c r="F233" s="2">
        <v>0.13200000000000001</v>
      </c>
      <c r="G233" s="2">
        <v>0.05</v>
      </c>
      <c r="H233" s="2" t="s">
        <v>11</v>
      </c>
      <c r="I233" s="2" t="s">
        <v>212</v>
      </c>
      <c r="J233" s="2" t="s">
        <v>444</v>
      </c>
      <c r="K233" s="2" t="s">
        <v>444</v>
      </c>
      <c r="L233" s="2">
        <v>0.13200000000000001</v>
      </c>
    </row>
    <row r="234" spans="1:12" x14ac:dyDescent="0.25">
      <c r="A234" s="3">
        <v>41180</v>
      </c>
      <c r="B234" t="str">
        <f t="shared" si="6"/>
        <v>09/28/2012;1</v>
      </c>
      <c r="C234" s="2">
        <v>34.4</v>
      </c>
      <c r="D234" s="2" t="s">
        <v>183</v>
      </c>
      <c r="E234" s="2" t="s">
        <v>22</v>
      </c>
      <c r="F234" s="2">
        <v>34.4</v>
      </c>
      <c r="G234" s="2">
        <v>0.05</v>
      </c>
      <c r="H234" s="2" t="s">
        <v>14</v>
      </c>
      <c r="I234" s="2" t="s">
        <v>212</v>
      </c>
      <c r="J234" s="2" t="s">
        <v>444</v>
      </c>
      <c r="K234" s="2" t="s">
        <v>444</v>
      </c>
      <c r="L234" s="2">
        <v>34.4</v>
      </c>
    </row>
    <row r="235" spans="1:12" x14ac:dyDescent="0.25">
      <c r="A235" s="3">
        <v>41184</v>
      </c>
      <c r="B235" t="str">
        <f t="shared" si="6"/>
        <v>10/02/2012;1</v>
      </c>
      <c r="C235" s="2">
        <v>0.16900000000000001</v>
      </c>
      <c r="D235" s="2" t="s">
        <v>182</v>
      </c>
      <c r="E235" s="2" t="s">
        <v>23</v>
      </c>
      <c r="F235" s="2">
        <v>0.16900000000000001</v>
      </c>
      <c r="G235" s="2">
        <v>0.05</v>
      </c>
      <c r="H235" s="2" t="s">
        <v>11</v>
      </c>
      <c r="I235" s="2" t="s">
        <v>212</v>
      </c>
      <c r="J235" s="2">
        <v>0.16900000000000001</v>
      </c>
      <c r="K235" s="2" t="s">
        <v>444</v>
      </c>
      <c r="L235" s="2" t="s">
        <v>444</v>
      </c>
    </row>
    <row r="236" spans="1:12" x14ac:dyDescent="0.25">
      <c r="A236" s="3">
        <v>41184</v>
      </c>
      <c r="B236" t="str">
        <f t="shared" si="6"/>
        <v>10/02/2012;2</v>
      </c>
      <c r="C236" s="2">
        <v>0.17699999999999999</v>
      </c>
      <c r="D236" s="2" t="s">
        <v>182</v>
      </c>
      <c r="E236" s="2" t="s">
        <v>25</v>
      </c>
      <c r="F236" s="2">
        <v>0.17699999999999999</v>
      </c>
      <c r="G236" s="2">
        <v>0.05</v>
      </c>
      <c r="H236" s="2" t="s">
        <v>11</v>
      </c>
      <c r="I236" s="2" t="s">
        <v>212</v>
      </c>
      <c r="J236" s="2">
        <v>0.17699999999999999</v>
      </c>
      <c r="K236" s="2" t="s">
        <v>444</v>
      </c>
      <c r="L236" s="2" t="s">
        <v>444</v>
      </c>
    </row>
    <row r="237" spans="1:12" x14ac:dyDescent="0.25">
      <c r="A237" s="3">
        <v>41184</v>
      </c>
      <c r="B237" t="str">
        <f t="shared" si="6"/>
        <v>10/02/2012;3</v>
      </c>
      <c r="C237" s="2">
        <v>128</v>
      </c>
      <c r="D237" s="2" t="s">
        <v>183</v>
      </c>
      <c r="E237" s="2" t="s">
        <v>26</v>
      </c>
      <c r="F237" s="2">
        <v>128</v>
      </c>
      <c r="G237" s="2">
        <v>0.05</v>
      </c>
      <c r="H237" s="2" t="s">
        <v>14</v>
      </c>
      <c r="I237" s="2" t="s">
        <v>212</v>
      </c>
      <c r="J237" s="2" t="s">
        <v>444</v>
      </c>
      <c r="K237" s="2" t="s">
        <v>444</v>
      </c>
      <c r="L237" s="2">
        <v>128</v>
      </c>
    </row>
    <row r="238" spans="1:12" x14ac:dyDescent="0.25">
      <c r="A238" s="3">
        <v>41184</v>
      </c>
      <c r="B238" t="str">
        <f t="shared" si="6"/>
        <v>10/02/2012;4</v>
      </c>
      <c r="C238" s="2">
        <v>419</v>
      </c>
      <c r="D238" s="2" t="s">
        <v>183</v>
      </c>
      <c r="E238" s="2" t="s">
        <v>24</v>
      </c>
      <c r="F238" s="2">
        <v>419</v>
      </c>
      <c r="G238" s="2">
        <v>0.05</v>
      </c>
      <c r="H238" s="2" t="s">
        <v>14</v>
      </c>
      <c r="I238" s="2" t="s">
        <v>212</v>
      </c>
      <c r="J238" s="2" t="s">
        <v>444</v>
      </c>
      <c r="K238" s="2" t="s">
        <v>444</v>
      </c>
      <c r="L238" s="2">
        <v>419</v>
      </c>
    </row>
    <row r="239" spans="1:12" x14ac:dyDescent="0.25">
      <c r="A239" s="3">
        <v>41191</v>
      </c>
      <c r="B239" t="str">
        <f t="shared" si="6"/>
        <v>10/09/2012;1</v>
      </c>
      <c r="C239" s="2">
        <v>25.6</v>
      </c>
      <c r="D239" s="2" t="s">
        <v>183</v>
      </c>
      <c r="E239" s="2" t="s">
        <v>27</v>
      </c>
      <c r="F239" s="2">
        <v>25.6</v>
      </c>
      <c r="G239" s="2">
        <v>0.16</v>
      </c>
      <c r="H239" s="2" t="s">
        <v>14</v>
      </c>
      <c r="I239" s="2" t="s">
        <v>212</v>
      </c>
      <c r="J239" s="2" t="s">
        <v>444</v>
      </c>
      <c r="K239" s="2" t="s">
        <v>444</v>
      </c>
      <c r="L239" s="2">
        <v>25.6</v>
      </c>
    </row>
    <row r="240" spans="1:12" x14ac:dyDescent="0.25">
      <c r="A240" s="3">
        <v>41191</v>
      </c>
      <c r="B240" t="str">
        <f t="shared" si="6"/>
        <v>10/09/2012;2</v>
      </c>
      <c r="C240" s="2">
        <v>0.40600000000000003</v>
      </c>
      <c r="D240" s="2" t="s">
        <v>182</v>
      </c>
      <c r="E240" s="2" t="s">
        <v>28</v>
      </c>
      <c r="F240" s="2">
        <v>0.40600000000000003</v>
      </c>
      <c r="G240" s="2">
        <v>0.16</v>
      </c>
      <c r="H240" s="2" t="s">
        <v>11</v>
      </c>
      <c r="I240" s="2" t="s">
        <v>212</v>
      </c>
      <c r="J240" s="2" t="s">
        <v>444</v>
      </c>
      <c r="K240" s="2">
        <v>0.40600000000000003</v>
      </c>
      <c r="L240" s="2" t="s">
        <v>444</v>
      </c>
    </row>
    <row r="241" spans="1:12" x14ac:dyDescent="0.25">
      <c r="A241" s="3">
        <v>41218</v>
      </c>
      <c r="B241" t="str">
        <f t="shared" si="6"/>
        <v>11/05/2012;1</v>
      </c>
      <c r="C241" s="2">
        <v>0.08</v>
      </c>
      <c r="D241" s="2" t="s">
        <v>182</v>
      </c>
      <c r="E241" s="2" t="s">
        <v>36</v>
      </c>
      <c r="F241" s="2">
        <v>0.08</v>
      </c>
      <c r="G241" s="2">
        <v>0.05</v>
      </c>
      <c r="H241" s="2" t="s">
        <v>11</v>
      </c>
      <c r="I241" s="2" t="s">
        <v>212</v>
      </c>
      <c r="J241" s="2">
        <v>0.08</v>
      </c>
      <c r="K241" s="2" t="s">
        <v>444</v>
      </c>
      <c r="L241" s="2" t="s">
        <v>444</v>
      </c>
    </row>
    <row r="242" spans="1:12" x14ac:dyDescent="0.25">
      <c r="A242" s="3">
        <v>41218</v>
      </c>
      <c r="B242" t="str">
        <f t="shared" si="6"/>
        <v>11/05/2012;2</v>
      </c>
      <c r="C242" s="2">
        <v>73.099999999999994</v>
      </c>
      <c r="D242" s="2" t="s">
        <v>183</v>
      </c>
      <c r="E242" s="2" t="s">
        <v>37</v>
      </c>
      <c r="F242" s="2">
        <v>73.099999999999994</v>
      </c>
      <c r="G242" s="2">
        <v>0.05</v>
      </c>
      <c r="H242" s="2" t="s">
        <v>14</v>
      </c>
      <c r="I242" s="2" t="s">
        <v>212</v>
      </c>
      <c r="J242" s="2" t="s">
        <v>444</v>
      </c>
      <c r="K242" s="2" t="s">
        <v>444</v>
      </c>
      <c r="L242" s="2">
        <v>73.099999999999994</v>
      </c>
    </row>
    <row r="243" spans="1:12" x14ac:dyDescent="0.25">
      <c r="A243" s="3">
        <v>41332</v>
      </c>
      <c r="B243" t="str">
        <f t="shared" si="6"/>
        <v>02/27/2013;1</v>
      </c>
      <c r="C243" s="2">
        <v>7.1</v>
      </c>
      <c r="D243" s="2" t="s">
        <v>183</v>
      </c>
      <c r="E243" s="2" t="s">
        <v>44</v>
      </c>
      <c r="F243" s="2">
        <v>7.1</v>
      </c>
      <c r="G243" s="2">
        <v>0.05</v>
      </c>
      <c r="H243" s="2" t="s">
        <v>14</v>
      </c>
      <c r="I243" s="2" t="s">
        <v>212</v>
      </c>
      <c r="J243" s="2" t="s">
        <v>444</v>
      </c>
      <c r="K243" s="2" t="s">
        <v>444</v>
      </c>
      <c r="L243" s="2">
        <v>7.1</v>
      </c>
    </row>
    <row r="244" spans="1:12" x14ac:dyDescent="0.25">
      <c r="A244" s="3">
        <v>41351</v>
      </c>
      <c r="B244" t="str">
        <f t="shared" si="6"/>
        <v>03/18/2013;1</v>
      </c>
      <c r="C244" s="4">
        <v>2.5000000000000001E-2</v>
      </c>
      <c r="D244" s="2" t="s">
        <v>182</v>
      </c>
      <c r="E244" s="2" t="s">
        <v>46</v>
      </c>
      <c r="F244" s="2" t="s">
        <v>10</v>
      </c>
      <c r="G244" s="2">
        <v>0.05</v>
      </c>
      <c r="H244" s="2" t="s">
        <v>11</v>
      </c>
      <c r="I244" s="2" t="s">
        <v>212</v>
      </c>
      <c r="J244" s="2">
        <v>2.5000000000000001E-2</v>
      </c>
      <c r="K244" s="2" t="s">
        <v>444</v>
      </c>
      <c r="L244" s="2" t="s">
        <v>444</v>
      </c>
    </row>
    <row r="245" spans="1:12" x14ac:dyDescent="0.25">
      <c r="A245" s="3">
        <v>41512</v>
      </c>
      <c r="B245" t="str">
        <f t="shared" si="6"/>
        <v>08/26/2013;1</v>
      </c>
      <c r="C245" s="2">
        <v>21.3</v>
      </c>
      <c r="D245" s="2" t="s">
        <v>183</v>
      </c>
      <c r="E245" s="2" t="s">
        <v>47</v>
      </c>
      <c r="F245" s="2">
        <v>21.3</v>
      </c>
      <c r="G245" s="2">
        <v>0.16</v>
      </c>
      <c r="H245" s="2" t="s">
        <v>14</v>
      </c>
      <c r="I245" s="2" t="s">
        <v>212</v>
      </c>
      <c r="J245" s="2" t="s">
        <v>444</v>
      </c>
      <c r="K245" s="2">
        <v>21.3</v>
      </c>
      <c r="L245" s="2" t="s">
        <v>444</v>
      </c>
    </row>
    <row r="246" spans="1:12" x14ac:dyDescent="0.25">
      <c r="A246" s="3">
        <v>41521</v>
      </c>
      <c r="B246" t="str">
        <f t="shared" si="6"/>
        <v>09/04/2013;1</v>
      </c>
      <c r="C246" s="2">
        <v>21.5</v>
      </c>
      <c r="D246" s="2" t="s">
        <v>183</v>
      </c>
      <c r="E246" s="2" t="s">
        <v>48</v>
      </c>
      <c r="F246" s="2">
        <v>21.5</v>
      </c>
      <c r="G246" s="2">
        <v>0.16</v>
      </c>
      <c r="H246" s="2" t="s">
        <v>14</v>
      </c>
      <c r="I246" s="2" t="s">
        <v>212</v>
      </c>
      <c r="J246" s="2" t="s">
        <v>444</v>
      </c>
      <c r="K246" s="2" t="s">
        <v>444</v>
      </c>
      <c r="L246" s="2">
        <v>21.5</v>
      </c>
    </row>
    <row r="247" spans="1:12" x14ac:dyDescent="0.25">
      <c r="A247" s="3">
        <v>41521</v>
      </c>
      <c r="B247" t="str">
        <f t="shared" si="6"/>
        <v>09/04/2013;2</v>
      </c>
      <c r="C247" s="2">
        <v>19.399999999999999</v>
      </c>
      <c r="D247" s="2" t="s">
        <v>183</v>
      </c>
      <c r="E247" s="2" t="s">
        <v>49</v>
      </c>
      <c r="F247" s="2">
        <v>19.399999999999999</v>
      </c>
      <c r="G247" s="2">
        <v>0.16</v>
      </c>
      <c r="H247" s="2" t="s">
        <v>14</v>
      </c>
      <c r="I247" s="2" t="s">
        <v>212</v>
      </c>
      <c r="J247" s="2" t="s">
        <v>444</v>
      </c>
      <c r="K247" s="2" t="s">
        <v>444</v>
      </c>
      <c r="L247" s="2">
        <v>19.399999999999999</v>
      </c>
    </row>
    <row r="248" spans="1:12" x14ac:dyDescent="0.25">
      <c r="A248" s="3">
        <v>41527</v>
      </c>
      <c r="B248" t="str">
        <f t="shared" si="6"/>
        <v>09/10/2013;1</v>
      </c>
      <c r="C248" s="2">
        <v>295</v>
      </c>
      <c r="D248" s="2" t="s">
        <v>183</v>
      </c>
      <c r="E248" s="2" t="s">
        <v>50</v>
      </c>
      <c r="F248" s="2">
        <v>295</v>
      </c>
      <c r="G248" s="2">
        <v>0.16</v>
      </c>
      <c r="H248" s="2" t="s">
        <v>14</v>
      </c>
      <c r="I248" s="2" t="s">
        <v>212</v>
      </c>
      <c r="J248" s="2" t="s">
        <v>444</v>
      </c>
      <c r="K248" s="2">
        <v>295</v>
      </c>
      <c r="L248" s="2" t="s">
        <v>444</v>
      </c>
    </row>
    <row r="249" spans="1:12" x14ac:dyDescent="0.25">
      <c r="A249" s="3">
        <v>41527</v>
      </c>
      <c r="B249" t="str">
        <f t="shared" si="6"/>
        <v>09/10/2013;2</v>
      </c>
      <c r="C249" s="4">
        <v>0.08</v>
      </c>
      <c r="D249" s="2" t="s">
        <v>182</v>
      </c>
      <c r="E249" s="2" t="s">
        <v>51</v>
      </c>
      <c r="F249" s="2" t="s">
        <v>10</v>
      </c>
      <c r="G249" s="2">
        <v>0.16</v>
      </c>
      <c r="H249" s="2" t="s">
        <v>11</v>
      </c>
      <c r="I249" s="2" t="s">
        <v>212</v>
      </c>
      <c r="J249" s="2">
        <v>0.08</v>
      </c>
      <c r="K249" s="2" t="s">
        <v>444</v>
      </c>
      <c r="L249" s="2" t="s">
        <v>444</v>
      </c>
    </row>
    <row r="250" spans="1:12" x14ac:dyDescent="0.25">
      <c r="A250" s="3">
        <v>41535</v>
      </c>
      <c r="B250" t="str">
        <f t="shared" si="6"/>
        <v>09/18/2013;1</v>
      </c>
      <c r="C250" s="2">
        <v>21.4</v>
      </c>
      <c r="D250" s="2" t="s">
        <v>183</v>
      </c>
      <c r="E250" s="2" t="s">
        <v>52</v>
      </c>
      <c r="F250" s="2">
        <v>21.4</v>
      </c>
      <c r="G250" s="2">
        <v>0.16</v>
      </c>
      <c r="H250" s="2" t="s">
        <v>14</v>
      </c>
      <c r="I250" s="2" t="s">
        <v>212</v>
      </c>
      <c r="J250" s="2" t="s">
        <v>444</v>
      </c>
      <c r="K250" s="2" t="s">
        <v>444</v>
      </c>
      <c r="L250" s="2">
        <v>21.4</v>
      </c>
    </row>
    <row r="251" spans="1:12" x14ac:dyDescent="0.25">
      <c r="A251" s="3">
        <v>41535</v>
      </c>
      <c r="B251" t="str">
        <f t="shared" si="6"/>
        <v>09/18/2013;2</v>
      </c>
      <c r="C251" s="2">
        <v>23.5</v>
      </c>
      <c r="D251" s="2" t="s">
        <v>183</v>
      </c>
      <c r="E251" s="2" t="s">
        <v>53</v>
      </c>
      <c r="F251" s="2">
        <v>23.5</v>
      </c>
      <c r="G251" s="2">
        <v>0.16</v>
      </c>
      <c r="H251" s="2" t="s">
        <v>14</v>
      </c>
      <c r="I251" s="2" t="s">
        <v>212</v>
      </c>
      <c r="J251" s="2" t="s">
        <v>444</v>
      </c>
      <c r="K251" s="2" t="s">
        <v>444</v>
      </c>
      <c r="L251" s="2">
        <v>23.5</v>
      </c>
    </row>
    <row r="252" spans="1:12" x14ac:dyDescent="0.25">
      <c r="A252" s="3">
        <v>41535</v>
      </c>
      <c r="B252" t="str">
        <f t="shared" si="6"/>
        <v>09/18/2013;3</v>
      </c>
      <c r="C252" s="2">
        <v>0.91900000000000004</v>
      </c>
      <c r="D252" s="2" t="s">
        <v>182</v>
      </c>
      <c r="E252" s="2" t="s">
        <v>54</v>
      </c>
      <c r="F252" s="2">
        <v>0.91900000000000004</v>
      </c>
      <c r="G252" s="2">
        <v>0.16</v>
      </c>
      <c r="H252" s="2" t="s">
        <v>11</v>
      </c>
      <c r="I252" s="2" t="s">
        <v>212</v>
      </c>
      <c r="J252" s="2">
        <v>0.91900000000000004</v>
      </c>
      <c r="K252" s="2" t="s">
        <v>444</v>
      </c>
      <c r="L252" s="2" t="s">
        <v>444</v>
      </c>
    </row>
    <row r="253" spans="1:12" x14ac:dyDescent="0.25">
      <c r="A253" s="3">
        <v>41541</v>
      </c>
      <c r="B253" t="str">
        <f t="shared" si="6"/>
        <v>09/24/2013;1</v>
      </c>
      <c r="C253" s="2">
        <v>331</v>
      </c>
      <c r="D253" s="2" t="s">
        <v>183</v>
      </c>
      <c r="E253" s="2" t="s">
        <v>55</v>
      </c>
      <c r="F253" s="2">
        <v>331</v>
      </c>
      <c r="G253" s="2">
        <v>0.16</v>
      </c>
      <c r="H253" s="2" t="s">
        <v>14</v>
      </c>
      <c r="I253" s="2" t="s">
        <v>212</v>
      </c>
      <c r="J253" s="2" t="s">
        <v>444</v>
      </c>
      <c r="K253" s="2" t="s">
        <v>444</v>
      </c>
      <c r="L253" s="2" t="s">
        <v>444</v>
      </c>
    </row>
    <row r="254" spans="1:12" x14ac:dyDescent="0.25">
      <c r="A254" s="3">
        <v>41541</v>
      </c>
      <c r="B254" t="str">
        <f t="shared" si="6"/>
        <v>09/24/2013;2</v>
      </c>
      <c r="C254" s="2">
        <v>0.23</v>
      </c>
      <c r="D254" s="2" t="s">
        <v>182</v>
      </c>
      <c r="E254" s="2" t="s">
        <v>56</v>
      </c>
      <c r="F254" s="2">
        <v>0.23</v>
      </c>
      <c r="G254" s="2">
        <v>0.16</v>
      </c>
      <c r="H254" s="2" t="s">
        <v>11</v>
      </c>
      <c r="I254" s="2" t="s">
        <v>212</v>
      </c>
      <c r="J254" s="2">
        <v>0.23</v>
      </c>
      <c r="K254" s="2" t="s">
        <v>444</v>
      </c>
      <c r="L254" s="2" t="s">
        <v>444</v>
      </c>
    </row>
    <row r="255" spans="1:12" x14ac:dyDescent="0.25">
      <c r="A255" s="3">
        <v>41548</v>
      </c>
      <c r="B255" t="str">
        <f t="shared" si="6"/>
        <v>10/01/2013;1</v>
      </c>
      <c r="C255" s="2">
        <v>0.5</v>
      </c>
      <c r="D255" s="2" t="s">
        <v>182</v>
      </c>
      <c r="E255" s="2" t="s">
        <v>57</v>
      </c>
      <c r="F255" s="2">
        <v>0.5</v>
      </c>
      <c r="G255" s="2">
        <v>0.16</v>
      </c>
      <c r="H255" s="2" t="s">
        <v>11</v>
      </c>
      <c r="I255" s="2" t="s">
        <v>212</v>
      </c>
      <c r="J255" s="2">
        <v>0.5</v>
      </c>
      <c r="K255" s="2" t="s">
        <v>444</v>
      </c>
      <c r="L255" s="2" t="s">
        <v>444</v>
      </c>
    </row>
    <row r="256" spans="1:12" x14ac:dyDescent="0.25">
      <c r="A256" s="3">
        <v>41548</v>
      </c>
      <c r="B256" t="str">
        <f t="shared" si="6"/>
        <v>10/01/2013;2</v>
      </c>
      <c r="C256" s="2">
        <v>0.23499999999999999</v>
      </c>
      <c r="D256" s="2" t="s">
        <v>182</v>
      </c>
      <c r="E256" s="2" t="s">
        <v>58</v>
      </c>
      <c r="F256" s="2">
        <v>0.23499999999999999</v>
      </c>
      <c r="G256" s="2">
        <v>0.16</v>
      </c>
      <c r="H256" s="2" t="s">
        <v>11</v>
      </c>
      <c r="I256" s="2" t="s">
        <v>212</v>
      </c>
      <c r="J256" s="2">
        <v>0.23499999999999999</v>
      </c>
      <c r="K256" s="2" t="s">
        <v>444</v>
      </c>
      <c r="L256" s="2" t="s">
        <v>444</v>
      </c>
    </row>
    <row r="257" spans="1:12" x14ac:dyDescent="0.25">
      <c r="A257" s="3">
        <v>41554</v>
      </c>
      <c r="B257" t="str">
        <f t="shared" si="6"/>
        <v>10/07/2013;1</v>
      </c>
      <c r="C257" s="2">
        <v>14.2</v>
      </c>
      <c r="D257" s="2" t="s">
        <v>183</v>
      </c>
      <c r="E257" s="2" t="s">
        <v>59</v>
      </c>
      <c r="F257" s="2">
        <v>14.2</v>
      </c>
      <c r="G257" s="2">
        <v>0.16</v>
      </c>
      <c r="H257" s="2" t="s">
        <v>14</v>
      </c>
      <c r="I257" s="2" t="s">
        <v>212</v>
      </c>
      <c r="J257" s="2" t="s">
        <v>444</v>
      </c>
      <c r="K257" s="2">
        <v>14.2</v>
      </c>
      <c r="L257" s="2" t="s">
        <v>444</v>
      </c>
    </row>
    <row r="258" spans="1:12" x14ac:dyDescent="0.25">
      <c r="A258" s="3">
        <v>41554</v>
      </c>
      <c r="B258" t="str">
        <f t="shared" si="6"/>
        <v>10/07/2013;2</v>
      </c>
      <c r="C258" s="2">
        <v>78.099999999999994</v>
      </c>
      <c r="D258" s="2" t="s">
        <v>183</v>
      </c>
      <c r="E258" s="2" t="s">
        <v>60</v>
      </c>
      <c r="F258" s="2">
        <v>78.099999999999994</v>
      </c>
      <c r="G258" s="2">
        <v>0.16</v>
      </c>
      <c r="H258" s="2" t="s">
        <v>14</v>
      </c>
      <c r="I258" s="2" t="s">
        <v>212</v>
      </c>
      <c r="J258" s="2">
        <v>78.099999999999994</v>
      </c>
      <c r="K258" s="2" t="s">
        <v>444</v>
      </c>
      <c r="L258" s="2" t="s">
        <v>444</v>
      </c>
    </row>
    <row r="259" spans="1:12" x14ac:dyDescent="0.25">
      <c r="A259" s="3">
        <v>41872</v>
      </c>
      <c r="B259" t="str">
        <f t="shared" si="6"/>
        <v>08/21/2014;1</v>
      </c>
      <c r="C259" s="2">
        <v>79.2</v>
      </c>
      <c r="D259" s="2" t="s">
        <v>183</v>
      </c>
      <c r="E259" s="2" t="s">
        <v>73</v>
      </c>
      <c r="F259" s="2">
        <v>79.2</v>
      </c>
      <c r="G259" s="2">
        <v>0.16</v>
      </c>
      <c r="H259" s="2" t="s">
        <v>14</v>
      </c>
      <c r="I259" s="2" t="s">
        <v>212</v>
      </c>
      <c r="J259" s="2" t="s">
        <v>444</v>
      </c>
      <c r="K259" s="2" t="s">
        <v>444</v>
      </c>
      <c r="L259" s="2">
        <v>79.2</v>
      </c>
    </row>
    <row r="260" spans="1:12" x14ac:dyDescent="0.25">
      <c r="A260" s="3">
        <v>41877</v>
      </c>
      <c r="B260" t="str">
        <f t="shared" si="6"/>
        <v>08/26/2014;1</v>
      </c>
      <c r="C260" s="2">
        <v>38.799999999999997</v>
      </c>
      <c r="D260" s="2" t="s">
        <v>183</v>
      </c>
      <c r="E260" s="2" t="s">
        <v>74</v>
      </c>
      <c r="F260" s="2">
        <v>38.799999999999997</v>
      </c>
      <c r="G260" s="2">
        <v>0.16</v>
      </c>
      <c r="H260" s="2" t="s">
        <v>14</v>
      </c>
      <c r="I260" s="2" t="s">
        <v>212</v>
      </c>
      <c r="J260" s="2" t="s">
        <v>444</v>
      </c>
      <c r="K260" s="2">
        <v>38.799999999999997</v>
      </c>
      <c r="L260" s="2" t="s">
        <v>444</v>
      </c>
    </row>
    <row r="261" spans="1:12" x14ac:dyDescent="0.25">
      <c r="A261" s="3">
        <v>41877</v>
      </c>
      <c r="B261" t="str">
        <f t="shared" si="6"/>
        <v>08/26/2014;2</v>
      </c>
      <c r="C261" s="2">
        <v>0.69499999999999995</v>
      </c>
      <c r="D261" s="2" t="s">
        <v>182</v>
      </c>
      <c r="E261" s="2" t="s">
        <v>75</v>
      </c>
      <c r="F261" s="2">
        <v>0.69499999999999995</v>
      </c>
      <c r="G261" s="2">
        <v>0.16</v>
      </c>
      <c r="H261" s="2" t="s">
        <v>11</v>
      </c>
      <c r="I261" s="2" t="s">
        <v>212</v>
      </c>
      <c r="J261" s="2" t="s">
        <v>444</v>
      </c>
      <c r="K261" s="2">
        <v>0.69499999999999995</v>
      </c>
      <c r="L261" s="2" t="s">
        <v>444</v>
      </c>
    </row>
    <row r="262" spans="1:12" x14ac:dyDescent="0.25">
      <c r="A262" s="3">
        <v>41885</v>
      </c>
      <c r="B262" t="str">
        <f t="shared" si="6"/>
        <v>09/03/2014;1</v>
      </c>
      <c r="C262" s="2">
        <v>250</v>
      </c>
      <c r="D262" s="2" t="s">
        <v>183</v>
      </c>
      <c r="E262" s="2" t="s">
        <v>76</v>
      </c>
      <c r="F262" s="2">
        <v>250</v>
      </c>
      <c r="G262" s="2">
        <v>0.16</v>
      </c>
      <c r="H262" s="2" t="s">
        <v>14</v>
      </c>
      <c r="I262" s="2" t="s">
        <v>212</v>
      </c>
      <c r="J262" s="2" t="s">
        <v>444</v>
      </c>
      <c r="K262" s="2" t="s">
        <v>444</v>
      </c>
      <c r="L262" s="2">
        <v>250</v>
      </c>
    </row>
    <row r="263" spans="1:12" x14ac:dyDescent="0.25">
      <c r="A263" s="3">
        <v>41885</v>
      </c>
      <c r="B263" t="str">
        <f t="shared" si="6"/>
        <v>09/03/2014;2</v>
      </c>
      <c r="C263" s="2">
        <v>1.46</v>
      </c>
      <c r="D263" s="2" t="s">
        <v>182</v>
      </c>
      <c r="E263" s="2" t="s">
        <v>77</v>
      </c>
      <c r="F263" s="2">
        <v>1.46</v>
      </c>
      <c r="G263" s="2">
        <v>0.16</v>
      </c>
      <c r="H263" s="2" t="s">
        <v>11</v>
      </c>
      <c r="I263" s="2" t="s">
        <v>212</v>
      </c>
      <c r="J263" s="2">
        <v>1.46</v>
      </c>
      <c r="K263" s="2" t="s">
        <v>444</v>
      </c>
      <c r="L263" s="2" t="s">
        <v>444</v>
      </c>
    </row>
    <row r="264" spans="1:12" x14ac:dyDescent="0.25">
      <c r="A264" s="3">
        <v>41891</v>
      </c>
      <c r="B264" t="str">
        <f t="shared" si="6"/>
        <v>09/09/2014;3</v>
      </c>
      <c r="C264" s="2">
        <v>23800</v>
      </c>
      <c r="D264" s="2" t="s">
        <v>183</v>
      </c>
      <c r="E264" s="2" t="s">
        <v>80</v>
      </c>
      <c r="F264" s="2">
        <v>23800</v>
      </c>
      <c r="G264" s="2">
        <v>0.16</v>
      </c>
      <c r="H264" s="2" t="s">
        <v>14</v>
      </c>
      <c r="I264" s="2" t="s">
        <v>212</v>
      </c>
      <c r="J264" s="2" t="s">
        <v>444</v>
      </c>
      <c r="K264" s="2" t="s">
        <v>444</v>
      </c>
      <c r="L264" s="2">
        <v>23800</v>
      </c>
    </row>
    <row r="265" spans="1:12" x14ac:dyDescent="0.25">
      <c r="A265" s="3">
        <v>41891</v>
      </c>
      <c r="B265" t="str">
        <f t="shared" si="6"/>
        <v>09/09/2014;4</v>
      </c>
      <c r="C265" s="2">
        <v>0.98</v>
      </c>
      <c r="D265" s="2" t="s">
        <v>182</v>
      </c>
      <c r="E265" s="2" t="s">
        <v>81</v>
      </c>
      <c r="F265" s="2">
        <v>0.98</v>
      </c>
      <c r="G265" s="2">
        <v>0.16</v>
      </c>
      <c r="H265" s="2" t="s">
        <v>11</v>
      </c>
      <c r="I265" s="2" t="s">
        <v>212</v>
      </c>
      <c r="J265" s="2">
        <v>0.98</v>
      </c>
      <c r="K265" s="2" t="s">
        <v>444</v>
      </c>
      <c r="L265" s="2" t="s">
        <v>444</v>
      </c>
    </row>
    <row r="266" spans="1:12" x14ac:dyDescent="0.25">
      <c r="A266" s="3">
        <v>41891</v>
      </c>
      <c r="B266" t="str">
        <f t="shared" si="6"/>
        <v>09/09/2014;5</v>
      </c>
      <c r="C266" s="2">
        <v>23.2</v>
      </c>
      <c r="D266" s="2" t="s">
        <v>183</v>
      </c>
      <c r="E266" s="2" t="s">
        <v>78</v>
      </c>
      <c r="F266" s="2">
        <v>23.2</v>
      </c>
      <c r="G266" s="2">
        <v>0.16</v>
      </c>
      <c r="H266" s="2" t="s">
        <v>14</v>
      </c>
      <c r="I266" s="2" t="s">
        <v>212</v>
      </c>
      <c r="J266" s="2" t="s">
        <v>444</v>
      </c>
      <c r="K266" s="2">
        <v>23.2</v>
      </c>
      <c r="L266" s="2" t="s">
        <v>444</v>
      </c>
    </row>
    <row r="267" spans="1:12" x14ac:dyDescent="0.25">
      <c r="A267" s="3">
        <v>41891</v>
      </c>
      <c r="B267" t="str">
        <f t="shared" si="6"/>
        <v>09/09/2014;6</v>
      </c>
      <c r="C267" s="2">
        <v>1.1200000000000001</v>
      </c>
      <c r="D267" s="2" t="s">
        <v>182</v>
      </c>
      <c r="E267" s="2" t="s">
        <v>79</v>
      </c>
      <c r="F267" s="2">
        <v>1.1200000000000001</v>
      </c>
      <c r="G267" s="2">
        <v>0.16</v>
      </c>
      <c r="H267" s="2" t="s">
        <v>11</v>
      </c>
      <c r="I267" s="2" t="s">
        <v>212</v>
      </c>
      <c r="J267" s="2" t="s">
        <v>444</v>
      </c>
      <c r="K267" s="2" t="s">
        <v>444</v>
      </c>
      <c r="L267" s="2">
        <v>1.1200000000000001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91"/>
  <sheetViews>
    <sheetView tabSelected="1" workbookViewId="0">
      <selection activeCell="D43" sqref="D43"/>
    </sheetView>
  </sheetViews>
  <sheetFormatPr defaultRowHeight="15" x14ac:dyDescent="0.25"/>
  <cols>
    <col min="1" max="2" width="16.42578125" style="2" customWidth="1"/>
    <col min="3" max="3" width="12" style="2" customWidth="1"/>
    <col min="4" max="4" width="9.140625" style="2"/>
    <col min="5" max="5" width="11.7109375" style="2" customWidth="1"/>
    <col min="6" max="8" width="9.140625" style="2"/>
  </cols>
  <sheetData>
    <row r="2" spans="1:8" ht="45" x14ac:dyDescent="0.25">
      <c r="A2" s="12" t="s">
        <v>2</v>
      </c>
      <c r="B2" s="12" t="s">
        <v>324</v>
      </c>
      <c r="C2" s="12" t="s">
        <v>203</v>
      </c>
      <c r="D2" s="12" t="s">
        <v>191</v>
      </c>
      <c r="E2" s="12" t="s">
        <v>1</v>
      </c>
      <c r="F2" s="12" t="s">
        <v>206</v>
      </c>
      <c r="G2" s="12" t="s">
        <v>5</v>
      </c>
      <c r="H2" s="12" t="s">
        <v>6</v>
      </c>
    </row>
    <row r="3" spans="1:8" x14ac:dyDescent="0.25">
      <c r="A3" s="3">
        <v>40555</v>
      </c>
      <c r="B3" t="str">
        <f t="shared" ref="B3:B34" si="0">TEXT(A3,"mm/dd/yyyy")&amp;";"&amp;RIGHT(E3,1)</f>
        <v>01/12/2011;1</v>
      </c>
      <c r="C3" s="4">
        <v>2.5000000000000001E-2</v>
      </c>
      <c r="D3" s="2" t="s">
        <v>182</v>
      </c>
      <c r="E3" s="2" t="s">
        <v>15</v>
      </c>
      <c r="F3" s="2" t="s">
        <v>10</v>
      </c>
      <c r="G3" s="2">
        <v>0.05</v>
      </c>
      <c r="H3" s="2" t="s">
        <v>11</v>
      </c>
    </row>
    <row r="4" spans="1:8" x14ac:dyDescent="0.25">
      <c r="A4" s="3">
        <v>40716</v>
      </c>
      <c r="B4" t="str">
        <f t="shared" si="0"/>
        <v>06/22/2011;2</v>
      </c>
      <c r="C4" s="2">
        <v>1.8</v>
      </c>
      <c r="D4" s="2" t="s">
        <v>182</v>
      </c>
      <c r="E4" s="2" t="s">
        <v>17</v>
      </c>
      <c r="F4" s="2">
        <v>1.8</v>
      </c>
      <c r="G4" s="2">
        <v>0.05</v>
      </c>
      <c r="H4" s="2" t="s">
        <v>11</v>
      </c>
    </row>
    <row r="5" spans="1:8" x14ac:dyDescent="0.25">
      <c r="A5" s="3">
        <v>40828</v>
      </c>
      <c r="B5" t="str">
        <f t="shared" si="0"/>
        <v>10/12/2011;1</v>
      </c>
      <c r="C5" s="2">
        <v>7.8E-2</v>
      </c>
      <c r="D5" s="2" t="s">
        <v>182</v>
      </c>
      <c r="E5" s="2" t="s">
        <v>19</v>
      </c>
      <c r="F5" s="2">
        <v>7.8E-2</v>
      </c>
      <c r="G5" s="2">
        <v>0.05</v>
      </c>
      <c r="H5" s="2" t="s">
        <v>11</v>
      </c>
    </row>
    <row r="6" spans="1:8" x14ac:dyDescent="0.25">
      <c r="A6" s="3">
        <v>40883</v>
      </c>
      <c r="B6" t="str">
        <f t="shared" si="0"/>
        <v>12/06/2011;1</v>
      </c>
      <c r="C6" s="2">
        <v>0.13200000000000001</v>
      </c>
      <c r="D6" s="2" t="s">
        <v>182</v>
      </c>
      <c r="E6" s="2" t="s">
        <v>20</v>
      </c>
      <c r="F6" s="2">
        <v>0.13200000000000001</v>
      </c>
      <c r="G6" s="2">
        <v>0.05</v>
      </c>
      <c r="H6" s="2" t="s">
        <v>11</v>
      </c>
    </row>
    <row r="7" spans="1:8" x14ac:dyDescent="0.25">
      <c r="A7" s="3">
        <v>41184</v>
      </c>
      <c r="B7" t="str">
        <f t="shared" si="0"/>
        <v>10/02/2012;1</v>
      </c>
      <c r="C7" s="2">
        <v>0.16900000000000001</v>
      </c>
      <c r="D7" s="2" t="s">
        <v>182</v>
      </c>
      <c r="E7" s="2" t="s">
        <v>23</v>
      </c>
      <c r="F7" s="2">
        <v>0.16900000000000001</v>
      </c>
      <c r="G7" s="2">
        <v>0.05</v>
      </c>
      <c r="H7" s="2" t="s">
        <v>11</v>
      </c>
    </row>
    <row r="8" spans="1:8" x14ac:dyDescent="0.25">
      <c r="A8" s="3">
        <v>41184</v>
      </c>
      <c r="B8" t="str">
        <f t="shared" si="0"/>
        <v>10/02/2012;2</v>
      </c>
      <c r="C8" s="2">
        <v>0.17699999999999999</v>
      </c>
      <c r="D8" s="2" t="s">
        <v>182</v>
      </c>
      <c r="E8" s="2" t="s">
        <v>25</v>
      </c>
      <c r="F8" s="2">
        <v>0.17699999999999999</v>
      </c>
      <c r="G8" s="2">
        <v>0.05</v>
      </c>
      <c r="H8" s="2" t="s">
        <v>11</v>
      </c>
    </row>
    <row r="9" spans="1:8" x14ac:dyDescent="0.25">
      <c r="A9" s="3">
        <v>41191</v>
      </c>
      <c r="B9" t="str">
        <f t="shared" si="0"/>
        <v>10/09/2012;2</v>
      </c>
      <c r="C9" s="2">
        <v>0.40600000000000003</v>
      </c>
      <c r="D9" s="2" t="s">
        <v>182</v>
      </c>
      <c r="E9" s="2" t="s">
        <v>28</v>
      </c>
      <c r="F9" s="2">
        <v>0.40600000000000003</v>
      </c>
      <c r="G9" s="2">
        <v>0.16</v>
      </c>
      <c r="H9" s="2" t="s">
        <v>11</v>
      </c>
    </row>
    <row r="10" spans="1:8" x14ac:dyDescent="0.25">
      <c r="A10" s="3">
        <v>41198</v>
      </c>
      <c r="B10" t="str">
        <f t="shared" si="0"/>
        <v>10/16/2012;1</v>
      </c>
      <c r="C10" s="2">
        <v>0.495</v>
      </c>
      <c r="D10" s="2" t="s">
        <v>182</v>
      </c>
      <c r="E10" s="2" t="s">
        <v>31</v>
      </c>
      <c r="F10" s="2">
        <v>0.495</v>
      </c>
      <c r="G10" s="2">
        <v>0.05</v>
      </c>
      <c r="H10" s="2" t="s">
        <v>11</v>
      </c>
    </row>
    <row r="11" spans="1:8" x14ac:dyDescent="0.25">
      <c r="A11" s="3">
        <v>41198</v>
      </c>
      <c r="B11" t="str">
        <f t="shared" si="0"/>
        <v>10/16/2012;2</v>
      </c>
      <c r="C11" s="2">
        <v>1.63</v>
      </c>
      <c r="D11" s="2" t="s">
        <v>182</v>
      </c>
      <c r="E11" s="2" t="s">
        <v>32</v>
      </c>
      <c r="F11" s="2">
        <v>1.63</v>
      </c>
      <c r="G11" s="2">
        <v>0.05</v>
      </c>
      <c r="H11" s="2" t="s">
        <v>11</v>
      </c>
    </row>
    <row r="12" spans="1:8" x14ac:dyDescent="0.25">
      <c r="A12" s="3">
        <v>41198</v>
      </c>
      <c r="B12" t="str">
        <f t="shared" si="0"/>
        <v>10/16/2012;3</v>
      </c>
      <c r="C12" s="2">
        <v>5.5E-2</v>
      </c>
      <c r="D12" s="2" t="s">
        <v>182</v>
      </c>
      <c r="E12" s="2" t="s">
        <v>33</v>
      </c>
      <c r="F12" s="2">
        <v>5.5E-2</v>
      </c>
      <c r="G12" s="2">
        <v>0.05</v>
      </c>
      <c r="H12" s="2" t="s">
        <v>11</v>
      </c>
    </row>
    <row r="13" spans="1:8" x14ac:dyDescent="0.25">
      <c r="A13" s="3">
        <v>41205</v>
      </c>
      <c r="B13" t="str">
        <f t="shared" si="0"/>
        <v>10/23/2012;1</v>
      </c>
      <c r="C13" s="2">
        <v>6.2E-2</v>
      </c>
      <c r="D13" s="2" t="s">
        <v>182</v>
      </c>
      <c r="E13" s="2" t="s">
        <v>34</v>
      </c>
      <c r="F13" s="2">
        <v>6.2E-2</v>
      </c>
      <c r="G13" s="2">
        <v>0.05</v>
      </c>
      <c r="H13" s="2" t="s">
        <v>11</v>
      </c>
    </row>
    <row r="14" spans="1:8" x14ac:dyDescent="0.25">
      <c r="A14" s="3">
        <v>41218</v>
      </c>
      <c r="B14" t="str">
        <f t="shared" si="0"/>
        <v>11/05/2012;1</v>
      </c>
      <c r="C14" s="2">
        <v>0.08</v>
      </c>
      <c r="D14" s="2" t="s">
        <v>182</v>
      </c>
      <c r="E14" s="2" t="s">
        <v>36</v>
      </c>
      <c r="F14" s="2">
        <v>0.08</v>
      </c>
      <c r="G14" s="2">
        <v>0.05</v>
      </c>
      <c r="H14" s="2" t="s">
        <v>11</v>
      </c>
    </row>
    <row r="15" spans="1:8" x14ac:dyDescent="0.25">
      <c r="A15" s="3">
        <v>41226</v>
      </c>
      <c r="B15" t="str">
        <f t="shared" si="0"/>
        <v>11/13/2012;1</v>
      </c>
      <c r="C15" s="4">
        <v>2.5000000000000001E-2</v>
      </c>
      <c r="D15" s="2" t="s">
        <v>182</v>
      </c>
      <c r="E15" s="2" t="s">
        <v>38</v>
      </c>
      <c r="F15" s="2" t="s">
        <v>10</v>
      </c>
      <c r="G15" s="2">
        <v>0.05</v>
      </c>
      <c r="H15" s="2" t="s">
        <v>11</v>
      </c>
    </row>
    <row r="16" spans="1:8" x14ac:dyDescent="0.25">
      <c r="A16" s="3">
        <v>41226</v>
      </c>
      <c r="B16" t="str">
        <f t="shared" si="0"/>
        <v>11/13/2012;2</v>
      </c>
      <c r="C16" s="4">
        <v>2.5000000000000001E-2</v>
      </c>
      <c r="D16" s="2" t="s">
        <v>182</v>
      </c>
      <c r="E16" s="2" t="s">
        <v>39</v>
      </c>
      <c r="F16" s="2" t="s">
        <v>10</v>
      </c>
      <c r="G16" s="2">
        <v>0.05</v>
      </c>
      <c r="H16" s="2" t="s">
        <v>11</v>
      </c>
    </row>
    <row r="17" spans="1:8" x14ac:dyDescent="0.25">
      <c r="A17" s="3">
        <v>41233</v>
      </c>
      <c r="B17" t="str">
        <f t="shared" si="0"/>
        <v>11/20/2012;1</v>
      </c>
      <c r="C17" s="2">
        <v>0.05</v>
      </c>
      <c r="D17" s="2" t="s">
        <v>182</v>
      </c>
      <c r="E17" s="2" t="s">
        <v>40</v>
      </c>
      <c r="F17" s="2">
        <v>0.05</v>
      </c>
      <c r="G17" s="2">
        <v>0.05</v>
      </c>
      <c r="H17" s="2" t="s">
        <v>11</v>
      </c>
    </row>
    <row r="18" spans="1:8" x14ac:dyDescent="0.25">
      <c r="A18" s="3">
        <v>41233</v>
      </c>
      <c r="B18" t="str">
        <f t="shared" si="0"/>
        <v>11/20/2012;2</v>
      </c>
      <c r="C18" s="4">
        <v>2.5000000000000001E-2</v>
      </c>
      <c r="D18" s="2" t="s">
        <v>182</v>
      </c>
      <c r="E18" s="2" t="s">
        <v>41</v>
      </c>
      <c r="F18" s="2" t="s">
        <v>10</v>
      </c>
      <c r="G18" s="2">
        <v>0.05</v>
      </c>
      <c r="H18" s="2" t="s">
        <v>11</v>
      </c>
    </row>
    <row r="19" spans="1:8" x14ac:dyDescent="0.25">
      <c r="A19" s="3">
        <v>41239</v>
      </c>
      <c r="B19" t="str">
        <f t="shared" si="0"/>
        <v>11/26/2012;1</v>
      </c>
      <c r="C19" s="4">
        <v>2.5000000000000001E-2</v>
      </c>
      <c r="D19" s="2" t="s">
        <v>182</v>
      </c>
      <c r="E19" s="2" t="s">
        <v>42</v>
      </c>
      <c r="F19" s="2" t="s">
        <v>10</v>
      </c>
      <c r="G19" s="2">
        <v>0.05</v>
      </c>
      <c r="H19" s="2" t="s">
        <v>11</v>
      </c>
    </row>
    <row r="20" spans="1:8" x14ac:dyDescent="0.25">
      <c r="A20" s="3">
        <v>41239</v>
      </c>
      <c r="B20" t="str">
        <f t="shared" si="0"/>
        <v>11/26/2012;2</v>
      </c>
      <c r="C20" s="4">
        <v>2.5000000000000001E-2</v>
      </c>
      <c r="D20" s="2" t="s">
        <v>182</v>
      </c>
      <c r="E20" s="2" t="s">
        <v>43</v>
      </c>
      <c r="F20" s="2" t="s">
        <v>10</v>
      </c>
      <c r="G20" s="2">
        <v>0.05</v>
      </c>
      <c r="H20" s="2" t="s">
        <v>11</v>
      </c>
    </row>
    <row r="21" spans="1:8" x14ac:dyDescent="0.25">
      <c r="A21" s="3">
        <v>41351</v>
      </c>
      <c r="B21" t="str">
        <f t="shared" si="0"/>
        <v>03/18/2013;1</v>
      </c>
      <c r="C21" s="4">
        <v>2.5000000000000001E-2</v>
      </c>
      <c r="D21" s="2" t="s">
        <v>182</v>
      </c>
      <c r="E21" s="2" t="s">
        <v>46</v>
      </c>
      <c r="F21" s="2" t="s">
        <v>10</v>
      </c>
      <c r="G21" s="2">
        <v>0.05</v>
      </c>
      <c r="H21" s="2" t="s">
        <v>11</v>
      </c>
    </row>
    <row r="22" spans="1:8" x14ac:dyDescent="0.25">
      <c r="A22" s="3">
        <v>41527</v>
      </c>
      <c r="B22" t="str">
        <f t="shared" si="0"/>
        <v>09/10/2013;2</v>
      </c>
      <c r="C22" s="4">
        <v>0.08</v>
      </c>
      <c r="D22" s="2" t="s">
        <v>182</v>
      </c>
      <c r="E22" s="2" t="s">
        <v>51</v>
      </c>
      <c r="F22" s="2" t="s">
        <v>10</v>
      </c>
      <c r="G22" s="2">
        <v>0.16</v>
      </c>
      <c r="H22" s="2" t="s">
        <v>11</v>
      </c>
    </row>
    <row r="23" spans="1:8" x14ac:dyDescent="0.25">
      <c r="A23" s="3">
        <v>41535</v>
      </c>
      <c r="B23" t="str">
        <f t="shared" si="0"/>
        <v>09/18/2013;3</v>
      </c>
      <c r="C23" s="2">
        <v>0.91900000000000004</v>
      </c>
      <c r="D23" s="2" t="s">
        <v>182</v>
      </c>
      <c r="E23" s="2" t="s">
        <v>54</v>
      </c>
      <c r="F23" s="2">
        <v>0.91900000000000004</v>
      </c>
      <c r="G23" s="2">
        <v>0.16</v>
      </c>
      <c r="H23" s="2" t="s">
        <v>11</v>
      </c>
    </row>
    <row r="24" spans="1:8" x14ac:dyDescent="0.25">
      <c r="A24" s="3">
        <v>41541</v>
      </c>
      <c r="B24" t="str">
        <f t="shared" si="0"/>
        <v>09/24/2013;2</v>
      </c>
      <c r="C24" s="2">
        <v>0.23</v>
      </c>
      <c r="D24" s="2" t="s">
        <v>182</v>
      </c>
      <c r="E24" s="2" t="s">
        <v>56</v>
      </c>
      <c r="F24" s="2">
        <v>0.23</v>
      </c>
      <c r="G24" s="2">
        <v>0.16</v>
      </c>
      <c r="H24" s="2" t="s">
        <v>11</v>
      </c>
    </row>
    <row r="25" spans="1:8" x14ac:dyDescent="0.25">
      <c r="A25" s="3">
        <v>41548</v>
      </c>
      <c r="B25" t="str">
        <f t="shared" si="0"/>
        <v>10/01/2013;1</v>
      </c>
      <c r="C25" s="2">
        <v>0.5</v>
      </c>
      <c r="D25" s="2" t="s">
        <v>182</v>
      </c>
      <c r="E25" s="2" t="s">
        <v>57</v>
      </c>
      <c r="F25" s="2">
        <v>0.5</v>
      </c>
      <c r="G25" s="2">
        <v>0.16</v>
      </c>
      <c r="H25" s="2" t="s">
        <v>11</v>
      </c>
    </row>
    <row r="26" spans="1:8" x14ac:dyDescent="0.25">
      <c r="A26" s="3">
        <v>41548</v>
      </c>
      <c r="B26" t="str">
        <f t="shared" si="0"/>
        <v>10/01/2013;2</v>
      </c>
      <c r="C26" s="2">
        <v>0.23499999999999999</v>
      </c>
      <c r="D26" s="2" t="s">
        <v>182</v>
      </c>
      <c r="E26" s="2" t="s">
        <v>58</v>
      </c>
      <c r="F26" s="2">
        <v>0.23499999999999999</v>
      </c>
      <c r="G26" s="2">
        <v>0.16</v>
      </c>
      <c r="H26" s="2" t="s">
        <v>11</v>
      </c>
    </row>
    <row r="27" spans="1:8" x14ac:dyDescent="0.25">
      <c r="A27" s="3">
        <v>41562</v>
      </c>
      <c r="B27" t="str">
        <f t="shared" si="0"/>
        <v>10/15/2013;2</v>
      </c>
      <c r="C27" s="4">
        <v>0.08</v>
      </c>
      <c r="D27" s="2" t="s">
        <v>182</v>
      </c>
      <c r="E27" s="2" t="s">
        <v>190</v>
      </c>
      <c r="F27" s="2" t="s">
        <v>10</v>
      </c>
      <c r="G27" s="2">
        <v>0.16</v>
      </c>
      <c r="H27" s="2" t="s">
        <v>11</v>
      </c>
    </row>
    <row r="28" spans="1:8" x14ac:dyDescent="0.25">
      <c r="A28" s="3">
        <v>41569</v>
      </c>
      <c r="B28" t="str">
        <f t="shared" si="0"/>
        <v>10/22/2013;1</v>
      </c>
      <c r="C28" s="4">
        <v>0.08</v>
      </c>
      <c r="D28" s="2" t="s">
        <v>182</v>
      </c>
      <c r="E28" s="2" t="s">
        <v>63</v>
      </c>
      <c r="F28" s="2" t="s">
        <v>10</v>
      </c>
      <c r="G28" s="2">
        <v>0.16</v>
      </c>
      <c r="H28" s="2" t="s">
        <v>11</v>
      </c>
    </row>
    <row r="29" spans="1:8" x14ac:dyDescent="0.25">
      <c r="A29" s="3">
        <v>41569</v>
      </c>
      <c r="B29" t="str">
        <f t="shared" si="0"/>
        <v>10/22/2013;3</v>
      </c>
      <c r="C29" s="2">
        <v>4.03</v>
      </c>
      <c r="D29" s="2" t="s">
        <v>182</v>
      </c>
      <c r="E29" s="2" t="s">
        <v>64</v>
      </c>
      <c r="F29" s="2">
        <v>4.03</v>
      </c>
      <c r="G29" s="2">
        <v>0.16</v>
      </c>
      <c r="H29" s="2" t="s">
        <v>11</v>
      </c>
    </row>
    <row r="30" spans="1:8" x14ac:dyDescent="0.25">
      <c r="A30" s="3">
        <v>41576</v>
      </c>
      <c r="B30" t="str">
        <f t="shared" si="0"/>
        <v>10/29/2013;3</v>
      </c>
      <c r="C30" s="2">
        <v>3.44</v>
      </c>
      <c r="D30" s="2" t="s">
        <v>182</v>
      </c>
      <c r="E30" s="2" t="s">
        <v>65</v>
      </c>
      <c r="F30" s="2">
        <v>3.44</v>
      </c>
      <c r="G30" s="2">
        <v>0.16</v>
      </c>
      <c r="H30" s="2" t="s">
        <v>11</v>
      </c>
    </row>
    <row r="31" spans="1:8" x14ac:dyDescent="0.25">
      <c r="A31" s="3">
        <v>41576</v>
      </c>
      <c r="B31" t="str">
        <f t="shared" si="0"/>
        <v>10/29/2013;4</v>
      </c>
      <c r="C31" s="4">
        <v>0.08</v>
      </c>
      <c r="D31" s="2" t="s">
        <v>182</v>
      </c>
      <c r="E31" s="2" t="s">
        <v>66</v>
      </c>
      <c r="F31" s="2" t="s">
        <v>10</v>
      </c>
      <c r="G31" s="2">
        <v>0.16</v>
      </c>
      <c r="H31" s="2" t="s">
        <v>11</v>
      </c>
    </row>
    <row r="32" spans="1:8" x14ac:dyDescent="0.25">
      <c r="A32" s="3">
        <v>41583</v>
      </c>
      <c r="B32" t="str">
        <f t="shared" si="0"/>
        <v>11/05/2013;4</v>
      </c>
      <c r="C32" s="4">
        <v>0.08</v>
      </c>
      <c r="D32" s="2" t="s">
        <v>182</v>
      </c>
      <c r="E32" s="2" t="s">
        <v>68</v>
      </c>
      <c r="F32" s="2" t="s">
        <v>10</v>
      </c>
      <c r="G32" s="2">
        <v>0.16</v>
      </c>
      <c r="H32" s="2" t="s">
        <v>11</v>
      </c>
    </row>
    <row r="33" spans="1:8" x14ac:dyDescent="0.25">
      <c r="A33" s="3">
        <v>41877</v>
      </c>
      <c r="B33" t="str">
        <f t="shared" si="0"/>
        <v>08/26/2014;2</v>
      </c>
      <c r="C33" s="2">
        <v>0.69499999999999995</v>
      </c>
      <c r="D33" s="2" t="s">
        <v>182</v>
      </c>
      <c r="E33" s="2" t="s">
        <v>75</v>
      </c>
      <c r="F33" s="2">
        <v>0.69499999999999995</v>
      </c>
      <c r="G33" s="2">
        <v>0.16</v>
      </c>
      <c r="H33" s="2" t="s">
        <v>11</v>
      </c>
    </row>
    <row r="34" spans="1:8" x14ac:dyDescent="0.25">
      <c r="A34" s="3">
        <v>41885</v>
      </c>
      <c r="B34" t="str">
        <f t="shared" si="0"/>
        <v>09/03/2014;2</v>
      </c>
      <c r="C34" s="2">
        <v>1.46</v>
      </c>
      <c r="D34" s="2" t="s">
        <v>182</v>
      </c>
      <c r="E34" s="2" t="s">
        <v>77</v>
      </c>
      <c r="F34" s="2">
        <v>1.46</v>
      </c>
      <c r="G34" s="2">
        <v>0.16</v>
      </c>
      <c r="H34" s="2" t="s">
        <v>11</v>
      </c>
    </row>
    <row r="35" spans="1:8" x14ac:dyDescent="0.25">
      <c r="A35" s="3">
        <v>41891</v>
      </c>
      <c r="B35" t="str">
        <f t="shared" ref="B35:B66" si="1">TEXT(A35,"mm/dd/yyyy")&amp;";"&amp;RIGHT(E35,1)</f>
        <v>09/09/2014;4</v>
      </c>
      <c r="C35" s="2">
        <v>0.98</v>
      </c>
      <c r="D35" s="2" t="s">
        <v>182</v>
      </c>
      <c r="E35" s="2" t="s">
        <v>81</v>
      </c>
      <c r="F35" s="2">
        <v>0.98</v>
      </c>
      <c r="G35" s="2">
        <v>0.16</v>
      </c>
      <c r="H35" s="2" t="s">
        <v>11</v>
      </c>
    </row>
    <row r="36" spans="1:8" x14ac:dyDescent="0.25">
      <c r="A36" s="3">
        <v>41891</v>
      </c>
      <c r="B36" t="str">
        <f t="shared" si="1"/>
        <v>09/09/2014;6</v>
      </c>
      <c r="C36" s="2">
        <v>1.1200000000000001</v>
      </c>
      <c r="D36" s="2" t="s">
        <v>182</v>
      </c>
      <c r="E36" s="2" t="s">
        <v>79</v>
      </c>
      <c r="F36" s="2">
        <v>1.1200000000000001</v>
      </c>
      <c r="G36" s="2">
        <v>0.16</v>
      </c>
      <c r="H36" s="2" t="s">
        <v>11</v>
      </c>
    </row>
    <row r="37" spans="1:8" x14ac:dyDescent="0.25">
      <c r="A37" s="3">
        <v>41893</v>
      </c>
      <c r="B37" t="str">
        <f t="shared" si="1"/>
        <v>09/11/2014;3</v>
      </c>
      <c r="C37" s="2">
        <v>6.7</v>
      </c>
      <c r="D37" s="2" t="s">
        <v>182</v>
      </c>
      <c r="E37" s="2" t="s">
        <v>84</v>
      </c>
      <c r="F37" s="2">
        <v>6.7</v>
      </c>
      <c r="G37" s="2">
        <v>0.16</v>
      </c>
      <c r="H37" s="2" t="s">
        <v>14</v>
      </c>
    </row>
    <row r="38" spans="1:8" x14ac:dyDescent="0.25">
      <c r="A38" s="3">
        <v>41893</v>
      </c>
      <c r="B38" t="str">
        <f t="shared" si="1"/>
        <v>09/11/2014;4</v>
      </c>
      <c r="C38" s="2">
        <v>1</v>
      </c>
      <c r="D38" s="2" t="s">
        <v>182</v>
      </c>
      <c r="E38" s="2" t="s">
        <v>85</v>
      </c>
      <c r="F38" s="2">
        <v>1</v>
      </c>
      <c r="G38" s="2">
        <v>0.16</v>
      </c>
      <c r="H38" s="2" t="s">
        <v>11</v>
      </c>
    </row>
    <row r="39" spans="1:8" x14ac:dyDescent="0.25">
      <c r="A39" s="3">
        <v>41894</v>
      </c>
      <c r="B39" t="str">
        <f t="shared" si="1"/>
        <v>09/12/2014;2</v>
      </c>
      <c r="C39" s="2">
        <v>5.5</v>
      </c>
      <c r="D39" s="2" t="s">
        <v>182</v>
      </c>
      <c r="E39" s="2" t="s">
        <v>87</v>
      </c>
      <c r="F39" s="2">
        <v>5.5</v>
      </c>
      <c r="G39" s="2">
        <v>0.16</v>
      </c>
      <c r="H39" s="2" t="s">
        <v>11</v>
      </c>
    </row>
    <row r="40" spans="1:8" x14ac:dyDescent="0.25">
      <c r="A40" s="3">
        <v>41894</v>
      </c>
      <c r="B40" t="str">
        <f t="shared" si="1"/>
        <v>09/12/2014;3</v>
      </c>
      <c r="C40" s="2">
        <v>1.4</v>
      </c>
      <c r="D40" s="2" t="s">
        <v>182</v>
      </c>
      <c r="E40" s="2" t="s">
        <v>88</v>
      </c>
      <c r="F40" s="2">
        <v>1.4</v>
      </c>
      <c r="G40" s="2">
        <v>0.16</v>
      </c>
      <c r="H40" s="2" t="s">
        <v>11</v>
      </c>
    </row>
    <row r="41" spans="1:8" x14ac:dyDescent="0.25">
      <c r="A41" s="3">
        <v>41913</v>
      </c>
      <c r="B41" t="str">
        <f t="shared" si="1"/>
        <v>10/01/2014;3</v>
      </c>
      <c r="C41" s="2">
        <v>4.3</v>
      </c>
      <c r="D41" s="2" t="s">
        <v>182</v>
      </c>
      <c r="E41" s="2" t="s">
        <v>97</v>
      </c>
      <c r="F41" s="2">
        <v>4.3</v>
      </c>
      <c r="G41" s="2">
        <v>0.16</v>
      </c>
      <c r="H41" s="2" t="s">
        <v>11</v>
      </c>
    </row>
    <row r="42" spans="1:8" x14ac:dyDescent="0.25">
      <c r="A42" s="3">
        <v>41933</v>
      </c>
      <c r="B42" t="str">
        <f t="shared" si="1"/>
        <v>10/21/2014;</v>
      </c>
      <c r="C42" s="2">
        <v>0.63</v>
      </c>
      <c r="D42" s="2" t="s">
        <v>182</v>
      </c>
      <c r="F42" s="2">
        <v>0.63</v>
      </c>
      <c r="G42" s="2">
        <v>0.16</v>
      </c>
      <c r="H42" s="2" t="s">
        <v>11</v>
      </c>
    </row>
    <row r="43" spans="1:8" x14ac:dyDescent="0.25">
      <c r="A43" s="3">
        <v>40544</v>
      </c>
      <c r="B43" t="str">
        <f t="shared" si="1"/>
        <v>01/01/2011;1</v>
      </c>
      <c r="C43" s="2">
        <v>64.400000000000006</v>
      </c>
      <c r="D43" s="2" t="s">
        <v>183</v>
      </c>
      <c r="E43" s="2" t="s">
        <v>12</v>
      </c>
      <c r="F43" s="2">
        <v>64.400000000000006</v>
      </c>
      <c r="G43" s="2">
        <v>0.05</v>
      </c>
      <c r="H43" s="2" t="s">
        <v>14</v>
      </c>
    </row>
    <row r="44" spans="1:8" x14ac:dyDescent="0.25">
      <c r="A44" s="3">
        <v>40581</v>
      </c>
      <c r="B44" t="str">
        <f t="shared" si="1"/>
        <v>02/07/2011;1</v>
      </c>
      <c r="C44" s="2">
        <v>5.77</v>
      </c>
      <c r="D44" s="2" t="s">
        <v>183</v>
      </c>
      <c r="E44" s="2" t="s">
        <v>16</v>
      </c>
      <c r="F44" s="2">
        <v>5.77</v>
      </c>
      <c r="G44" s="2">
        <v>0.05</v>
      </c>
      <c r="H44" s="2" t="s">
        <v>11</v>
      </c>
    </row>
    <row r="45" spans="1:8" x14ac:dyDescent="0.25">
      <c r="A45" s="3">
        <v>40823</v>
      </c>
      <c r="B45" t="str">
        <f t="shared" si="1"/>
        <v>10/07/2011;1</v>
      </c>
      <c r="C45" s="2">
        <v>9.19</v>
      </c>
      <c r="D45" s="2" t="s">
        <v>183</v>
      </c>
      <c r="E45" s="2" t="s">
        <v>18</v>
      </c>
      <c r="F45" s="2">
        <v>9.19</v>
      </c>
      <c r="G45" s="2">
        <v>0.05</v>
      </c>
      <c r="H45" s="2" t="s">
        <v>14</v>
      </c>
    </row>
    <row r="46" spans="1:8" x14ac:dyDescent="0.25">
      <c r="A46" s="3">
        <v>40947</v>
      </c>
      <c r="B46" t="str">
        <f t="shared" si="1"/>
        <v>02/08/2012;1</v>
      </c>
      <c r="C46" s="2">
        <v>6.7000000000000004E-2</v>
      </c>
      <c r="D46" s="2" t="s">
        <v>183</v>
      </c>
      <c r="E46" s="2" t="s">
        <v>21</v>
      </c>
      <c r="F46" s="2">
        <v>6.7000000000000004E-2</v>
      </c>
      <c r="G46" s="2">
        <v>0.05</v>
      </c>
      <c r="H46" s="2" t="s">
        <v>11</v>
      </c>
    </row>
    <row r="47" spans="1:8" x14ac:dyDescent="0.25">
      <c r="A47" s="3">
        <v>41180</v>
      </c>
      <c r="B47" t="str">
        <f t="shared" si="1"/>
        <v>09/28/2012;1</v>
      </c>
      <c r="C47" s="2">
        <v>34.4</v>
      </c>
      <c r="D47" s="2" t="s">
        <v>183</v>
      </c>
      <c r="E47" s="2" t="s">
        <v>22</v>
      </c>
      <c r="F47" s="2">
        <v>34.4</v>
      </c>
      <c r="G47" s="2">
        <v>0.05</v>
      </c>
      <c r="H47" s="2" t="s">
        <v>14</v>
      </c>
    </row>
    <row r="48" spans="1:8" x14ac:dyDescent="0.25">
      <c r="A48" s="3">
        <v>41184</v>
      </c>
      <c r="B48" t="str">
        <f t="shared" si="1"/>
        <v>10/02/2012;3</v>
      </c>
      <c r="C48" s="2">
        <v>128</v>
      </c>
      <c r="D48" s="2" t="s">
        <v>183</v>
      </c>
      <c r="E48" s="2" t="s">
        <v>26</v>
      </c>
      <c r="F48" s="2">
        <v>128</v>
      </c>
      <c r="G48" s="2">
        <v>0.05</v>
      </c>
      <c r="H48" s="2" t="s">
        <v>14</v>
      </c>
    </row>
    <row r="49" spans="1:8" x14ac:dyDescent="0.25">
      <c r="A49" s="3">
        <v>41184</v>
      </c>
      <c r="B49" t="str">
        <f t="shared" si="1"/>
        <v>10/02/2012;4</v>
      </c>
      <c r="C49" s="2">
        <v>419</v>
      </c>
      <c r="D49" s="2" t="s">
        <v>183</v>
      </c>
      <c r="E49" s="2" t="s">
        <v>24</v>
      </c>
      <c r="F49" s="2">
        <v>419</v>
      </c>
      <c r="G49" s="2">
        <v>0.05</v>
      </c>
      <c r="H49" s="2" t="s">
        <v>14</v>
      </c>
    </row>
    <row r="50" spans="1:8" x14ac:dyDescent="0.25">
      <c r="A50" s="3">
        <v>41191</v>
      </c>
      <c r="B50" t="str">
        <f t="shared" si="1"/>
        <v>10/09/2012;1</v>
      </c>
      <c r="C50" s="2">
        <v>25.6</v>
      </c>
      <c r="D50" s="2" t="s">
        <v>183</v>
      </c>
      <c r="E50" s="2" t="s">
        <v>27</v>
      </c>
      <c r="F50" s="2">
        <v>25.6</v>
      </c>
      <c r="G50" s="2">
        <v>0.16</v>
      </c>
      <c r="H50" s="2" t="s">
        <v>14</v>
      </c>
    </row>
    <row r="51" spans="1:8" x14ac:dyDescent="0.25">
      <c r="A51" s="3">
        <v>41206</v>
      </c>
      <c r="B51" t="str">
        <f t="shared" si="1"/>
        <v>10/24/2012;1</v>
      </c>
      <c r="C51" s="2">
        <v>29.3</v>
      </c>
      <c r="D51" s="2" t="s">
        <v>183</v>
      </c>
      <c r="E51" s="2" t="s">
        <v>35</v>
      </c>
      <c r="F51" s="2">
        <v>29.3</v>
      </c>
      <c r="G51" s="2">
        <v>0.05</v>
      </c>
      <c r="H51" s="2" t="s">
        <v>14</v>
      </c>
    </row>
    <row r="52" spans="1:8" x14ac:dyDescent="0.25">
      <c r="A52" s="3">
        <v>41218</v>
      </c>
      <c r="B52" t="str">
        <f t="shared" si="1"/>
        <v>11/05/2012;2</v>
      </c>
      <c r="C52" s="2">
        <v>73.099999999999994</v>
      </c>
      <c r="D52" s="2" t="s">
        <v>183</v>
      </c>
      <c r="E52" s="2" t="s">
        <v>37</v>
      </c>
      <c r="F52" s="2">
        <v>73.099999999999994</v>
      </c>
      <c r="G52" s="2">
        <v>0.05</v>
      </c>
      <c r="H52" s="2" t="s">
        <v>14</v>
      </c>
    </row>
    <row r="53" spans="1:8" x14ac:dyDescent="0.25">
      <c r="A53" s="3">
        <v>41332</v>
      </c>
      <c r="B53" t="str">
        <f t="shared" si="1"/>
        <v>02/27/2013;1</v>
      </c>
      <c r="C53" s="2">
        <v>7.1</v>
      </c>
      <c r="D53" s="2" t="s">
        <v>183</v>
      </c>
      <c r="E53" s="2" t="s">
        <v>44</v>
      </c>
      <c r="F53" s="2">
        <v>7.1</v>
      </c>
      <c r="G53" s="2">
        <v>0.05</v>
      </c>
      <c r="H53" s="2" t="s">
        <v>14</v>
      </c>
    </row>
    <row r="54" spans="1:8" x14ac:dyDescent="0.25">
      <c r="A54" s="3">
        <v>41337</v>
      </c>
      <c r="B54" t="str">
        <f t="shared" si="1"/>
        <v>03/04/2013;1</v>
      </c>
      <c r="C54" s="4">
        <v>2.5000000000000001E-2</v>
      </c>
      <c r="D54" s="2" t="s">
        <v>183</v>
      </c>
      <c r="E54" s="2" t="s">
        <v>45</v>
      </c>
      <c r="F54" s="2" t="s">
        <v>10</v>
      </c>
      <c r="G54" s="2">
        <v>0.05</v>
      </c>
      <c r="H54" s="2" t="s">
        <v>11</v>
      </c>
    </row>
    <row r="55" spans="1:8" x14ac:dyDescent="0.25">
      <c r="A55" s="3">
        <v>41512</v>
      </c>
      <c r="B55" t="str">
        <f t="shared" si="1"/>
        <v>08/26/2013;1</v>
      </c>
      <c r="C55" s="2">
        <v>21.3</v>
      </c>
      <c r="D55" s="2" t="s">
        <v>183</v>
      </c>
      <c r="E55" s="2" t="s">
        <v>47</v>
      </c>
      <c r="F55" s="2">
        <v>21.3</v>
      </c>
      <c r="G55" s="2">
        <v>0.16</v>
      </c>
      <c r="H55" s="2" t="s">
        <v>14</v>
      </c>
    </row>
    <row r="56" spans="1:8" x14ac:dyDescent="0.25">
      <c r="A56" s="3">
        <v>41521</v>
      </c>
      <c r="B56" t="str">
        <f t="shared" si="1"/>
        <v>09/04/2013;1</v>
      </c>
      <c r="C56" s="2">
        <v>21.5</v>
      </c>
      <c r="D56" s="2" t="s">
        <v>183</v>
      </c>
      <c r="E56" s="2" t="s">
        <v>48</v>
      </c>
      <c r="F56" s="2">
        <v>21.5</v>
      </c>
      <c r="G56" s="2">
        <v>0.16</v>
      </c>
      <c r="H56" s="2" t="s">
        <v>14</v>
      </c>
    </row>
    <row r="57" spans="1:8" x14ac:dyDescent="0.25">
      <c r="A57" s="3">
        <v>41521</v>
      </c>
      <c r="B57" t="str">
        <f t="shared" si="1"/>
        <v>09/04/2013;2</v>
      </c>
      <c r="C57" s="2">
        <v>19.399999999999999</v>
      </c>
      <c r="D57" s="2" t="s">
        <v>183</v>
      </c>
      <c r="E57" s="2" t="s">
        <v>49</v>
      </c>
      <c r="F57" s="2">
        <v>19.399999999999999</v>
      </c>
      <c r="G57" s="2">
        <v>0.16</v>
      </c>
      <c r="H57" s="2" t="s">
        <v>14</v>
      </c>
    </row>
    <row r="58" spans="1:8" x14ac:dyDescent="0.25">
      <c r="A58" s="3">
        <v>41527</v>
      </c>
      <c r="B58" t="str">
        <f t="shared" si="1"/>
        <v>09/10/2013;1</v>
      </c>
      <c r="C58" s="2">
        <v>295</v>
      </c>
      <c r="D58" s="2" t="s">
        <v>183</v>
      </c>
      <c r="E58" s="2" t="s">
        <v>50</v>
      </c>
      <c r="F58" s="2">
        <v>295</v>
      </c>
      <c r="G58" s="2">
        <v>0.16</v>
      </c>
      <c r="H58" s="2" t="s">
        <v>14</v>
      </c>
    </row>
    <row r="59" spans="1:8" x14ac:dyDescent="0.25">
      <c r="A59" s="3">
        <v>41535</v>
      </c>
      <c r="B59" t="str">
        <f t="shared" si="1"/>
        <v>09/18/2013;1</v>
      </c>
      <c r="C59" s="2">
        <v>21.4</v>
      </c>
      <c r="D59" s="2" t="s">
        <v>183</v>
      </c>
      <c r="E59" s="2" t="s">
        <v>52</v>
      </c>
      <c r="F59" s="2">
        <v>21.4</v>
      </c>
      <c r="G59" s="2">
        <v>0.16</v>
      </c>
      <c r="H59" s="2" t="s">
        <v>14</v>
      </c>
    </row>
    <row r="60" spans="1:8" x14ac:dyDescent="0.25">
      <c r="A60" s="3">
        <v>41535</v>
      </c>
      <c r="B60" t="str">
        <f t="shared" si="1"/>
        <v>09/18/2013;2</v>
      </c>
      <c r="C60" s="2">
        <v>23.5</v>
      </c>
      <c r="D60" s="2" t="s">
        <v>183</v>
      </c>
      <c r="E60" s="2" t="s">
        <v>53</v>
      </c>
      <c r="F60" s="2">
        <v>23.5</v>
      </c>
      <c r="G60" s="2">
        <v>0.16</v>
      </c>
      <c r="H60" s="2" t="s">
        <v>14</v>
      </c>
    </row>
    <row r="61" spans="1:8" x14ac:dyDescent="0.25">
      <c r="A61" s="3">
        <v>41541</v>
      </c>
      <c r="B61" t="str">
        <f t="shared" si="1"/>
        <v>09/24/2013;1</v>
      </c>
      <c r="C61" s="2">
        <v>331</v>
      </c>
      <c r="D61" s="2" t="s">
        <v>183</v>
      </c>
      <c r="E61" s="2" t="s">
        <v>55</v>
      </c>
      <c r="F61" s="2">
        <v>331</v>
      </c>
      <c r="G61" s="2">
        <v>0.16</v>
      </c>
      <c r="H61" s="2" t="s">
        <v>14</v>
      </c>
    </row>
    <row r="62" spans="1:8" x14ac:dyDescent="0.25">
      <c r="A62" s="3">
        <v>41554</v>
      </c>
      <c r="B62" t="str">
        <f t="shared" si="1"/>
        <v>10/07/2013;1</v>
      </c>
      <c r="C62" s="2">
        <v>14.2</v>
      </c>
      <c r="D62" s="2" t="s">
        <v>183</v>
      </c>
      <c r="E62" s="2" t="s">
        <v>59</v>
      </c>
      <c r="F62" s="2">
        <v>14.2</v>
      </c>
      <c r="G62" s="2">
        <v>0.16</v>
      </c>
      <c r="H62" s="2" t="s">
        <v>14</v>
      </c>
    </row>
    <row r="63" spans="1:8" x14ac:dyDescent="0.25">
      <c r="A63" s="3">
        <v>41554</v>
      </c>
      <c r="B63" t="str">
        <f t="shared" si="1"/>
        <v>10/07/2013;2</v>
      </c>
      <c r="C63" s="2">
        <v>78.099999999999994</v>
      </c>
      <c r="D63" s="2" t="s">
        <v>183</v>
      </c>
      <c r="E63" s="2" t="s">
        <v>60</v>
      </c>
      <c r="F63" s="2">
        <v>78.099999999999994</v>
      </c>
      <c r="G63" s="2">
        <v>0.16</v>
      </c>
      <c r="H63" s="2" t="s">
        <v>14</v>
      </c>
    </row>
    <row r="64" spans="1:8" x14ac:dyDescent="0.25">
      <c r="A64" s="3">
        <v>41562</v>
      </c>
      <c r="B64" t="str">
        <f t="shared" si="1"/>
        <v>10/15/2013;1</v>
      </c>
      <c r="C64" s="2">
        <v>613</v>
      </c>
      <c r="D64" s="2" t="s">
        <v>183</v>
      </c>
      <c r="E64" s="2" t="s">
        <v>61</v>
      </c>
      <c r="F64" s="2">
        <v>613</v>
      </c>
      <c r="G64" s="2">
        <v>0.16</v>
      </c>
      <c r="H64" s="2" t="s">
        <v>14</v>
      </c>
    </row>
    <row r="65" spans="1:8" x14ac:dyDescent="0.25">
      <c r="A65" s="3">
        <v>41583</v>
      </c>
      <c r="B65" t="str">
        <f t="shared" si="1"/>
        <v>11/05/2013;3</v>
      </c>
      <c r="C65" s="2">
        <v>2.5499999999999998</v>
      </c>
      <c r="D65" s="2" t="s">
        <v>183</v>
      </c>
      <c r="E65" s="2" t="s">
        <v>67</v>
      </c>
      <c r="F65" s="2">
        <v>2.5499999999999998</v>
      </c>
      <c r="G65" s="2">
        <v>0.16</v>
      </c>
      <c r="H65" s="2" t="s">
        <v>11</v>
      </c>
    </row>
    <row r="66" spans="1:8" x14ac:dyDescent="0.25">
      <c r="A66" s="3">
        <v>41590</v>
      </c>
      <c r="B66" t="str">
        <f t="shared" si="1"/>
        <v>11/12/2013;3</v>
      </c>
      <c r="C66" s="2">
        <v>73.8</v>
      </c>
      <c r="D66" s="2" t="s">
        <v>183</v>
      </c>
      <c r="E66" s="2" t="s">
        <v>69</v>
      </c>
      <c r="F66" s="2">
        <v>73.8</v>
      </c>
      <c r="G66" s="2">
        <v>0.16</v>
      </c>
      <c r="H66" s="2" t="s">
        <v>14</v>
      </c>
    </row>
    <row r="67" spans="1:8" x14ac:dyDescent="0.25">
      <c r="A67" s="3">
        <v>41597</v>
      </c>
      <c r="B67" t="str">
        <f t="shared" ref="B67:B91" si="2">TEXT(A67,"mm/dd/yyyy")&amp;";"&amp;RIGHT(E67,1)</f>
        <v>11/19/2013;2</v>
      </c>
      <c r="C67" s="2">
        <v>2.5299999999999998</v>
      </c>
      <c r="D67" s="2" t="s">
        <v>183</v>
      </c>
      <c r="E67" s="2" t="s">
        <v>70</v>
      </c>
      <c r="F67" s="2">
        <v>2.5299999999999998</v>
      </c>
      <c r="G67" s="2">
        <v>0.16</v>
      </c>
      <c r="H67" s="2" t="s">
        <v>11</v>
      </c>
    </row>
    <row r="68" spans="1:8" x14ac:dyDescent="0.25">
      <c r="A68" s="3">
        <v>41603</v>
      </c>
      <c r="B68" t="str">
        <f t="shared" si="2"/>
        <v>11/25/2013;1</v>
      </c>
      <c r="C68" s="2">
        <v>6.43</v>
      </c>
      <c r="D68" s="2" t="s">
        <v>183</v>
      </c>
      <c r="E68" s="2" t="s">
        <v>71</v>
      </c>
      <c r="F68" s="2">
        <v>6.43</v>
      </c>
      <c r="G68" s="2">
        <v>0.16</v>
      </c>
      <c r="H68" s="2" t="s">
        <v>14</v>
      </c>
    </row>
    <row r="69" spans="1:8" x14ac:dyDescent="0.25">
      <c r="A69" s="3">
        <v>41611</v>
      </c>
      <c r="B69" t="str">
        <f t="shared" si="2"/>
        <v>12/03/2013;1</v>
      </c>
      <c r="C69" s="2">
        <v>3.87</v>
      </c>
      <c r="D69" s="2" t="s">
        <v>183</v>
      </c>
      <c r="E69" s="2" t="s">
        <v>72</v>
      </c>
      <c r="F69" s="2">
        <v>3.87</v>
      </c>
      <c r="G69" s="2">
        <v>0.16</v>
      </c>
      <c r="H69" s="2" t="s">
        <v>11</v>
      </c>
    </row>
    <row r="70" spans="1:8" x14ac:dyDescent="0.25">
      <c r="A70" s="3">
        <v>41872</v>
      </c>
      <c r="B70" t="str">
        <f t="shared" si="2"/>
        <v>08/21/2014;1</v>
      </c>
      <c r="C70" s="2">
        <v>79.2</v>
      </c>
      <c r="D70" s="2" t="s">
        <v>183</v>
      </c>
      <c r="E70" s="2" t="s">
        <v>73</v>
      </c>
      <c r="F70" s="2">
        <v>79.2</v>
      </c>
      <c r="G70" s="2">
        <v>0.16</v>
      </c>
      <c r="H70" s="2" t="s">
        <v>14</v>
      </c>
    </row>
    <row r="71" spans="1:8" x14ac:dyDescent="0.25">
      <c r="A71" s="3">
        <v>41877</v>
      </c>
      <c r="B71" t="str">
        <f t="shared" si="2"/>
        <v>08/26/2014;1</v>
      </c>
      <c r="C71" s="2">
        <v>38.799999999999997</v>
      </c>
      <c r="D71" s="2" t="s">
        <v>183</v>
      </c>
      <c r="E71" s="2" t="s">
        <v>74</v>
      </c>
      <c r="F71" s="2">
        <v>38.799999999999997</v>
      </c>
      <c r="G71" s="2">
        <v>0.16</v>
      </c>
      <c r="H71" s="2" t="s">
        <v>14</v>
      </c>
    </row>
    <row r="72" spans="1:8" x14ac:dyDescent="0.25">
      <c r="A72" s="3">
        <v>41885</v>
      </c>
      <c r="B72" t="str">
        <f t="shared" si="2"/>
        <v>09/03/2014;1</v>
      </c>
      <c r="C72" s="2">
        <v>250</v>
      </c>
      <c r="D72" s="2" t="s">
        <v>183</v>
      </c>
      <c r="E72" s="2" t="s">
        <v>76</v>
      </c>
      <c r="F72" s="2">
        <v>250</v>
      </c>
      <c r="G72" s="2">
        <v>0.16</v>
      </c>
      <c r="H72" s="2" t="s">
        <v>14</v>
      </c>
    </row>
    <row r="73" spans="1:8" x14ac:dyDescent="0.25">
      <c r="A73" s="3">
        <v>41891</v>
      </c>
      <c r="B73" t="str">
        <f t="shared" si="2"/>
        <v>09/09/2014;3</v>
      </c>
      <c r="C73" s="2">
        <v>23800</v>
      </c>
      <c r="D73" s="2" t="s">
        <v>183</v>
      </c>
      <c r="E73" s="2" t="s">
        <v>80</v>
      </c>
      <c r="F73" s="2">
        <v>23800</v>
      </c>
      <c r="G73" s="2">
        <v>0.16</v>
      </c>
      <c r="H73" s="2" t="s">
        <v>14</v>
      </c>
    </row>
    <row r="74" spans="1:8" x14ac:dyDescent="0.25">
      <c r="A74" s="3">
        <v>41891</v>
      </c>
      <c r="B74" t="str">
        <f t="shared" si="2"/>
        <v>09/09/2014;5</v>
      </c>
      <c r="C74" s="2">
        <v>23.2</v>
      </c>
      <c r="D74" s="2" t="s">
        <v>183</v>
      </c>
      <c r="E74" s="2" t="s">
        <v>78</v>
      </c>
      <c r="F74" s="2">
        <v>23.2</v>
      </c>
      <c r="G74" s="2">
        <v>0.16</v>
      </c>
      <c r="H74" s="2" t="s">
        <v>14</v>
      </c>
    </row>
    <row r="75" spans="1:8" x14ac:dyDescent="0.25">
      <c r="A75" s="3">
        <v>41893</v>
      </c>
      <c r="B75" t="str">
        <f t="shared" si="2"/>
        <v>09/11/2014;1</v>
      </c>
      <c r="C75" s="2">
        <v>25000</v>
      </c>
      <c r="D75" s="2" t="s">
        <v>183</v>
      </c>
      <c r="E75" s="2" t="s">
        <v>82</v>
      </c>
      <c r="F75" s="2">
        <v>25000</v>
      </c>
      <c r="G75" s="2">
        <v>0.16</v>
      </c>
      <c r="H75" s="2" t="s">
        <v>14</v>
      </c>
    </row>
    <row r="76" spans="1:8" x14ac:dyDescent="0.25">
      <c r="A76" s="3">
        <v>41893</v>
      </c>
      <c r="B76" t="str">
        <f t="shared" si="2"/>
        <v>09/11/2014;2</v>
      </c>
      <c r="C76" s="2">
        <v>207</v>
      </c>
      <c r="D76" s="2" t="s">
        <v>183</v>
      </c>
      <c r="E76" s="2" t="s">
        <v>83</v>
      </c>
      <c r="F76" s="2">
        <v>207</v>
      </c>
      <c r="G76" s="2">
        <v>0.16</v>
      </c>
      <c r="H76" s="2" t="s">
        <v>14</v>
      </c>
    </row>
    <row r="77" spans="1:8" x14ac:dyDescent="0.25">
      <c r="A77" s="3">
        <v>41894</v>
      </c>
      <c r="B77" t="str">
        <f t="shared" si="2"/>
        <v>09/12/2014;1</v>
      </c>
      <c r="C77" s="2">
        <v>10513</v>
      </c>
      <c r="D77" s="2" t="s">
        <v>183</v>
      </c>
      <c r="E77" s="2" t="s">
        <v>86</v>
      </c>
      <c r="F77" s="2">
        <v>10513</v>
      </c>
      <c r="G77" s="2">
        <v>0.16</v>
      </c>
      <c r="H77" s="2" t="s">
        <v>14</v>
      </c>
    </row>
    <row r="78" spans="1:8" x14ac:dyDescent="0.25">
      <c r="A78" s="3">
        <v>41894</v>
      </c>
      <c r="B78" t="str">
        <f t="shared" si="2"/>
        <v>09/12/2014;4</v>
      </c>
      <c r="C78" s="2">
        <v>13753</v>
      </c>
      <c r="D78" s="2" t="s">
        <v>183</v>
      </c>
      <c r="E78" s="2" t="s">
        <v>89</v>
      </c>
      <c r="F78" s="2">
        <v>13753</v>
      </c>
      <c r="G78" s="2">
        <v>0.16</v>
      </c>
      <c r="H78" s="2" t="s">
        <v>14</v>
      </c>
    </row>
    <row r="79" spans="1:8" x14ac:dyDescent="0.25">
      <c r="A79" s="3">
        <v>41898</v>
      </c>
      <c r="B79" t="str">
        <f t="shared" si="2"/>
        <v>09/16/2014;1</v>
      </c>
      <c r="C79" s="2">
        <v>179</v>
      </c>
      <c r="D79" s="2" t="s">
        <v>183</v>
      </c>
      <c r="E79" s="2" t="s">
        <v>90</v>
      </c>
      <c r="F79" s="2">
        <v>179</v>
      </c>
      <c r="G79" s="2">
        <v>0.16</v>
      </c>
      <c r="H79" s="2" t="s">
        <v>14</v>
      </c>
    </row>
    <row r="80" spans="1:8" x14ac:dyDescent="0.25">
      <c r="A80" s="3">
        <v>41898</v>
      </c>
      <c r="B80" t="str">
        <f t="shared" si="2"/>
        <v>09/16/2014;2</v>
      </c>
      <c r="C80" s="2">
        <v>1689</v>
      </c>
      <c r="D80" s="2" t="s">
        <v>183</v>
      </c>
      <c r="E80" s="2" t="s">
        <v>91</v>
      </c>
      <c r="F80" s="2">
        <v>1689</v>
      </c>
      <c r="G80" s="2">
        <v>0.16</v>
      </c>
      <c r="H80" s="2" t="s">
        <v>14</v>
      </c>
    </row>
    <row r="81" spans="1:8" x14ac:dyDescent="0.25">
      <c r="A81" s="3">
        <v>41898</v>
      </c>
      <c r="B81" t="str">
        <f t="shared" si="2"/>
        <v>09/16/2014;3</v>
      </c>
      <c r="C81" s="2">
        <v>502</v>
      </c>
      <c r="D81" s="2" t="s">
        <v>183</v>
      </c>
      <c r="E81" s="2" t="s">
        <v>92</v>
      </c>
      <c r="F81" s="2">
        <v>502</v>
      </c>
      <c r="G81" s="2">
        <v>0.16</v>
      </c>
      <c r="H81" s="2" t="s">
        <v>14</v>
      </c>
    </row>
    <row r="82" spans="1:8" x14ac:dyDescent="0.25">
      <c r="A82" s="3">
        <v>41905</v>
      </c>
      <c r="B82" t="str">
        <f t="shared" si="2"/>
        <v>09/23/2014;1</v>
      </c>
      <c r="C82" s="2">
        <v>219</v>
      </c>
      <c r="D82" s="2" t="s">
        <v>183</v>
      </c>
      <c r="E82" s="2" t="s">
        <v>93</v>
      </c>
      <c r="F82" s="2">
        <v>219</v>
      </c>
      <c r="G82" s="2">
        <v>0.16</v>
      </c>
      <c r="H82" s="2" t="s">
        <v>14</v>
      </c>
    </row>
    <row r="83" spans="1:8" x14ac:dyDescent="0.25">
      <c r="A83" s="3">
        <v>41905</v>
      </c>
      <c r="B83" t="str">
        <f t="shared" si="2"/>
        <v>09/23/2014;2</v>
      </c>
      <c r="C83" s="2">
        <v>192</v>
      </c>
      <c r="D83" s="2" t="s">
        <v>183</v>
      </c>
      <c r="E83" s="2" t="s">
        <v>94</v>
      </c>
      <c r="F83" s="2">
        <v>192</v>
      </c>
      <c r="G83" s="2">
        <v>0.16</v>
      </c>
      <c r="H83" s="2" t="s">
        <v>14</v>
      </c>
    </row>
    <row r="84" spans="1:8" x14ac:dyDescent="0.25">
      <c r="A84" s="3">
        <v>41905</v>
      </c>
      <c r="B84" t="str">
        <f t="shared" si="2"/>
        <v>09/23/2014;3</v>
      </c>
      <c r="C84" s="2">
        <v>210</v>
      </c>
      <c r="D84" s="2" t="s">
        <v>183</v>
      </c>
      <c r="E84" s="2" t="s">
        <v>95</v>
      </c>
      <c r="F84" s="2">
        <v>210</v>
      </c>
      <c r="G84" s="2">
        <v>0.16</v>
      </c>
      <c r="H84" s="2" t="s">
        <v>14</v>
      </c>
    </row>
    <row r="85" spans="1:8" x14ac:dyDescent="0.25">
      <c r="A85" s="3">
        <v>41913</v>
      </c>
      <c r="B85" t="str">
        <f t="shared" si="2"/>
        <v>10/01/2014;2</v>
      </c>
      <c r="C85" s="2">
        <v>664</v>
      </c>
      <c r="D85" s="2" t="s">
        <v>183</v>
      </c>
      <c r="E85" s="2" t="s">
        <v>96</v>
      </c>
      <c r="F85" s="2">
        <v>664</v>
      </c>
      <c r="G85" s="2">
        <v>0.16</v>
      </c>
      <c r="H85" s="2" t="s">
        <v>14</v>
      </c>
    </row>
    <row r="86" spans="1:8" x14ac:dyDescent="0.25">
      <c r="A86" s="3">
        <v>41913</v>
      </c>
      <c r="B86" t="str">
        <f t="shared" si="2"/>
        <v>10/01/2014;1</v>
      </c>
      <c r="C86" s="2">
        <v>13.9</v>
      </c>
      <c r="D86" s="2" t="s">
        <v>183</v>
      </c>
      <c r="E86" s="2" t="s">
        <v>98</v>
      </c>
      <c r="F86" s="2">
        <v>13.9</v>
      </c>
      <c r="G86" s="2">
        <v>0.16</v>
      </c>
      <c r="H86" s="2" t="s">
        <v>14</v>
      </c>
    </row>
    <row r="87" spans="1:8" x14ac:dyDescent="0.25">
      <c r="A87" s="3">
        <v>41920</v>
      </c>
      <c r="B87" t="str">
        <f t="shared" si="2"/>
        <v>10/08/2014;1</v>
      </c>
      <c r="C87" s="2">
        <v>1218</v>
      </c>
      <c r="D87" s="2" t="s">
        <v>183</v>
      </c>
      <c r="E87" s="2" t="s">
        <v>99</v>
      </c>
      <c r="F87" s="2">
        <v>1218</v>
      </c>
      <c r="G87" s="2">
        <v>0.16</v>
      </c>
      <c r="H87" s="2" t="s">
        <v>14</v>
      </c>
    </row>
    <row r="88" spans="1:8" x14ac:dyDescent="0.25">
      <c r="A88" s="3">
        <v>41920</v>
      </c>
      <c r="B88" t="str">
        <f t="shared" si="2"/>
        <v>10/08/2014;2</v>
      </c>
      <c r="C88" s="2">
        <v>277</v>
      </c>
      <c r="D88" s="2" t="s">
        <v>183</v>
      </c>
      <c r="E88" s="2" t="s">
        <v>100</v>
      </c>
      <c r="F88" s="2">
        <v>277</v>
      </c>
      <c r="G88" s="2">
        <v>0.16</v>
      </c>
      <c r="H88" s="2" t="s">
        <v>14</v>
      </c>
    </row>
    <row r="89" spans="1:8" x14ac:dyDescent="0.25">
      <c r="A89" s="3">
        <v>41926</v>
      </c>
      <c r="B89" t="str">
        <f t="shared" si="2"/>
        <v>10/14/2014;1</v>
      </c>
      <c r="C89" s="2">
        <v>28</v>
      </c>
      <c r="D89" s="2" t="s">
        <v>183</v>
      </c>
      <c r="E89" s="2" t="s">
        <v>101</v>
      </c>
      <c r="F89" s="2">
        <v>28</v>
      </c>
      <c r="G89" s="2">
        <v>0.16</v>
      </c>
      <c r="H89" s="2" t="s">
        <v>14</v>
      </c>
    </row>
    <row r="90" spans="1:8" x14ac:dyDescent="0.25">
      <c r="A90" s="3">
        <v>41926</v>
      </c>
      <c r="B90" t="str">
        <f t="shared" si="2"/>
        <v>10/14/2014;2</v>
      </c>
      <c r="C90" s="2">
        <v>6112</v>
      </c>
      <c r="D90" s="2" t="s">
        <v>183</v>
      </c>
      <c r="E90" s="2" t="s">
        <v>102</v>
      </c>
      <c r="F90" s="2">
        <v>6112</v>
      </c>
      <c r="G90" s="2">
        <v>0.16</v>
      </c>
      <c r="H90" s="2" t="s">
        <v>14</v>
      </c>
    </row>
    <row r="91" spans="1:8" x14ac:dyDescent="0.25">
      <c r="A91" s="3">
        <v>41933</v>
      </c>
      <c r="B91" t="str">
        <f t="shared" si="2"/>
        <v>10/21/2014;</v>
      </c>
      <c r="C91" s="2">
        <v>6298</v>
      </c>
      <c r="D91" s="2" t="s">
        <v>183</v>
      </c>
      <c r="F91" s="2">
        <v>6298</v>
      </c>
      <c r="G91" s="2">
        <v>0.16</v>
      </c>
      <c r="H91" s="2" t="s">
        <v>14</v>
      </c>
    </row>
  </sheetData>
  <sortState xmlns:xlrd2="http://schemas.microsoft.com/office/spreadsheetml/2017/richdata2" ref="A3:H91">
    <sortCondition ref="D3:D9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97"/>
  <sheetViews>
    <sheetView zoomScale="80" zoomScaleNormal="80" workbookViewId="0">
      <pane ySplit="2" topLeftCell="A3" activePane="bottomLeft" state="frozen"/>
      <selection pane="bottomLeft" activeCell="A91" sqref="A91"/>
    </sheetView>
  </sheetViews>
  <sheetFormatPr defaultRowHeight="15" x14ac:dyDescent="0.25"/>
  <cols>
    <col min="1" max="2" width="16.42578125" style="2" customWidth="1"/>
    <col min="3" max="3" width="12" style="2" customWidth="1"/>
    <col min="4" max="4" width="9.140625" style="2" customWidth="1"/>
    <col min="5" max="5" width="11.7109375" style="2" customWidth="1"/>
    <col min="6" max="8" width="9.140625" style="2" customWidth="1"/>
    <col min="9" max="9" width="10.7109375" style="32" customWidth="1"/>
    <col min="10" max="12" width="10.7109375" style="2" customWidth="1"/>
    <col min="13" max="13" width="10.7109375" style="32" customWidth="1"/>
    <col min="14" max="16" width="10.7109375" style="2" customWidth="1"/>
    <col min="17" max="17" width="10.7109375" style="32" customWidth="1"/>
    <col min="18" max="32" width="10.7109375" style="2" customWidth="1"/>
    <col min="33" max="33" width="9.140625" customWidth="1"/>
    <col min="34" max="34" width="12.85546875" style="33" bestFit="1" customWidth="1"/>
    <col min="35" max="35" width="12.85546875" bestFit="1" customWidth="1"/>
    <col min="36" max="36" width="15.7109375" bestFit="1" customWidth="1"/>
    <col min="37" max="37" width="11.85546875" bestFit="1" customWidth="1"/>
    <col min="38" max="38" width="12.85546875" bestFit="1" customWidth="1"/>
    <col min="39" max="39" width="12" bestFit="1" customWidth="1"/>
    <col min="40" max="40" width="12.85546875" bestFit="1" customWidth="1"/>
    <col min="42" max="42" width="9.140625" style="28"/>
    <col min="43" max="43" width="9.140625" style="29"/>
  </cols>
  <sheetData>
    <row r="1" spans="1:43" x14ac:dyDescent="0.25">
      <c r="I1" s="50" t="s">
        <v>209</v>
      </c>
      <c r="J1" s="50"/>
      <c r="K1" s="50"/>
      <c r="L1" s="50"/>
      <c r="M1" s="50" t="s">
        <v>207</v>
      </c>
      <c r="N1" s="50"/>
      <c r="O1" s="50"/>
      <c r="P1" s="50"/>
      <c r="R1" s="50" t="s">
        <v>208</v>
      </c>
      <c r="S1" s="50"/>
      <c r="T1" s="50"/>
      <c r="U1" s="50" t="s">
        <v>210</v>
      </c>
      <c r="V1" s="50"/>
      <c r="W1" s="50"/>
      <c r="X1" s="50" t="s">
        <v>211</v>
      </c>
      <c r="Y1" s="50"/>
      <c r="Z1" s="50"/>
      <c r="AA1" s="50" t="s">
        <v>213</v>
      </c>
      <c r="AB1" s="50"/>
      <c r="AC1" s="50"/>
      <c r="AD1" s="50" t="s">
        <v>212</v>
      </c>
      <c r="AE1" s="50"/>
      <c r="AF1" s="50"/>
      <c r="AH1" s="32" t="s">
        <v>373</v>
      </c>
      <c r="AI1" s="2" t="s">
        <v>374</v>
      </c>
      <c r="AJ1" s="2" t="s">
        <v>375</v>
      </c>
      <c r="AK1" s="2" t="s">
        <v>376</v>
      </c>
      <c r="AL1" s="2" t="s">
        <v>377</v>
      </c>
      <c r="AM1" s="2" t="s">
        <v>378</v>
      </c>
      <c r="AN1" s="2" t="s">
        <v>379</v>
      </c>
    </row>
    <row r="2" spans="1:43" ht="61.5" customHeight="1" x14ac:dyDescent="0.25">
      <c r="A2" s="12" t="s">
        <v>2</v>
      </c>
      <c r="B2" s="12" t="s">
        <v>324</v>
      </c>
      <c r="C2" s="12" t="s">
        <v>203</v>
      </c>
      <c r="D2" s="12" t="s">
        <v>191</v>
      </c>
      <c r="E2" s="12" t="s">
        <v>1</v>
      </c>
      <c r="F2" s="12" t="s">
        <v>206</v>
      </c>
      <c r="G2" s="12" t="s">
        <v>5</v>
      </c>
      <c r="H2" s="12" t="s">
        <v>6</v>
      </c>
      <c r="I2" s="31" t="s">
        <v>437</v>
      </c>
      <c r="J2" s="12" t="s">
        <v>441</v>
      </c>
      <c r="K2" s="12" t="s">
        <v>442</v>
      </c>
      <c r="L2" s="12" t="s">
        <v>471</v>
      </c>
      <c r="M2" s="31" t="s">
        <v>437</v>
      </c>
      <c r="N2" s="12" t="s">
        <v>441</v>
      </c>
      <c r="O2" s="12" t="s">
        <v>442</v>
      </c>
      <c r="P2" s="12" t="s">
        <v>471</v>
      </c>
      <c r="Q2" s="31" t="s">
        <v>472</v>
      </c>
      <c r="R2" s="12" t="s">
        <v>437</v>
      </c>
      <c r="S2" s="12" t="s">
        <v>441</v>
      </c>
      <c r="T2" s="12" t="s">
        <v>442</v>
      </c>
      <c r="U2" s="12" t="s">
        <v>437</v>
      </c>
      <c r="V2" s="12" t="s">
        <v>441</v>
      </c>
      <c r="W2" s="12" t="s">
        <v>442</v>
      </c>
      <c r="X2" s="12" t="s">
        <v>437</v>
      </c>
      <c r="Y2" s="12" t="s">
        <v>441</v>
      </c>
      <c r="Z2" s="12" t="s">
        <v>442</v>
      </c>
      <c r="AA2" s="12" t="s">
        <v>437</v>
      </c>
      <c r="AB2" s="12" t="s">
        <v>441</v>
      </c>
      <c r="AC2" s="12" t="s">
        <v>442</v>
      </c>
      <c r="AD2" s="12" t="s">
        <v>437</v>
      </c>
      <c r="AE2" s="12" t="s">
        <v>441</v>
      </c>
      <c r="AF2" s="12" t="s">
        <v>442</v>
      </c>
      <c r="AG2" s="13"/>
      <c r="AH2" s="33" t="s">
        <v>209</v>
      </c>
      <c r="AI2" t="s">
        <v>207</v>
      </c>
      <c r="AJ2" t="s">
        <v>208</v>
      </c>
      <c r="AK2" t="s">
        <v>210</v>
      </c>
      <c r="AL2" t="s">
        <v>211</v>
      </c>
      <c r="AM2" t="s">
        <v>213</v>
      </c>
      <c r="AN2" t="s">
        <v>212</v>
      </c>
      <c r="AP2" s="28" t="s">
        <v>438</v>
      </c>
      <c r="AQ2" s="29" t="s">
        <v>440</v>
      </c>
    </row>
    <row r="3" spans="1:43" x14ac:dyDescent="0.25">
      <c r="A3" s="3">
        <v>40544</v>
      </c>
      <c r="B3" t="str">
        <f>TEXT(A3,"mm/dd/yyyy")&amp;";"&amp;RIGHT(E3,1)</f>
        <v>01/01/2011;1</v>
      </c>
      <c r="C3" s="2">
        <v>64.400000000000006</v>
      </c>
      <c r="D3" s="2" t="s">
        <v>183</v>
      </c>
      <c r="E3" s="2" t="s">
        <v>12</v>
      </c>
      <c r="F3" s="2">
        <v>64.400000000000006</v>
      </c>
      <c r="G3" s="2">
        <v>0.05</v>
      </c>
      <c r="H3" s="2" t="s">
        <v>14</v>
      </c>
      <c r="I3" s="32" t="str">
        <f t="shared" ref="I3:I34" si="0">IF(AH3="Dominant",$C3,"")</f>
        <v/>
      </c>
      <c r="J3" s="2" t="str">
        <f t="shared" ref="J3:J34" si="1">IF(AH3="Subdominant",$C3,"")</f>
        <v/>
      </c>
      <c r="K3" s="2" t="str">
        <f t="shared" ref="K3:K34" si="2">IF(AH3="Present",$C3,"")</f>
        <v/>
      </c>
      <c r="L3" s="2">
        <v>64.400000000000006</v>
      </c>
      <c r="M3" s="32">
        <f>IF(AI3="Dominant",$C3,"")</f>
        <v>64.400000000000006</v>
      </c>
      <c r="N3" s="2" t="str">
        <f>IF(AI3="Subdominant",$C3,"")</f>
        <v/>
      </c>
      <c r="O3" s="2" t="str">
        <f>IF(AI3="Present",$C3,"")</f>
        <v/>
      </c>
      <c r="R3" s="2" t="str">
        <f t="shared" ref="R3:R34" si="3">IF($AJ3="Dominant",$C3,"")</f>
        <v/>
      </c>
      <c r="S3" s="2" t="str">
        <f t="shared" ref="S3:S34" si="4">IF($AJ3="Subdominant",$C3,"")</f>
        <v/>
      </c>
      <c r="T3" s="2" t="str">
        <f>IF(AJ3="Present",$C3,"")</f>
        <v/>
      </c>
      <c r="U3" s="2" t="str">
        <f t="shared" ref="U3:U34" si="5">IF($AK3="Dominant",$C3,"")</f>
        <v/>
      </c>
      <c r="V3" s="2" t="str">
        <f t="shared" ref="V3:V34" si="6">IF($AK3="Subdominant",$C3,"")</f>
        <v/>
      </c>
      <c r="W3" s="2" t="str">
        <f t="shared" ref="W3:W34" si="7">IF($AK3="Present",$C3,"")</f>
        <v/>
      </c>
      <c r="X3" s="2" t="str">
        <f t="shared" ref="X3:X34" si="8">IF($AL3="Dominant",$C3,"")</f>
        <v/>
      </c>
      <c r="Y3" s="2">
        <f t="shared" ref="Y3:Y34" si="9">IF($AL3="Subdominant",$C3,"")</f>
        <v>64.400000000000006</v>
      </c>
      <c r="Z3" s="2" t="str">
        <f t="shared" ref="Z3:Z34" si="10">IF($AL3="Present",$C3,"")</f>
        <v/>
      </c>
      <c r="AA3" s="2" t="str">
        <f t="shared" ref="AA3:AA34" si="11">IF($AM3="Dominant",$C3,"")</f>
        <v/>
      </c>
      <c r="AB3" s="2" t="str">
        <f t="shared" ref="AB3:AB34" si="12">IF($AM3="Subdominant",$C3,"")</f>
        <v/>
      </c>
      <c r="AC3" s="2" t="str">
        <f t="shared" ref="AC3:AC34" si="13">IF($AM3="Present",$C3,"")</f>
        <v/>
      </c>
      <c r="AD3" s="2" t="str">
        <f t="shared" ref="AD3:AD34" si="14">IF($AN3="Dominant",$C3,"")</f>
        <v/>
      </c>
      <c r="AE3" s="2" t="str">
        <f t="shared" ref="AE3:AE34" si="15">IF($AN3="Subdominant",$C3,"")</f>
        <v/>
      </c>
      <c r="AF3" s="2" t="str">
        <f t="shared" ref="AF3:AF34" si="16">IF($AN3="Present",$C3,"")</f>
        <v/>
      </c>
      <c r="AG3" s="1"/>
      <c r="AH3" s="33" t="str">
        <f>IF(LOOKUP($B3,'Ecology Phyto 10-21-14'!$P$4:$P$97,'Ecology Phyto 10-21-14'!$AA$4:$AA$97)&gt;=1,"Dominant",IF(LOOKUP($B3,'Ecology Phyto 10-21-14'!$P$104:$P$197,'Ecology Phyto 10-21-14'!$AA$104:$AA$197)&gt;=1,"Subdominant",IF(LOOKUP($B3,'Ecology Phyto 10-21-14'!$P$204:$P$297,'Ecology Phyto 10-21-14'!$AA$204:$AA$297)&gt;=1,"Present","NA")))</f>
        <v>NA</v>
      </c>
      <c r="AI3" t="str">
        <f>IF(LOOKUP($B3,'Ecology Phyto 10-21-14'!$P$4:$P$97,'Ecology Phyto 10-21-14'!$AB$4:$AB$97)&gt;=1,"Dominant",IF(LOOKUP($B3,'Ecology Phyto 10-21-14'!$P$104:$P$197,'Ecology Phyto 10-21-14'!$AB$104:$AB$197)&gt;=1,"Subdominant",IF(LOOKUP($B3,'Ecology Phyto 10-21-14'!$P$204:$P$297,'Ecology Phyto 10-21-14'!$AB$204:$AB$297)&gt;=1,"Present","NA")))</f>
        <v>Dominant</v>
      </c>
      <c r="AJ3" t="str">
        <f>IF(LOOKUP($B3,'Ecology Phyto 10-21-14'!$P$4:$P$97,'Ecology Phyto 10-21-14'!$AC$4:$AC$97)&gt;=1,"Dominant",IF(LOOKUP($B3,'Ecology Phyto 10-21-14'!$P$104:$P$197,'Ecology Phyto 10-21-14'!$AC$104:$AC$197)&gt;=1,"Subdominant",IF(LOOKUP($B3,'Ecology Phyto 10-21-14'!$P$204:$P$297,'Ecology Phyto 10-21-14'!$AC$204:$AC$297)&gt;=1,"Present","NA")))</f>
        <v>NA</v>
      </c>
      <c r="AK3" t="str">
        <f>IF(LOOKUP($B3,'[1]Ecology Phyto 10-21-14'!$P$4:$P$92,'[1]Ecology Phyto 10-21-14'!$AD$4:$AD$92)&gt;=1,"Dominant",IF(LOOKUP($B3,'[1]Ecology Phyto 10-21-14'!$P$98:$P$186,'[1]Ecology Phyto 10-21-14'!$AD$98:$AD$186)&gt;=1,"Subdominant",IF(LOOKUP($B3,'[1]Ecology Phyto 10-21-14'!$P$192:$P$280,'[1]Ecology Phyto 10-21-14'!$AD$192:$AD$280)&gt;=1,"Present","NA")))</f>
        <v>NA</v>
      </c>
      <c r="AL3" t="str">
        <f>IF(LOOKUP($B3,'[1]Ecology Phyto 10-21-14'!$P$4:$P$92,'[1]Ecology Phyto 10-21-14'!$AE$4:$AE$92)&gt;=1,"Dominant",IF(LOOKUP($B3,'[1]Ecology Phyto 10-21-14'!$P$98:$P$186,'[1]Ecology Phyto 10-21-14'!$AE$98:$AE$186)&gt;=1,"Subdominant",IF(LOOKUP($B3,'[1]Ecology Phyto 10-21-14'!$P$192:$P$280,'[1]Ecology Phyto 10-21-14'!$AE$192:$AE$280)&gt;=1,"Present","NA")))</f>
        <v>Subdominant</v>
      </c>
      <c r="AM3" t="str">
        <f>IF(LOOKUP($B3,'[1]Ecology Phyto 10-21-14'!$P$4:$P$92,'[1]Ecology Phyto 10-21-14'!$AF$4:$AF$92)&gt;=1,"Dominant",IF(LOOKUP($B3,'[1]Ecology Phyto 10-21-14'!$P$98:$P$186,'[1]Ecology Phyto 10-21-14'!$AF$98:$AF$186)&gt;=1,"Subdominant",IF(LOOKUP($B3,'[1]Ecology Phyto 10-21-14'!$P$192:$P$280,'[1]Ecology Phyto 10-21-14'!$AF$192:$AF$280)&gt;=1,"Present","NA")))</f>
        <v>NA</v>
      </c>
      <c r="AN3" t="str">
        <f>IF(LOOKUP($B3,'[1]Ecology Phyto 10-21-14'!$P$4:$P$92,'[1]Ecology Phyto 10-21-14'!$AG$4:$AG$92)&gt;=1,"Dominant",IF(LOOKUP($B3,'[1]Ecology Phyto 10-21-14'!$P$98:$P$186,'[1]Ecology Phyto 10-21-14'!$AG$98:$AG$186)&gt;=1,"Subdominant",IF(LOOKUP($B3,'[1]Ecology Phyto 10-21-14'!$P$192:$P$280,'[1]Ecology Phyto 10-21-14'!$AG$192:$AG$280)&gt;=1,"Present","NA")))</f>
        <v>NA</v>
      </c>
    </row>
    <row r="4" spans="1:43" x14ac:dyDescent="0.25">
      <c r="A4" s="3">
        <v>40555</v>
      </c>
      <c r="B4" t="str">
        <f t="shared" ref="B4:B67" si="17">TEXT(A4,"mm/dd/yyyy")&amp;";"&amp;RIGHT(E4,1)</f>
        <v>01/12/2011;1</v>
      </c>
      <c r="C4" s="4">
        <v>2.5000000000000001E-2</v>
      </c>
      <c r="D4" s="2" t="s">
        <v>182</v>
      </c>
      <c r="E4" s="2" t="s">
        <v>15</v>
      </c>
      <c r="F4" s="2" t="s">
        <v>10</v>
      </c>
      <c r="G4" s="2">
        <v>0.05</v>
      </c>
      <c r="H4" s="2" t="s">
        <v>11</v>
      </c>
      <c r="I4" s="32" t="str">
        <f t="shared" si="0"/>
        <v/>
      </c>
      <c r="J4" s="2" t="str">
        <f t="shared" si="1"/>
        <v/>
      </c>
      <c r="K4" s="2" t="str">
        <f t="shared" si="2"/>
        <v/>
      </c>
      <c r="L4" t="str">
        <f>IF(LOOKUP($B4,'Ecology Phyto 10-21-14'!$P$4:$P$97,'Ecology Phyto 10-21-14'!$AA$4:$AA$97)&gt;=1,"Dominant",IF(LOOKUP($B4,'Ecology Phyto 10-21-14'!$P$104:$P$197,'Ecology Phyto 10-21-14'!$AA$104:$AA$197)&gt;=1,"Subdominant",IF(LOOKUP($B4,'Ecology Phyto 10-21-14'!$P$204:$P$297,'Ecology Phyto 10-21-14'!$AA$204:$AA$297)&gt;=1,"Present","NA")))</f>
        <v>NA</v>
      </c>
      <c r="M4" s="32" t="str">
        <f t="shared" ref="M4:M67" si="18">IF(AI4="Dominant",$C4,"")</f>
        <v/>
      </c>
      <c r="N4" s="2" t="str">
        <f t="shared" ref="N4:N67" si="19">IF(AI4="Subdominant",$C4,"")</f>
        <v/>
      </c>
      <c r="O4" s="2" t="str">
        <f t="shared" ref="O4:O67" si="20">IF(AI4="Present",$C4,"")</f>
        <v/>
      </c>
      <c r="P4" t="str">
        <f>IF(LOOKUP($B4,'Ecology Phyto 10-21-14'!$P$4:$P$97,'Ecology Phyto 10-21-14'!$AA$4:$AA$97)&gt;=1,"Dominant",IF(LOOKUP($B4,'Ecology Phyto 10-21-14'!$P$104:$P$197,'Ecology Phyto 10-21-14'!$AA$104:$AA$197)&gt;=1,"Subdominant",IF(LOOKUP($B4,'Ecology Phyto 10-21-14'!$P$204:$P$297,'Ecology Phyto 10-21-14'!$AA$204:$AA$297)&gt;=1,"Present","NA")))</f>
        <v>NA</v>
      </c>
      <c r="Q4" s="33" t="str">
        <f>IF(LOOKUP($B4,'Ecology Phyto 10-21-14'!$P$4:$P$97,'Ecology Phyto 10-21-14'!$AA$4:$AA$97)&gt;=1,"Dominant",IF(LOOKUP($B4,'Ecology Phyto 10-21-14'!$P$104:$P$197,'Ecology Phyto 10-21-14'!$AA$104:$AA$197)&gt;=1,"Subdominant",IF(LOOKUP($B4,'Ecology Phyto 10-21-14'!$P$204:$P$297,'Ecology Phyto 10-21-14'!$AA$204:$AA$297)&gt;=1,"Present","NA")))</f>
        <v>NA</v>
      </c>
      <c r="R4" s="2" t="str">
        <f t="shared" si="3"/>
        <v/>
      </c>
      <c r="S4" s="2" t="str">
        <f t="shared" si="4"/>
        <v/>
      </c>
      <c r="T4" s="2" t="str">
        <f t="shared" ref="T4:T67" si="21">IF(AJ4="Present",$C4,"")</f>
        <v/>
      </c>
      <c r="U4" s="2" t="str">
        <f t="shared" si="5"/>
        <v/>
      </c>
      <c r="V4" s="2" t="str">
        <f t="shared" si="6"/>
        <v/>
      </c>
      <c r="W4" s="2" t="str">
        <f t="shared" si="7"/>
        <v/>
      </c>
      <c r="X4" s="2" t="str">
        <f t="shared" si="8"/>
        <v/>
      </c>
      <c r="Y4" s="2" t="str">
        <f t="shared" si="9"/>
        <v/>
      </c>
      <c r="Z4" s="2" t="str">
        <f t="shared" si="10"/>
        <v/>
      </c>
      <c r="AA4" s="2" t="str">
        <f t="shared" si="11"/>
        <v/>
      </c>
      <c r="AB4" s="2" t="str">
        <f t="shared" si="12"/>
        <v/>
      </c>
      <c r="AC4" s="2" t="str">
        <f t="shared" si="13"/>
        <v/>
      </c>
      <c r="AD4" s="2" t="str">
        <f t="shared" si="14"/>
        <v/>
      </c>
      <c r="AE4" s="2" t="str">
        <f t="shared" si="15"/>
        <v/>
      </c>
      <c r="AF4" s="2" t="str">
        <f t="shared" si="16"/>
        <v/>
      </c>
      <c r="AH4" s="33" t="str">
        <f>IF(LOOKUP($B4,'Ecology Phyto 10-21-14'!$P$4:$P$97,'Ecology Phyto 10-21-14'!$AA$4:$AA$97)&gt;=1,"Dominant",IF(LOOKUP($B4,'Ecology Phyto 10-21-14'!$P$104:$P$197,'Ecology Phyto 10-21-14'!$AA$104:$AA$197)&gt;=1,"Subdominant",IF(LOOKUP($B4,'Ecology Phyto 10-21-14'!$P$204:$P$297,'Ecology Phyto 10-21-14'!$AA$204:$AA$297)&gt;=1,"Present","NA")))</f>
        <v>NA</v>
      </c>
      <c r="AI4" t="str">
        <f>IF(LOOKUP($B4,'Ecology Phyto 10-21-14'!$P$4:$P$97,'Ecology Phyto 10-21-14'!$AB$4:$AB$97)&gt;=1,"Dominant",IF(LOOKUP($B4,'Ecology Phyto 10-21-14'!$P$104:$P$197,'Ecology Phyto 10-21-14'!$AB$104:$AB$197)&gt;=1,"Subdominant",IF(LOOKUP($B4,'Ecology Phyto 10-21-14'!$P$204:$P$297,'Ecology Phyto 10-21-14'!$AB$204:$AB$297)&gt;=1,"Present","NA")))</f>
        <v>NA</v>
      </c>
      <c r="AJ4" t="str">
        <f>IF(LOOKUP($B4,'Ecology Phyto 10-21-14'!$P$4:$P$97,'Ecology Phyto 10-21-14'!$AC$4:$AC$97)&gt;=1,"Dominant",IF(LOOKUP($B4,'Ecology Phyto 10-21-14'!$P$104:$P$197,'Ecology Phyto 10-21-14'!$AC$104:$AC$197)&gt;=1,"Subdominant",IF(LOOKUP($B4,'Ecology Phyto 10-21-14'!$P$204:$P$297,'Ecology Phyto 10-21-14'!$AC$204:$AC$297)&gt;=1,"Present","NA")))</f>
        <v>NA</v>
      </c>
      <c r="AK4" t="str">
        <f>IF(LOOKUP($B4,'[1]Ecology Phyto 10-21-14'!$P$4:$P$92,'[1]Ecology Phyto 10-21-14'!$AD$4:$AD$92)&gt;=1,"Dominant",IF(LOOKUP($B4,'[1]Ecology Phyto 10-21-14'!$P$98:$P$186,'[1]Ecology Phyto 10-21-14'!$AD$98:$AD$186)&gt;=1,"Subdominant",IF(LOOKUP($B4,'[1]Ecology Phyto 10-21-14'!$P$192:$P$280,'[1]Ecology Phyto 10-21-14'!$AD$192:$AD$280)&gt;=1,"Present","NA")))</f>
        <v>NA</v>
      </c>
      <c r="AL4" t="str">
        <f>IF(LOOKUP($B4,'[1]Ecology Phyto 10-21-14'!$P$4:$P$92,'[1]Ecology Phyto 10-21-14'!$AE$4:$AE$92)&gt;=1,"Dominant",IF(LOOKUP($B4,'[1]Ecology Phyto 10-21-14'!$P$98:$P$186,'[1]Ecology Phyto 10-21-14'!$AE$98:$AE$186)&gt;=1,"Subdominant",IF(LOOKUP($B4,'[1]Ecology Phyto 10-21-14'!$P$192:$P$280,'[1]Ecology Phyto 10-21-14'!$AE$192:$AE$280)&gt;=1,"Present","NA")))</f>
        <v>NA</v>
      </c>
      <c r="AM4" t="str">
        <f>IF(LOOKUP($B4,'[1]Ecology Phyto 10-21-14'!$P$4:$P$92,'[1]Ecology Phyto 10-21-14'!$AF$4:$AF$92)&gt;=1,"Dominant",IF(LOOKUP($B4,'[1]Ecology Phyto 10-21-14'!$P$98:$P$186,'[1]Ecology Phyto 10-21-14'!$AF$98:$AF$186)&gt;=1,"Subdominant",IF(LOOKUP($B4,'[1]Ecology Phyto 10-21-14'!$P$192:$P$280,'[1]Ecology Phyto 10-21-14'!$AF$192:$AF$280)&gt;=1,"Present","NA")))</f>
        <v>NA</v>
      </c>
      <c r="AN4" t="str">
        <f>IF(LOOKUP($B4,'[1]Ecology Phyto 10-21-14'!$P$4:$P$92,'[1]Ecology Phyto 10-21-14'!$AG$4:$AG$92)&gt;=1,"Dominant",IF(LOOKUP($B4,'[1]Ecology Phyto 10-21-14'!$P$98:$P$186,'[1]Ecology Phyto 10-21-14'!$AG$98:$AG$186)&gt;=1,"Subdominant",IF(LOOKUP($B4,'[1]Ecology Phyto 10-21-14'!$P$192:$P$280,'[1]Ecology Phyto 10-21-14'!$AG$192:$AG$280)&gt;=1,"Present","NA")))</f>
        <v>NA</v>
      </c>
    </row>
    <row r="5" spans="1:43" x14ac:dyDescent="0.25">
      <c r="A5" s="3">
        <v>40581</v>
      </c>
      <c r="B5" t="str">
        <f t="shared" si="17"/>
        <v>02/07/2011;1</v>
      </c>
      <c r="C5" s="2">
        <v>5.77</v>
      </c>
      <c r="D5" s="2" t="s">
        <v>183</v>
      </c>
      <c r="E5" s="2" t="s">
        <v>16</v>
      </c>
      <c r="F5" s="2">
        <v>5.77</v>
      </c>
      <c r="G5" s="2">
        <v>0.05</v>
      </c>
      <c r="H5" s="2" t="s">
        <v>11</v>
      </c>
      <c r="I5" s="32" t="str">
        <f t="shared" si="0"/>
        <v/>
      </c>
      <c r="J5" s="2" t="str">
        <f t="shared" si="1"/>
        <v/>
      </c>
      <c r="K5" s="2" t="str">
        <f t="shared" si="2"/>
        <v/>
      </c>
      <c r="L5" t="str">
        <f>IF(LOOKUP($B5,'Ecology Phyto 10-21-14'!$P$4:$P$97,'Ecology Phyto 10-21-14'!$AA$4:$AA$97)&gt;=1,"Dominant",IF(LOOKUP($B5,'Ecology Phyto 10-21-14'!$P$104:$P$197,'Ecology Phyto 10-21-14'!$AA$104:$AA$197)&gt;=1,"Subdominant",IF(LOOKUP($B5,'Ecology Phyto 10-21-14'!$P$204:$P$297,'Ecology Phyto 10-21-14'!$AA$204:$AA$297)&gt;=1,"Present","NA")))</f>
        <v>NA</v>
      </c>
      <c r="M5" s="32" t="str">
        <f t="shared" si="18"/>
        <v/>
      </c>
      <c r="N5" s="2" t="str">
        <f t="shared" si="19"/>
        <v/>
      </c>
      <c r="O5" s="2" t="str">
        <f t="shared" si="20"/>
        <v/>
      </c>
      <c r="P5" t="str">
        <f>IF(LOOKUP($B5,'Ecology Phyto 10-21-14'!$P$4:$P$97,'Ecology Phyto 10-21-14'!$AA$4:$AA$97)&gt;=1,"Dominant",IF(LOOKUP($B5,'Ecology Phyto 10-21-14'!$P$104:$P$197,'Ecology Phyto 10-21-14'!$AA$104:$AA$197)&gt;=1,"Subdominant",IF(LOOKUP($B5,'Ecology Phyto 10-21-14'!$P$204:$P$297,'Ecology Phyto 10-21-14'!$AA$204:$AA$297)&gt;=1,"Present","NA")))</f>
        <v>NA</v>
      </c>
      <c r="Q5" s="33" t="str">
        <f>IF(LOOKUP($B5,'Ecology Phyto 10-21-14'!$P$4:$P$97,'Ecology Phyto 10-21-14'!$AA$4:$AA$97)&gt;=1,"Dominant",IF(LOOKUP($B5,'Ecology Phyto 10-21-14'!$P$104:$P$197,'Ecology Phyto 10-21-14'!$AA$104:$AA$197)&gt;=1,"Subdominant",IF(LOOKUP($B5,'Ecology Phyto 10-21-14'!$P$204:$P$297,'Ecology Phyto 10-21-14'!$AA$204:$AA$297)&gt;=1,"Present","NA")))</f>
        <v>NA</v>
      </c>
      <c r="R5" s="2" t="str">
        <f t="shared" si="3"/>
        <v/>
      </c>
      <c r="S5" s="2" t="str">
        <f t="shared" si="4"/>
        <v/>
      </c>
      <c r="T5" s="2" t="str">
        <f t="shared" si="21"/>
        <v/>
      </c>
      <c r="U5" s="2" t="str">
        <f t="shared" si="5"/>
        <v/>
      </c>
      <c r="V5" s="2" t="str">
        <f t="shared" si="6"/>
        <v/>
      </c>
      <c r="W5" s="2" t="str">
        <f t="shared" si="7"/>
        <v/>
      </c>
      <c r="X5" s="2" t="str">
        <f t="shared" si="8"/>
        <v/>
      </c>
      <c r="Y5" s="2" t="str">
        <f t="shared" si="9"/>
        <v/>
      </c>
      <c r="Z5" s="2" t="str">
        <f t="shared" si="10"/>
        <v/>
      </c>
      <c r="AA5" s="2" t="str">
        <f t="shared" si="11"/>
        <v/>
      </c>
      <c r="AB5" s="2" t="str">
        <f t="shared" si="12"/>
        <v/>
      </c>
      <c r="AC5" s="2" t="str">
        <f t="shared" si="13"/>
        <v/>
      </c>
      <c r="AD5" s="2" t="str">
        <f t="shared" si="14"/>
        <v/>
      </c>
      <c r="AE5" s="2" t="str">
        <f t="shared" si="15"/>
        <v/>
      </c>
      <c r="AF5" s="2" t="str">
        <f t="shared" si="16"/>
        <v/>
      </c>
      <c r="AH5" s="33" t="str">
        <f>IF(LOOKUP($B5,'Ecology Phyto 10-21-14'!$P$4:$P$97,'Ecology Phyto 10-21-14'!$AA$4:$AA$97)&gt;=1,"Dominant",IF(LOOKUP($B5,'Ecology Phyto 10-21-14'!$P$104:$P$197,'Ecology Phyto 10-21-14'!$AA$104:$AA$197)&gt;=1,"Subdominant",IF(LOOKUP($B5,'Ecology Phyto 10-21-14'!$P$204:$P$297,'Ecology Phyto 10-21-14'!$AA$204:$AA$297)&gt;=1,"Present","NA")))</f>
        <v>NA</v>
      </c>
      <c r="AI5" t="str">
        <f>IF(LOOKUP($B5,'Ecology Phyto 10-21-14'!$P$4:$P$97,'Ecology Phyto 10-21-14'!$AB$4:$AB$97)&gt;=1,"Dominant",IF(LOOKUP($B5,'Ecology Phyto 10-21-14'!$P$104:$P$197,'Ecology Phyto 10-21-14'!$AB$104:$AB$197)&gt;=1,"Subdominant",IF(LOOKUP($B5,'Ecology Phyto 10-21-14'!$P$204:$P$297,'Ecology Phyto 10-21-14'!$AB$204:$AB$297)&gt;=1,"Present","NA")))</f>
        <v>NA</v>
      </c>
      <c r="AJ5" t="str">
        <f>IF(LOOKUP($B5,'Ecology Phyto 10-21-14'!$P$4:$P$97,'Ecology Phyto 10-21-14'!$AC$4:$AC$97)&gt;=1,"Dominant",IF(LOOKUP($B5,'Ecology Phyto 10-21-14'!$P$104:$P$197,'Ecology Phyto 10-21-14'!$AC$104:$AC$197)&gt;=1,"Subdominant",IF(LOOKUP($B5,'Ecology Phyto 10-21-14'!$P$204:$P$297,'Ecology Phyto 10-21-14'!$AC$204:$AC$297)&gt;=1,"Present","NA")))</f>
        <v>NA</v>
      </c>
      <c r="AK5" t="str">
        <f>IF(LOOKUP($B5,'[1]Ecology Phyto 10-21-14'!$P$4:$P$92,'[1]Ecology Phyto 10-21-14'!$AD$4:$AD$92)&gt;=1,"Dominant",IF(LOOKUP($B5,'[1]Ecology Phyto 10-21-14'!$P$98:$P$186,'[1]Ecology Phyto 10-21-14'!$AD$98:$AD$186)&gt;=1,"Subdominant",IF(LOOKUP($B5,'[1]Ecology Phyto 10-21-14'!$P$192:$P$280,'[1]Ecology Phyto 10-21-14'!$AD$192:$AD$280)&gt;=1,"Present","NA")))</f>
        <v>NA</v>
      </c>
      <c r="AL5" t="str">
        <f>IF(LOOKUP($B5,'[1]Ecology Phyto 10-21-14'!$P$4:$P$92,'[1]Ecology Phyto 10-21-14'!$AE$4:$AE$92)&gt;=1,"Dominant",IF(LOOKUP($B5,'[1]Ecology Phyto 10-21-14'!$P$98:$P$186,'[1]Ecology Phyto 10-21-14'!$AE$98:$AE$186)&gt;=1,"Subdominant",IF(LOOKUP($B5,'[1]Ecology Phyto 10-21-14'!$P$192:$P$280,'[1]Ecology Phyto 10-21-14'!$AE$192:$AE$280)&gt;=1,"Present","NA")))</f>
        <v>NA</v>
      </c>
      <c r="AM5" t="str">
        <f>IF(LOOKUP($B5,'[1]Ecology Phyto 10-21-14'!$P$4:$P$92,'[1]Ecology Phyto 10-21-14'!$AF$4:$AF$92)&gt;=1,"Dominant",IF(LOOKUP($B5,'[1]Ecology Phyto 10-21-14'!$P$98:$P$186,'[1]Ecology Phyto 10-21-14'!$AF$98:$AF$186)&gt;=1,"Subdominant",IF(LOOKUP($B5,'[1]Ecology Phyto 10-21-14'!$P$192:$P$280,'[1]Ecology Phyto 10-21-14'!$AF$192:$AF$280)&gt;=1,"Present","NA")))</f>
        <v>NA</v>
      </c>
      <c r="AN5" t="str">
        <f>IF(LOOKUP($B5,'[1]Ecology Phyto 10-21-14'!$P$4:$P$92,'[1]Ecology Phyto 10-21-14'!$AG$4:$AG$92)&gt;=1,"Dominant",IF(LOOKUP($B5,'[1]Ecology Phyto 10-21-14'!$P$98:$P$186,'[1]Ecology Phyto 10-21-14'!$AG$98:$AG$186)&gt;=1,"Subdominant",IF(LOOKUP($B5,'[1]Ecology Phyto 10-21-14'!$P$192:$P$280,'[1]Ecology Phyto 10-21-14'!$AG$192:$AG$280)&gt;=1,"Present","NA")))</f>
        <v>NA</v>
      </c>
    </row>
    <row r="6" spans="1:43" x14ac:dyDescent="0.25">
      <c r="A6" s="3">
        <v>40716</v>
      </c>
      <c r="B6" t="str">
        <f t="shared" si="17"/>
        <v>06/22/2011;2</v>
      </c>
      <c r="C6" s="2">
        <v>1.8</v>
      </c>
      <c r="D6" s="2" t="s">
        <v>182</v>
      </c>
      <c r="E6" s="2" t="s">
        <v>17</v>
      </c>
      <c r="F6" s="2">
        <v>1.8</v>
      </c>
      <c r="G6" s="2">
        <v>0.05</v>
      </c>
      <c r="H6" s="2" t="s">
        <v>11</v>
      </c>
      <c r="I6" s="32" t="str">
        <f t="shared" si="0"/>
        <v/>
      </c>
      <c r="J6" s="2" t="str">
        <f t="shared" si="1"/>
        <v/>
      </c>
      <c r="K6" s="2" t="str">
        <f t="shared" si="2"/>
        <v/>
      </c>
      <c r="L6" t="str">
        <f>IF(LOOKUP($B6,'Ecology Phyto 10-21-14'!$P$4:$P$97,'Ecology Phyto 10-21-14'!$AA$4:$AA$97)&gt;=1,"Dominant",IF(LOOKUP($B6,'Ecology Phyto 10-21-14'!$P$104:$P$197,'Ecology Phyto 10-21-14'!$AA$104:$AA$197)&gt;=1,"Subdominant",IF(LOOKUP($B6,'Ecology Phyto 10-21-14'!$P$204:$P$297,'Ecology Phyto 10-21-14'!$AA$204:$AA$297)&gt;=1,"Present","NA")))</f>
        <v>NA</v>
      </c>
      <c r="M6" s="32" t="str">
        <f t="shared" si="18"/>
        <v/>
      </c>
      <c r="N6" s="2" t="str">
        <f t="shared" si="19"/>
        <v/>
      </c>
      <c r="O6" s="2" t="str">
        <f t="shared" si="20"/>
        <v/>
      </c>
      <c r="P6" t="str">
        <f>IF(LOOKUP($B6,'Ecology Phyto 10-21-14'!$P$4:$P$97,'Ecology Phyto 10-21-14'!$AA$4:$AA$97)&gt;=1,"Dominant",IF(LOOKUP($B6,'Ecology Phyto 10-21-14'!$P$104:$P$197,'Ecology Phyto 10-21-14'!$AA$104:$AA$197)&gt;=1,"Subdominant",IF(LOOKUP($B6,'Ecology Phyto 10-21-14'!$P$204:$P$297,'Ecology Phyto 10-21-14'!$AA$204:$AA$297)&gt;=1,"Present","NA")))</f>
        <v>NA</v>
      </c>
      <c r="Q6" s="33" t="str">
        <f>IF(LOOKUP($B6,'Ecology Phyto 10-21-14'!$P$4:$P$97,'Ecology Phyto 10-21-14'!$AA$4:$AA$97)&gt;=1,"Dominant",IF(LOOKUP($B6,'Ecology Phyto 10-21-14'!$P$104:$P$197,'Ecology Phyto 10-21-14'!$AA$104:$AA$197)&gt;=1,"Subdominant",IF(LOOKUP($B6,'Ecology Phyto 10-21-14'!$P$204:$P$297,'Ecology Phyto 10-21-14'!$AA$204:$AA$297)&gt;=1,"Present","NA")))</f>
        <v>NA</v>
      </c>
      <c r="R6" s="2" t="str">
        <f t="shared" si="3"/>
        <v/>
      </c>
      <c r="S6" s="2" t="str">
        <f t="shared" si="4"/>
        <v/>
      </c>
      <c r="T6" s="2" t="str">
        <f t="shared" si="21"/>
        <v/>
      </c>
      <c r="U6" s="2" t="str">
        <f t="shared" si="5"/>
        <v/>
      </c>
      <c r="V6" s="2" t="str">
        <f t="shared" si="6"/>
        <v/>
      </c>
      <c r="W6" s="2" t="str">
        <f t="shared" si="7"/>
        <v/>
      </c>
      <c r="X6" s="2" t="str">
        <f t="shared" si="8"/>
        <v/>
      </c>
      <c r="Y6" s="2" t="str">
        <f t="shared" si="9"/>
        <v/>
      </c>
      <c r="Z6" s="2" t="str">
        <f t="shared" si="10"/>
        <v/>
      </c>
      <c r="AA6" s="2" t="str">
        <f t="shared" si="11"/>
        <v/>
      </c>
      <c r="AB6" s="2" t="str">
        <f t="shared" si="12"/>
        <v/>
      </c>
      <c r="AC6" s="2" t="str">
        <f t="shared" si="13"/>
        <v/>
      </c>
      <c r="AD6" s="2" t="str">
        <f t="shared" si="14"/>
        <v/>
      </c>
      <c r="AE6" s="2" t="str">
        <f t="shared" si="15"/>
        <v/>
      </c>
      <c r="AF6" s="2" t="str">
        <f t="shared" si="16"/>
        <v/>
      </c>
      <c r="AH6" s="33" t="str">
        <f>IF(LOOKUP($B6,'Ecology Phyto 10-21-14'!$P$4:$P$97,'Ecology Phyto 10-21-14'!$AA$4:$AA$97)&gt;=1,"Dominant",IF(LOOKUP($B6,'Ecology Phyto 10-21-14'!$P$104:$P$197,'Ecology Phyto 10-21-14'!$AA$104:$AA$197)&gt;=1,"Subdominant",IF(LOOKUP($B6,'Ecology Phyto 10-21-14'!$P$204:$P$297,'Ecology Phyto 10-21-14'!$AA$204:$AA$297)&gt;=1,"Present","NA")))</f>
        <v>NA</v>
      </c>
      <c r="AI6" t="str">
        <f>IF(LOOKUP($B6,'Ecology Phyto 10-21-14'!$P$4:$P$97,'Ecology Phyto 10-21-14'!$AB$4:$AB$97)&gt;=1,"Dominant",IF(LOOKUP($B6,'Ecology Phyto 10-21-14'!$P$104:$P$197,'Ecology Phyto 10-21-14'!$AB$104:$AB$197)&gt;=1,"Subdominant",IF(LOOKUP($B6,'Ecology Phyto 10-21-14'!$P$204:$P$297,'Ecology Phyto 10-21-14'!$AB$204:$AB$297)&gt;=1,"Present","NA")))</f>
        <v>NA</v>
      </c>
      <c r="AJ6" t="str">
        <f>IF(LOOKUP($B6,'Ecology Phyto 10-21-14'!$P$4:$P$97,'Ecology Phyto 10-21-14'!$AC$4:$AC$97)&gt;=1,"Dominant",IF(LOOKUP($B6,'Ecology Phyto 10-21-14'!$P$104:$P$197,'Ecology Phyto 10-21-14'!$AC$104:$AC$197)&gt;=1,"Subdominant",IF(LOOKUP($B6,'Ecology Phyto 10-21-14'!$P$204:$P$297,'Ecology Phyto 10-21-14'!$AC$204:$AC$297)&gt;=1,"Present","NA")))</f>
        <v>NA</v>
      </c>
      <c r="AK6" t="str">
        <f>IF(LOOKUP($B6,'[1]Ecology Phyto 10-21-14'!$P$4:$P$92,'[1]Ecology Phyto 10-21-14'!$AD$4:$AD$92)&gt;=1,"Dominant",IF(LOOKUP($B6,'[1]Ecology Phyto 10-21-14'!$P$98:$P$186,'[1]Ecology Phyto 10-21-14'!$AD$98:$AD$186)&gt;=1,"Subdominant",IF(LOOKUP($B6,'[1]Ecology Phyto 10-21-14'!$P$192:$P$280,'[1]Ecology Phyto 10-21-14'!$AD$192:$AD$280)&gt;=1,"Present","NA")))</f>
        <v>NA</v>
      </c>
      <c r="AL6" t="str">
        <f>IF(LOOKUP($B6,'[1]Ecology Phyto 10-21-14'!$P$4:$P$92,'[1]Ecology Phyto 10-21-14'!$AE$4:$AE$92)&gt;=1,"Dominant",IF(LOOKUP($B6,'[1]Ecology Phyto 10-21-14'!$P$98:$P$186,'[1]Ecology Phyto 10-21-14'!$AE$98:$AE$186)&gt;=1,"Subdominant",IF(LOOKUP($B6,'[1]Ecology Phyto 10-21-14'!$P$192:$P$280,'[1]Ecology Phyto 10-21-14'!$AE$192:$AE$280)&gt;=1,"Present","NA")))</f>
        <v>NA</v>
      </c>
      <c r="AM6" t="str">
        <f>IF(LOOKUP($B6,'[1]Ecology Phyto 10-21-14'!$P$4:$P$92,'[1]Ecology Phyto 10-21-14'!$AF$4:$AF$92)&gt;=1,"Dominant",IF(LOOKUP($B6,'[1]Ecology Phyto 10-21-14'!$P$98:$P$186,'[1]Ecology Phyto 10-21-14'!$AF$98:$AF$186)&gt;=1,"Subdominant",IF(LOOKUP($B6,'[1]Ecology Phyto 10-21-14'!$P$192:$P$280,'[1]Ecology Phyto 10-21-14'!$AF$192:$AF$280)&gt;=1,"Present","NA")))</f>
        <v>NA</v>
      </c>
      <c r="AN6" t="str">
        <f>IF(LOOKUP($B6,'[1]Ecology Phyto 10-21-14'!$P$4:$P$92,'[1]Ecology Phyto 10-21-14'!$AG$4:$AG$92)&gt;=1,"Dominant",IF(LOOKUP($B6,'[1]Ecology Phyto 10-21-14'!$P$98:$P$186,'[1]Ecology Phyto 10-21-14'!$AG$98:$AG$186)&gt;=1,"Subdominant",IF(LOOKUP($B6,'[1]Ecology Phyto 10-21-14'!$P$192:$P$280,'[1]Ecology Phyto 10-21-14'!$AG$192:$AG$280)&gt;=1,"Present","NA")))</f>
        <v>NA</v>
      </c>
    </row>
    <row r="7" spans="1:43" x14ac:dyDescent="0.25">
      <c r="A7" s="3">
        <v>40823</v>
      </c>
      <c r="B7" t="str">
        <f t="shared" si="17"/>
        <v>10/07/2011;1</v>
      </c>
      <c r="C7" s="2">
        <v>9.19</v>
      </c>
      <c r="D7" s="2" t="s">
        <v>183</v>
      </c>
      <c r="E7" s="2" t="s">
        <v>18</v>
      </c>
      <c r="F7" s="2">
        <v>9.19</v>
      </c>
      <c r="G7" s="2">
        <v>0.05</v>
      </c>
      <c r="H7" s="2" t="s">
        <v>14</v>
      </c>
      <c r="I7" s="32" t="str">
        <f t="shared" si="0"/>
        <v/>
      </c>
      <c r="J7" s="2" t="str">
        <f t="shared" si="1"/>
        <v/>
      </c>
      <c r="K7" s="2">
        <f t="shared" si="2"/>
        <v>9.19</v>
      </c>
      <c r="M7" s="32" t="str">
        <f t="shared" si="18"/>
        <v/>
      </c>
      <c r="N7" s="2">
        <f t="shared" si="19"/>
        <v>9.19</v>
      </c>
      <c r="O7" s="2" t="str">
        <f t="shared" si="20"/>
        <v/>
      </c>
      <c r="R7" s="2" t="str">
        <f t="shared" si="3"/>
        <v/>
      </c>
      <c r="S7" s="2" t="str">
        <f t="shared" si="4"/>
        <v/>
      </c>
      <c r="T7" s="2" t="str">
        <f t="shared" si="21"/>
        <v/>
      </c>
      <c r="U7" s="2">
        <f t="shared" si="5"/>
        <v>9.19</v>
      </c>
      <c r="V7" s="2" t="str">
        <f t="shared" si="6"/>
        <v/>
      </c>
      <c r="W7" s="2" t="str">
        <f t="shared" si="7"/>
        <v/>
      </c>
      <c r="X7" s="2" t="str">
        <f t="shared" si="8"/>
        <v/>
      </c>
      <c r="Y7" s="2" t="str">
        <f t="shared" si="9"/>
        <v/>
      </c>
      <c r="Z7" s="2">
        <f t="shared" si="10"/>
        <v>9.19</v>
      </c>
      <c r="AA7" s="2" t="str">
        <f t="shared" si="11"/>
        <v/>
      </c>
      <c r="AB7" s="2" t="str">
        <f t="shared" si="12"/>
        <v/>
      </c>
      <c r="AC7" s="2" t="str">
        <f t="shared" si="13"/>
        <v/>
      </c>
      <c r="AD7" s="2" t="str">
        <f t="shared" si="14"/>
        <v/>
      </c>
      <c r="AE7" s="2" t="str">
        <f t="shared" si="15"/>
        <v/>
      </c>
      <c r="AF7" s="2">
        <f t="shared" si="16"/>
        <v>9.19</v>
      </c>
      <c r="AH7" s="34" t="str">
        <f>IF(LOOKUP($B7,'Ecology Phyto 10-21-14'!$P$4:$P$97,'Ecology Phyto 10-21-14'!$AA$4:$AA$97)&gt;=1,"Dominant",IF(LOOKUP($B7,'Ecology Phyto 10-21-14'!$P$104:$P$197,'Ecology Phyto 10-21-14'!$AA$104:$AA$197)&gt;=1,"Subdominant",IF(LOOKUP($B7,'Ecology Phyto 10-21-14'!$P$204:$P$297,'Ecology Phyto 10-21-14'!$AA$204:$AA$297)&gt;=1,"Present","NA")))</f>
        <v>Present</v>
      </c>
      <c r="AI7" s="27" t="str">
        <f>IF(LOOKUP($B7,'Ecology Phyto 10-21-14'!$P$4:$P$97,'Ecology Phyto 10-21-14'!$AB$4:$AB$97)&gt;=1,"Dominant",IF(LOOKUP($B7,'Ecology Phyto 10-21-14'!$P$104:$P$197,'Ecology Phyto 10-21-14'!$AB$104:$AB$197)&gt;=1,"Subdominant",IF(LOOKUP($B7,'Ecology Phyto 10-21-14'!$P$204:$P$297,'Ecology Phyto 10-21-14'!$AB$204:$AB$297)&gt;=1,"Present","NA")))</f>
        <v>Subdominant</v>
      </c>
      <c r="AJ7" s="27" t="str">
        <f>IF(LOOKUP($B7,'Ecology Phyto 10-21-14'!$P$4:$P$97,'Ecology Phyto 10-21-14'!$AC$4:$AC$97)&gt;=1,"Dominant",IF(LOOKUP($B7,'Ecology Phyto 10-21-14'!$P$104:$P$197,'Ecology Phyto 10-21-14'!$AC$104:$AC$197)&gt;=1,"Subdominant",IF(LOOKUP($B7,'Ecology Phyto 10-21-14'!$P$204:$P$297,'Ecology Phyto 10-21-14'!$AC$204:$AC$297)&gt;=1,"Present","NA")))</f>
        <v>NA</v>
      </c>
      <c r="AK7" s="27" t="str">
        <f>IF(LOOKUP($B7,'[1]Ecology Phyto 10-21-14'!$P$4:$P$92,'[1]Ecology Phyto 10-21-14'!$AD$4:$AD$92)&gt;=1,"Dominant",IF(LOOKUP($B7,'[1]Ecology Phyto 10-21-14'!$P$98:$P$186,'[1]Ecology Phyto 10-21-14'!$AD$98:$AD$186)&gt;=1,"Subdominant",IF(LOOKUP($B7,'[1]Ecology Phyto 10-21-14'!$P$192:$P$280,'[1]Ecology Phyto 10-21-14'!$AD$192:$AD$280)&gt;=1,"Present","NA")))</f>
        <v>Dominant</v>
      </c>
      <c r="AL7" s="27" t="str">
        <f>IF(LOOKUP($B7,'[1]Ecology Phyto 10-21-14'!$P$4:$P$92,'[1]Ecology Phyto 10-21-14'!$AE$4:$AE$92)&gt;=1,"Dominant",IF(LOOKUP($B7,'[1]Ecology Phyto 10-21-14'!$P$98:$P$186,'[1]Ecology Phyto 10-21-14'!$AE$98:$AE$186)&gt;=1,"Subdominant",IF(LOOKUP($B7,'[1]Ecology Phyto 10-21-14'!$P$192:$P$280,'[1]Ecology Phyto 10-21-14'!$AE$192:$AE$280)&gt;=1,"Present","NA")))</f>
        <v>Present</v>
      </c>
      <c r="AM7" s="27" t="str">
        <f>IF(LOOKUP($B7,'[1]Ecology Phyto 10-21-14'!$P$4:$P$92,'[1]Ecology Phyto 10-21-14'!$AF$4:$AF$92)&gt;=1,"Dominant",IF(LOOKUP($B7,'[1]Ecology Phyto 10-21-14'!$P$98:$P$186,'[1]Ecology Phyto 10-21-14'!$AF$98:$AF$186)&gt;=1,"Subdominant",IF(LOOKUP($B7,'[1]Ecology Phyto 10-21-14'!$P$192:$P$280,'[1]Ecology Phyto 10-21-14'!$AF$192:$AF$280)&gt;=1,"Present","NA")))</f>
        <v>NA</v>
      </c>
      <c r="AN7" s="27" t="str">
        <f>IF(LOOKUP($B7,'[1]Ecology Phyto 10-21-14'!$P$4:$P$92,'[1]Ecology Phyto 10-21-14'!$AG$4:$AG$92)&gt;=1,"Dominant",IF(LOOKUP($B7,'[1]Ecology Phyto 10-21-14'!$P$98:$P$186,'[1]Ecology Phyto 10-21-14'!$AG$98:$AG$186)&gt;=1,"Subdominant",IF(LOOKUP($B7,'[1]Ecology Phyto 10-21-14'!$P$192:$P$280,'[1]Ecology Phyto 10-21-14'!$AG$192:$AG$280)&gt;=1,"Present","NA")))</f>
        <v>Present</v>
      </c>
      <c r="AP7" s="28" t="s">
        <v>439</v>
      </c>
      <c r="AQ7" s="29" t="s">
        <v>439</v>
      </c>
    </row>
    <row r="8" spans="1:43" x14ac:dyDescent="0.25">
      <c r="A8" s="3">
        <v>40828</v>
      </c>
      <c r="B8" t="str">
        <f t="shared" si="17"/>
        <v>10/12/2011;1</v>
      </c>
      <c r="C8" s="2">
        <v>7.8E-2</v>
      </c>
      <c r="D8" s="2" t="s">
        <v>182</v>
      </c>
      <c r="E8" s="2" t="s">
        <v>19</v>
      </c>
      <c r="F8" s="2">
        <v>7.8E-2</v>
      </c>
      <c r="G8" s="2">
        <v>0.05</v>
      </c>
      <c r="H8" s="2" t="s">
        <v>11</v>
      </c>
      <c r="I8" s="32" t="str">
        <f t="shared" si="0"/>
        <v/>
      </c>
      <c r="J8" s="2" t="str">
        <f t="shared" si="1"/>
        <v/>
      </c>
      <c r="K8" s="2" t="str">
        <f t="shared" si="2"/>
        <v/>
      </c>
      <c r="L8" s="2">
        <v>7.8E-2</v>
      </c>
      <c r="M8" s="32">
        <f t="shared" si="18"/>
        <v>7.8E-2</v>
      </c>
      <c r="N8" s="2" t="str">
        <f t="shared" si="19"/>
        <v/>
      </c>
      <c r="O8" s="2" t="str">
        <f t="shared" si="20"/>
        <v/>
      </c>
      <c r="R8" s="2" t="str">
        <f t="shared" si="3"/>
        <v/>
      </c>
      <c r="S8" s="2" t="str">
        <f t="shared" si="4"/>
        <v/>
      </c>
      <c r="T8" s="2" t="str">
        <f t="shared" si="21"/>
        <v/>
      </c>
      <c r="U8" s="2" t="str">
        <f t="shared" si="5"/>
        <v/>
      </c>
      <c r="V8" s="2" t="str">
        <f t="shared" si="6"/>
        <v/>
      </c>
      <c r="W8" s="2" t="str">
        <f t="shared" si="7"/>
        <v/>
      </c>
      <c r="X8" s="2" t="str">
        <f t="shared" si="8"/>
        <v/>
      </c>
      <c r="Y8" s="2" t="str">
        <f t="shared" si="9"/>
        <v/>
      </c>
      <c r="Z8" s="2" t="str">
        <f t="shared" si="10"/>
        <v/>
      </c>
      <c r="AA8" s="2" t="str">
        <f t="shared" si="11"/>
        <v/>
      </c>
      <c r="AB8" s="2" t="str">
        <f t="shared" si="12"/>
        <v/>
      </c>
      <c r="AC8" s="2" t="str">
        <f t="shared" si="13"/>
        <v/>
      </c>
      <c r="AD8" s="2" t="str">
        <f t="shared" si="14"/>
        <v/>
      </c>
      <c r="AE8" s="2">
        <f t="shared" si="15"/>
        <v>7.8E-2</v>
      </c>
      <c r="AF8" s="2" t="str">
        <f t="shared" si="16"/>
        <v/>
      </c>
      <c r="AH8" s="33" t="str">
        <f>IF(LOOKUP($B8,'Ecology Phyto 10-21-14'!$P$4:$P$97,'Ecology Phyto 10-21-14'!$AA$4:$AA$97)&gt;=1,"Dominant",IF(LOOKUP($B8,'Ecology Phyto 10-21-14'!$P$104:$P$197,'Ecology Phyto 10-21-14'!$AA$104:$AA$197)&gt;=1,"Subdominant",IF(LOOKUP($B8,'Ecology Phyto 10-21-14'!$P$204:$P$297,'Ecology Phyto 10-21-14'!$AA$204:$AA$297)&gt;=1,"Present","NA")))</f>
        <v>NA</v>
      </c>
      <c r="AI8" t="str">
        <f>IF(LOOKUP($B8,'Ecology Phyto 10-21-14'!$P$4:$P$97,'Ecology Phyto 10-21-14'!$AB$4:$AB$97)&gt;=1,"Dominant",IF(LOOKUP($B8,'Ecology Phyto 10-21-14'!$P$104:$P$197,'Ecology Phyto 10-21-14'!$AB$104:$AB$197)&gt;=1,"Subdominant",IF(LOOKUP($B8,'Ecology Phyto 10-21-14'!$P$204:$P$297,'Ecology Phyto 10-21-14'!$AB$204:$AB$297)&gt;=1,"Present","NA")))</f>
        <v>Dominant</v>
      </c>
      <c r="AJ8" t="str">
        <f>IF(LOOKUP($B8,'Ecology Phyto 10-21-14'!$P$4:$P$97,'Ecology Phyto 10-21-14'!$AC$4:$AC$97)&gt;=1,"Dominant",IF(LOOKUP($B8,'Ecology Phyto 10-21-14'!$P$104:$P$197,'Ecology Phyto 10-21-14'!$AC$104:$AC$197)&gt;=1,"Subdominant",IF(LOOKUP($B8,'Ecology Phyto 10-21-14'!$P$204:$P$297,'Ecology Phyto 10-21-14'!$AC$204:$AC$297)&gt;=1,"Present","NA")))</f>
        <v>NA</v>
      </c>
      <c r="AK8" t="str">
        <f>IF(LOOKUP($B8,'[1]Ecology Phyto 10-21-14'!$P$4:$P$92,'[1]Ecology Phyto 10-21-14'!$AD$4:$AD$92)&gt;=1,"Dominant",IF(LOOKUP($B8,'[1]Ecology Phyto 10-21-14'!$P$98:$P$186,'[1]Ecology Phyto 10-21-14'!$AD$98:$AD$186)&gt;=1,"Subdominant",IF(LOOKUP($B8,'[1]Ecology Phyto 10-21-14'!$P$192:$P$280,'[1]Ecology Phyto 10-21-14'!$AD$192:$AD$280)&gt;=1,"Present","NA")))</f>
        <v>NA</v>
      </c>
      <c r="AL8" t="str">
        <f>IF(LOOKUP($B8,'[1]Ecology Phyto 10-21-14'!$P$4:$P$92,'[1]Ecology Phyto 10-21-14'!$AE$4:$AE$92)&gt;=1,"Dominant",IF(LOOKUP($B8,'[1]Ecology Phyto 10-21-14'!$P$98:$P$186,'[1]Ecology Phyto 10-21-14'!$AE$98:$AE$186)&gt;=1,"Subdominant",IF(LOOKUP($B8,'[1]Ecology Phyto 10-21-14'!$P$192:$P$280,'[1]Ecology Phyto 10-21-14'!$AE$192:$AE$280)&gt;=1,"Present","NA")))</f>
        <v>NA</v>
      </c>
      <c r="AM8" t="str">
        <f>IF(LOOKUP($B8,'[1]Ecology Phyto 10-21-14'!$P$4:$P$92,'[1]Ecology Phyto 10-21-14'!$AF$4:$AF$92)&gt;=1,"Dominant",IF(LOOKUP($B8,'[1]Ecology Phyto 10-21-14'!$P$98:$P$186,'[1]Ecology Phyto 10-21-14'!$AF$98:$AF$186)&gt;=1,"Subdominant",IF(LOOKUP($B8,'[1]Ecology Phyto 10-21-14'!$P$192:$P$280,'[1]Ecology Phyto 10-21-14'!$AF$192:$AF$280)&gt;=1,"Present","NA")))</f>
        <v>NA</v>
      </c>
      <c r="AN8" t="str">
        <f>IF(LOOKUP($B8,'[1]Ecology Phyto 10-21-14'!$P$4:$P$92,'[1]Ecology Phyto 10-21-14'!$AG$4:$AG$92)&gt;=1,"Dominant",IF(LOOKUP($B8,'[1]Ecology Phyto 10-21-14'!$P$98:$P$186,'[1]Ecology Phyto 10-21-14'!$AG$98:$AG$186)&gt;=1,"Subdominant",IF(LOOKUP($B8,'[1]Ecology Phyto 10-21-14'!$P$192:$P$280,'[1]Ecology Phyto 10-21-14'!$AG$192:$AG$280)&gt;=1,"Present","NA")))</f>
        <v>Subdominant</v>
      </c>
    </row>
    <row r="9" spans="1:43" x14ac:dyDescent="0.25">
      <c r="A9" s="3">
        <v>40883</v>
      </c>
      <c r="B9" t="str">
        <f t="shared" si="17"/>
        <v>12/06/2011;1</v>
      </c>
      <c r="C9" s="2">
        <v>0.13200000000000001</v>
      </c>
      <c r="D9" s="2" t="s">
        <v>182</v>
      </c>
      <c r="E9" s="2" t="s">
        <v>20</v>
      </c>
      <c r="F9" s="2">
        <v>0.13200000000000001</v>
      </c>
      <c r="G9" s="2">
        <v>0.05</v>
      </c>
      <c r="H9" s="2" t="s">
        <v>11</v>
      </c>
      <c r="I9" s="32" t="str">
        <f t="shared" si="0"/>
        <v/>
      </c>
      <c r="J9" s="2" t="str">
        <f t="shared" si="1"/>
        <v/>
      </c>
      <c r="K9" s="2">
        <f t="shared" si="2"/>
        <v>0.13200000000000001</v>
      </c>
      <c r="M9" s="32">
        <f t="shared" si="18"/>
        <v>0.13200000000000001</v>
      </c>
      <c r="N9" s="2" t="str">
        <f t="shared" si="19"/>
        <v/>
      </c>
      <c r="O9" s="2" t="str">
        <f t="shared" si="20"/>
        <v/>
      </c>
      <c r="R9" s="2" t="str">
        <f t="shared" si="3"/>
        <v/>
      </c>
      <c r="S9" s="2">
        <f t="shared" si="4"/>
        <v>0.13200000000000001</v>
      </c>
      <c r="T9" s="2" t="str">
        <f t="shared" si="21"/>
        <v/>
      </c>
      <c r="U9" s="2" t="str">
        <f t="shared" si="5"/>
        <v/>
      </c>
      <c r="V9" s="2" t="str">
        <f t="shared" si="6"/>
        <v/>
      </c>
      <c r="W9" s="2" t="str">
        <f t="shared" si="7"/>
        <v/>
      </c>
      <c r="X9" s="2" t="str">
        <f t="shared" si="8"/>
        <v/>
      </c>
      <c r="Y9" s="2" t="str">
        <f t="shared" si="9"/>
        <v/>
      </c>
      <c r="Z9" s="2">
        <f t="shared" si="10"/>
        <v>0.13200000000000001</v>
      </c>
      <c r="AA9" s="2" t="str">
        <f t="shared" si="11"/>
        <v/>
      </c>
      <c r="AB9" s="2" t="str">
        <f t="shared" si="12"/>
        <v/>
      </c>
      <c r="AC9" s="2" t="str">
        <f t="shared" si="13"/>
        <v/>
      </c>
      <c r="AD9" s="2" t="str">
        <f t="shared" si="14"/>
        <v/>
      </c>
      <c r="AE9" s="2" t="str">
        <f t="shared" si="15"/>
        <v/>
      </c>
      <c r="AF9" s="2">
        <f t="shared" si="16"/>
        <v>0.13200000000000001</v>
      </c>
      <c r="AH9" s="33" t="str">
        <f>IF(LOOKUP($B9,'Ecology Phyto 10-21-14'!$P$4:$P$97,'Ecology Phyto 10-21-14'!$AA$4:$AA$97)&gt;=1,"Dominant",IF(LOOKUP($B9,'Ecology Phyto 10-21-14'!$P$104:$P$197,'Ecology Phyto 10-21-14'!$AA$104:$AA$197)&gt;=1,"Subdominant",IF(LOOKUP($B9,'Ecology Phyto 10-21-14'!$P$204:$P$297,'Ecology Phyto 10-21-14'!$AA$204:$AA$297)&gt;=1,"Present","NA")))</f>
        <v>Present</v>
      </c>
      <c r="AI9" t="str">
        <f>IF(LOOKUP($B9,'Ecology Phyto 10-21-14'!$P$4:$P$97,'Ecology Phyto 10-21-14'!$AB$4:$AB$97)&gt;=1,"Dominant",IF(LOOKUP($B9,'Ecology Phyto 10-21-14'!$P$104:$P$197,'Ecology Phyto 10-21-14'!$AB$104:$AB$197)&gt;=1,"Subdominant",IF(LOOKUP($B9,'Ecology Phyto 10-21-14'!$P$204:$P$297,'Ecology Phyto 10-21-14'!$AB$204:$AB$297)&gt;=1,"Present","NA")))</f>
        <v>Dominant</v>
      </c>
      <c r="AJ9" t="str">
        <f>IF(LOOKUP($B9,'Ecology Phyto 10-21-14'!$P$4:$P$97,'Ecology Phyto 10-21-14'!$AC$4:$AC$97)&gt;=1,"Dominant",IF(LOOKUP($B9,'Ecology Phyto 10-21-14'!$P$104:$P$197,'Ecology Phyto 10-21-14'!$AC$104:$AC$197)&gt;=1,"Subdominant",IF(LOOKUP($B9,'Ecology Phyto 10-21-14'!$P$204:$P$297,'Ecology Phyto 10-21-14'!$AC$204:$AC$297)&gt;=1,"Present","NA")))</f>
        <v>Subdominant</v>
      </c>
      <c r="AK9" t="str">
        <f>IF(LOOKUP($B9,'[1]Ecology Phyto 10-21-14'!$P$4:$P$92,'[1]Ecology Phyto 10-21-14'!$AD$4:$AD$92)&gt;=1,"Dominant",IF(LOOKUP($B9,'[1]Ecology Phyto 10-21-14'!$P$98:$P$186,'[1]Ecology Phyto 10-21-14'!$AD$98:$AD$186)&gt;=1,"Subdominant",IF(LOOKUP($B9,'[1]Ecology Phyto 10-21-14'!$P$192:$P$280,'[1]Ecology Phyto 10-21-14'!$AD$192:$AD$280)&gt;=1,"Present","NA")))</f>
        <v>NA</v>
      </c>
      <c r="AL9" t="str">
        <f>IF(LOOKUP($B9,'[1]Ecology Phyto 10-21-14'!$P$4:$P$92,'[1]Ecology Phyto 10-21-14'!$AE$4:$AE$92)&gt;=1,"Dominant",IF(LOOKUP($B9,'[1]Ecology Phyto 10-21-14'!$P$98:$P$186,'[1]Ecology Phyto 10-21-14'!$AE$98:$AE$186)&gt;=1,"Subdominant",IF(LOOKUP($B9,'[1]Ecology Phyto 10-21-14'!$P$192:$P$280,'[1]Ecology Phyto 10-21-14'!$AE$192:$AE$280)&gt;=1,"Present","NA")))</f>
        <v>Present</v>
      </c>
      <c r="AM9" t="str">
        <f>IF(LOOKUP($B9,'[1]Ecology Phyto 10-21-14'!$P$4:$P$92,'[1]Ecology Phyto 10-21-14'!$AF$4:$AF$92)&gt;=1,"Dominant",IF(LOOKUP($B9,'[1]Ecology Phyto 10-21-14'!$P$98:$P$186,'[1]Ecology Phyto 10-21-14'!$AF$98:$AF$186)&gt;=1,"Subdominant",IF(LOOKUP($B9,'[1]Ecology Phyto 10-21-14'!$P$192:$P$280,'[1]Ecology Phyto 10-21-14'!$AF$192:$AF$280)&gt;=1,"Present","NA")))</f>
        <v>NA</v>
      </c>
      <c r="AN9" t="str">
        <f>IF(LOOKUP($B9,'[1]Ecology Phyto 10-21-14'!$P$4:$P$92,'[1]Ecology Phyto 10-21-14'!$AG$4:$AG$92)&gt;=1,"Dominant",IF(LOOKUP($B9,'[1]Ecology Phyto 10-21-14'!$P$98:$P$186,'[1]Ecology Phyto 10-21-14'!$AG$98:$AG$186)&gt;=1,"Subdominant",IF(LOOKUP($B9,'[1]Ecology Phyto 10-21-14'!$P$192:$P$280,'[1]Ecology Phyto 10-21-14'!$AG$192:$AG$280)&gt;=1,"Present","NA")))</f>
        <v>Present</v>
      </c>
    </row>
    <row r="10" spans="1:43" x14ac:dyDescent="0.25">
      <c r="A10" s="3">
        <v>40947</v>
      </c>
      <c r="B10" t="str">
        <f t="shared" si="17"/>
        <v>02/08/2012;1</v>
      </c>
      <c r="C10" s="2">
        <v>6.7000000000000004E-2</v>
      </c>
      <c r="D10" s="2" t="s">
        <v>183</v>
      </c>
      <c r="E10" s="2" t="s">
        <v>21</v>
      </c>
      <c r="F10" s="2">
        <v>6.7000000000000004E-2</v>
      </c>
      <c r="G10" s="2">
        <v>0.05</v>
      </c>
      <c r="H10" s="2" t="s">
        <v>11</v>
      </c>
      <c r="I10" s="32" t="str">
        <f t="shared" si="0"/>
        <v/>
      </c>
      <c r="J10" s="2" t="str">
        <f t="shared" si="1"/>
        <v/>
      </c>
      <c r="K10" s="2" t="str">
        <f t="shared" si="2"/>
        <v/>
      </c>
      <c r="L10" s="2">
        <v>6.7000000000000004E-2</v>
      </c>
      <c r="M10" s="32" t="str">
        <f t="shared" si="18"/>
        <v/>
      </c>
      <c r="N10" s="2" t="str">
        <f t="shared" si="19"/>
        <v/>
      </c>
      <c r="O10" s="2" t="str">
        <f t="shared" si="20"/>
        <v/>
      </c>
      <c r="P10" s="2">
        <v>6.7000000000000004E-2</v>
      </c>
      <c r="Q10" s="32">
        <v>6.7000000000000004E-2</v>
      </c>
      <c r="R10" s="2" t="str">
        <f t="shared" si="3"/>
        <v/>
      </c>
      <c r="S10" s="2" t="str">
        <f t="shared" si="4"/>
        <v/>
      </c>
      <c r="T10" s="2" t="str">
        <f t="shared" si="21"/>
        <v/>
      </c>
      <c r="U10" s="2" t="str">
        <f t="shared" si="5"/>
        <v/>
      </c>
      <c r="V10" s="2" t="str">
        <f t="shared" si="6"/>
        <v/>
      </c>
      <c r="W10" s="2" t="str">
        <f t="shared" si="7"/>
        <v/>
      </c>
      <c r="X10" s="2" t="str">
        <f t="shared" si="8"/>
        <v/>
      </c>
      <c r="Y10" s="2" t="str">
        <f t="shared" si="9"/>
        <v/>
      </c>
      <c r="Z10" s="2" t="str">
        <f t="shared" si="10"/>
        <v/>
      </c>
      <c r="AA10" s="2" t="str">
        <f t="shared" si="11"/>
        <v/>
      </c>
      <c r="AB10" s="2" t="str">
        <f t="shared" si="12"/>
        <v/>
      </c>
      <c r="AC10" s="2" t="str">
        <f t="shared" si="13"/>
        <v/>
      </c>
      <c r="AD10" s="2" t="str">
        <f t="shared" si="14"/>
        <v/>
      </c>
      <c r="AE10" s="2" t="str">
        <f t="shared" si="15"/>
        <v/>
      </c>
      <c r="AF10" s="2" t="str">
        <f t="shared" si="16"/>
        <v/>
      </c>
      <c r="AH10" s="33" t="str">
        <f>IF(LOOKUP($B10,'Ecology Phyto 10-21-14'!$P$4:$P$97,'Ecology Phyto 10-21-14'!$AA$4:$AA$97)&gt;=1,"Dominant",IF(LOOKUP($B10,'Ecology Phyto 10-21-14'!$P$104:$P$197,'Ecology Phyto 10-21-14'!$AA$104:$AA$197)&gt;=1,"Subdominant",IF(LOOKUP($B10,'Ecology Phyto 10-21-14'!$P$204:$P$297,'Ecology Phyto 10-21-14'!$AA$204:$AA$297)&gt;=1,"Present","NA")))</f>
        <v>NA</v>
      </c>
      <c r="AI10" t="str">
        <f>IF(LOOKUP($B10,'Ecology Phyto 10-21-14'!$P$4:$P$97,'Ecology Phyto 10-21-14'!$AB$4:$AB$97)&gt;=1,"Dominant",IF(LOOKUP($B10,'Ecology Phyto 10-21-14'!$P$104:$P$197,'Ecology Phyto 10-21-14'!$AB$104:$AB$197)&gt;=1,"Subdominant",IF(LOOKUP($B10,'Ecology Phyto 10-21-14'!$P$204:$P$297,'Ecology Phyto 10-21-14'!$AB$204:$AB$297)&gt;=1,"Present","NA")))</f>
        <v>NA</v>
      </c>
      <c r="AJ10" t="str">
        <f>IF(LOOKUP($B10,'Ecology Phyto 10-21-14'!$P$4:$P$97,'Ecology Phyto 10-21-14'!$AC$4:$AC$97)&gt;=1,"Dominant",IF(LOOKUP($B10,'Ecology Phyto 10-21-14'!$P$104:$P$197,'Ecology Phyto 10-21-14'!$AC$104:$AC$197)&gt;=1,"Subdominant",IF(LOOKUP($B10,'Ecology Phyto 10-21-14'!$P$204:$P$297,'Ecology Phyto 10-21-14'!$AC$204:$AC$297)&gt;=1,"Present","NA")))</f>
        <v>NA</v>
      </c>
      <c r="AK10" t="str">
        <f>IF(LOOKUP($B10,'[1]Ecology Phyto 10-21-14'!$P$4:$P$92,'[1]Ecology Phyto 10-21-14'!$AD$4:$AD$92)&gt;=1,"Dominant",IF(LOOKUP($B10,'[1]Ecology Phyto 10-21-14'!$P$98:$P$186,'[1]Ecology Phyto 10-21-14'!$AD$98:$AD$186)&gt;=1,"Subdominant",IF(LOOKUP($B10,'[1]Ecology Phyto 10-21-14'!$P$192:$P$280,'[1]Ecology Phyto 10-21-14'!$AD$192:$AD$280)&gt;=1,"Present","NA")))</f>
        <v>NA</v>
      </c>
      <c r="AL10" t="str">
        <f>IF(LOOKUP($B10,'[1]Ecology Phyto 10-21-14'!$P$4:$P$92,'[1]Ecology Phyto 10-21-14'!$AE$4:$AE$92)&gt;=1,"Dominant",IF(LOOKUP($B10,'[1]Ecology Phyto 10-21-14'!$P$98:$P$186,'[1]Ecology Phyto 10-21-14'!$AE$98:$AE$186)&gt;=1,"Subdominant",IF(LOOKUP($B10,'[1]Ecology Phyto 10-21-14'!$P$192:$P$280,'[1]Ecology Phyto 10-21-14'!$AE$192:$AE$280)&gt;=1,"Present","NA")))</f>
        <v>NA</v>
      </c>
      <c r="AM10" t="str">
        <f>IF(LOOKUP($B10,'[1]Ecology Phyto 10-21-14'!$P$4:$P$92,'[1]Ecology Phyto 10-21-14'!$AF$4:$AF$92)&gt;=1,"Dominant",IF(LOOKUP($B10,'[1]Ecology Phyto 10-21-14'!$P$98:$P$186,'[1]Ecology Phyto 10-21-14'!$AF$98:$AF$186)&gt;=1,"Subdominant",IF(LOOKUP($B10,'[1]Ecology Phyto 10-21-14'!$P$192:$P$280,'[1]Ecology Phyto 10-21-14'!$AF$192:$AF$280)&gt;=1,"Present","NA")))</f>
        <v>NA</v>
      </c>
      <c r="AN10" t="str">
        <f>IF(LOOKUP($B10,'[1]Ecology Phyto 10-21-14'!$P$4:$P$92,'[1]Ecology Phyto 10-21-14'!$AG$4:$AG$92)&gt;=1,"Dominant",IF(LOOKUP($B10,'[1]Ecology Phyto 10-21-14'!$P$98:$P$186,'[1]Ecology Phyto 10-21-14'!$AG$98:$AG$186)&gt;=1,"Subdominant",IF(LOOKUP($B10,'[1]Ecology Phyto 10-21-14'!$P$192:$P$280,'[1]Ecology Phyto 10-21-14'!$AG$192:$AG$280)&gt;=1,"Present","NA")))</f>
        <v>NA</v>
      </c>
    </row>
    <row r="11" spans="1:43" x14ac:dyDescent="0.25">
      <c r="A11" s="3">
        <v>41180</v>
      </c>
      <c r="B11" t="str">
        <f t="shared" si="17"/>
        <v>09/28/2012;1</v>
      </c>
      <c r="C11" s="2">
        <v>34.4</v>
      </c>
      <c r="D11" s="2" t="s">
        <v>183</v>
      </c>
      <c r="E11" s="2" t="s">
        <v>22</v>
      </c>
      <c r="F11" s="2">
        <v>34.4</v>
      </c>
      <c r="G11" s="2">
        <v>0.05</v>
      </c>
      <c r="H11" s="2" t="s">
        <v>14</v>
      </c>
      <c r="I11" s="32" t="str">
        <f t="shared" si="0"/>
        <v/>
      </c>
      <c r="J11" s="2" t="str">
        <f t="shared" si="1"/>
        <v/>
      </c>
      <c r="K11" s="2">
        <f t="shared" si="2"/>
        <v>34.4</v>
      </c>
      <c r="M11" s="32" t="str">
        <f t="shared" si="18"/>
        <v/>
      </c>
      <c r="N11" s="2">
        <f t="shared" si="19"/>
        <v>34.4</v>
      </c>
      <c r="O11" s="2" t="str">
        <f t="shared" si="20"/>
        <v/>
      </c>
      <c r="R11" s="2" t="str">
        <f t="shared" si="3"/>
        <v/>
      </c>
      <c r="S11" s="2" t="str">
        <f t="shared" si="4"/>
        <v/>
      </c>
      <c r="T11" s="2">
        <f t="shared" si="21"/>
        <v>34.4</v>
      </c>
      <c r="U11" s="2">
        <f t="shared" si="5"/>
        <v>34.4</v>
      </c>
      <c r="V11" s="2" t="str">
        <f t="shared" si="6"/>
        <v/>
      </c>
      <c r="W11" s="2" t="str">
        <f t="shared" si="7"/>
        <v/>
      </c>
      <c r="X11" s="2" t="str">
        <f t="shared" si="8"/>
        <v/>
      </c>
      <c r="Y11" s="2" t="str">
        <f t="shared" si="9"/>
        <v/>
      </c>
      <c r="Z11" s="2">
        <f t="shared" si="10"/>
        <v>34.4</v>
      </c>
      <c r="AA11" s="2" t="str">
        <f t="shared" si="11"/>
        <v/>
      </c>
      <c r="AB11" s="2" t="str">
        <f t="shared" si="12"/>
        <v/>
      </c>
      <c r="AC11" s="2">
        <f t="shared" si="13"/>
        <v>34.4</v>
      </c>
      <c r="AD11" s="2" t="str">
        <f t="shared" si="14"/>
        <v/>
      </c>
      <c r="AE11" s="2" t="str">
        <f t="shared" si="15"/>
        <v/>
      </c>
      <c r="AF11" s="2">
        <f t="shared" si="16"/>
        <v>34.4</v>
      </c>
      <c r="AH11" s="34" t="str">
        <f>IF(LOOKUP($B11,'Ecology Phyto 10-21-14'!$P$4:$P$97,'Ecology Phyto 10-21-14'!$AA$4:$AA$97)&gt;=1,"Dominant",IF(LOOKUP($B11,'Ecology Phyto 10-21-14'!$P$104:$P$197,'Ecology Phyto 10-21-14'!$AA$104:$AA$197)&gt;=1,"Subdominant",IF(LOOKUP($B11,'Ecology Phyto 10-21-14'!$P$204:$P$297,'Ecology Phyto 10-21-14'!$AA$204:$AA$297)&gt;=1,"Present","NA")))</f>
        <v>Present</v>
      </c>
      <c r="AI11" s="27" t="str">
        <f>IF(LOOKUP($B11,'Ecology Phyto 10-21-14'!$P$4:$P$97,'Ecology Phyto 10-21-14'!$AB$4:$AB$97)&gt;=1,"Dominant",IF(LOOKUP($B11,'Ecology Phyto 10-21-14'!$P$104:$P$197,'Ecology Phyto 10-21-14'!$AB$104:$AB$197)&gt;=1,"Subdominant",IF(LOOKUP($B11,'Ecology Phyto 10-21-14'!$P$204:$P$297,'Ecology Phyto 10-21-14'!$AB$204:$AB$297)&gt;=1,"Present","NA")))</f>
        <v>Subdominant</v>
      </c>
      <c r="AJ11" s="27" t="str">
        <f>IF(LOOKUP($B11,'Ecology Phyto 10-21-14'!$P$4:$P$97,'Ecology Phyto 10-21-14'!$AC$4:$AC$97)&gt;=1,"Dominant",IF(LOOKUP($B11,'Ecology Phyto 10-21-14'!$P$104:$P$197,'Ecology Phyto 10-21-14'!$AC$104:$AC$197)&gt;=1,"Subdominant",IF(LOOKUP($B11,'Ecology Phyto 10-21-14'!$P$204:$P$297,'Ecology Phyto 10-21-14'!$AC$204:$AC$297)&gt;=1,"Present","NA")))</f>
        <v>Present</v>
      </c>
      <c r="AK11" s="27" t="str">
        <f>IF(LOOKUP($B11,'[1]Ecology Phyto 10-21-14'!$P$4:$P$92,'[1]Ecology Phyto 10-21-14'!$AD$4:$AD$92)&gt;=1,"Dominant",IF(LOOKUP($B11,'[1]Ecology Phyto 10-21-14'!$P$98:$P$186,'[1]Ecology Phyto 10-21-14'!$AD$98:$AD$186)&gt;=1,"Subdominant",IF(LOOKUP($B11,'[1]Ecology Phyto 10-21-14'!$P$192:$P$280,'[1]Ecology Phyto 10-21-14'!$AD$192:$AD$280)&gt;=1,"Present","NA")))</f>
        <v>Dominant</v>
      </c>
      <c r="AL11" s="27" t="str">
        <f>IF(LOOKUP($B11,'[1]Ecology Phyto 10-21-14'!$P$4:$P$92,'[1]Ecology Phyto 10-21-14'!$AE$4:$AE$92)&gt;=1,"Dominant",IF(LOOKUP($B11,'[1]Ecology Phyto 10-21-14'!$P$98:$P$186,'[1]Ecology Phyto 10-21-14'!$AE$98:$AE$186)&gt;=1,"Subdominant",IF(LOOKUP($B11,'[1]Ecology Phyto 10-21-14'!$P$192:$P$280,'[1]Ecology Phyto 10-21-14'!$AE$192:$AE$280)&gt;=1,"Present","NA")))</f>
        <v>Present</v>
      </c>
      <c r="AM11" s="27" t="str">
        <f>IF(LOOKUP($B11,'[1]Ecology Phyto 10-21-14'!$P$4:$P$92,'[1]Ecology Phyto 10-21-14'!$AF$4:$AF$92)&gt;=1,"Dominant",IF(LOOKUP($B11,'[1]Ecology Phyto 10-21-14'!$P$98:$P$186,'[1]Ecology Phyto 10-21-14'!$AF$98:$AF$186)&gt;=1,"Subdominant",IF(LOOKUP($B11,'[1]Ecology Phyto 10-21-14'!$P$192:$P$280,'[1]Ecology Phyto 10-21-14'!$AF$192:$AF$280)&gt;=1,"Present","NA")))</f>
        <v>Present</v>
      </c>
      <c r="AN11" s="27" t="str">
        <f>IF(LOOKUP($B11,'[1]Ecology Phyto 10-21-14'!$P$4:$P$92,'[1]Ecology Phyto 10-21-14'!$AG$4:$AG$92)&gt;=1,"Dominant",IF(LOOKUP($B11,'[1]Ecology Phyto 10-21-14'!$P$98:$P$186,'[1]Ecology Phyto 10-21-14'!$AG$98:$AG$186)&gt;=1,"Subdominant",IF(LOOKUP($B11,'[1]Ecology Phyto 10-21-14'!$P$192:$P$280,'[1]Ecology Phyto 10-21-14'!$AG$192:$AG$280)&gt;=1,"Present","NA")))</f>
        <v>Present</v>
      </c>
      <c r="AP11" s="28" t="s">
        <v>439</v>
      </c>
    </row>
    <row r="12" spans="1:43" x14ac:dyDescent="0.25">
      <c r="A12" s="3">
        <v>41184</v>
      </c>
      <c r="B12" t="str">
        <f t="shared" si="17"/>
        <v>10/02/2012;1</v>
      </c>
      <c r="C12" s="2">
        <v>0.16900000000000001</v>
      </c>
      <c r="D12" s="2" t="s">
        <v>182</v>
      </c>
      <c r="E12" s="2" t="s">
        <v>23</v>
      </c>
      <c r="F12" s="2">
        <v>0.16900000000000001</v>
      </c>
      <c r="G12" s="2">
        <v>0.05</v>
      </c>
      <c r="H12" s="2" t="s">
        <v>11</v>
      </c>
      <c r="I12" s="32" t="str">
        <f t="shared" si="0"/>
        <v/>
      </c>
      <c r="J12" s="2" t="str">
        <f t="shared" si="1"/>
        <v/>
      </c>
      <c r="K12" s="2" t="str">
        <f t="shared" si="2"/>
        <v/>
      </c>
      <c r="L12" s="2">
        <v>0.16900000000000001</v>
      </c>
      <c r="M12" s="32" t="str">
        <f t="shared" si="18"/>
        <v/>
      </c>
      <c r="N12" s="2" t="str">
        <f t="shared" si="19"/>
        <v/>
      </c>
      <c r="O12" s="2" t="str">
        <f t="shared" si="20"/>
        <v/>
      </c>
      <c r="P12" s="2">
        <v>0.16900000000000001</v>
      </c>
      <c r="Q12" s="2">
        <v>0.16900000000000001</v>
      </c>
      <c r="R12" s="2" t="str">
        <f t="shared" si="3"/>
        <v/>
      </c>
      <c r="S12" s="2" t="str">
        <f t="shared" si="4"/>
        <v/>
      </c>
      <c r="T12" s="2" t="str">
        <f t="shared" si="21"/>
        <v/>
      </c>
      <c r="U12" s="2" t="str">
        <f t="shared" si="5"/>
        <v/>
      </c>
      <c r="V12" s="2" t="str">
        <f t="shared" si="6"/>
        <v/>
      </c>
      <c r="W12" s="2" t="str">
        <f t="shared" si="7"/>
        <v/>
      </c>
      <c r="X12" s="2" t="str">
        <f t="shared" si="8"/>
        <v/>
      </c>
      <c r="Y12" s="2" t="str">
        <f t="shared" si="9"/>
        <v/>
      </c>
      <c r="Z12" s="2" t="str">
        <f t="shared" si="10"/>
        <v/>
      </c>
      <c r="AA12" s="2" t="str">
        <f t="shared" si="11"/>
        <v/>
      </c>
      <c r="AB12" s="2" t="str">
        <f t="shared" si="12"/>
        <v/>
      </c>
      <c r="AC12" s="2" t="str">
        <f t="shared" si="13"/>
        <v/>
      </c>
      <c r="AD12" s="2">
        <f t="shared" si="14"/>
        <v>0.16900000000000001</v>
      </c>
      <c r="AE12" s="2" t="str">
        <f t="shared" si="15"/>
        <v/>
      </c>
      <c r="AF12" s="2" t="str">
        <f t="shared" si="16"/>
        <v/>
      </c>
      <c r="AH12" s="33" t="str">
        <f>IF(LOOKUP($B12,'Ecology Phyto 10-21-14'!$P$4:$P$97,'Ecology Phyto 10-21-14'!$AA$4:$AA$97)&gt;=1,"Dominant",IF(LOOKUP($B12,'Ecology Phyto 10-21-14'!$P$104:$P$197,'Ecology Phyto 10-21-14'!$AA$104:$AA$197)&gt;=1,"Subdominant",IF(LOOKUP($B12,'Ecology Phyto 10-21-14'!$P$204:$P$297,'Ecology Phyto 10-21-14'!$AA$204:$AA$297)&gt;=1,"Present","NA")))</f>
        <v>NA</v>
      </c>
      <c r="AI12" t="str">
        <f>IF(LOOKUP($B12,'Ecology Phyto 10-21-14'!$P$4:$P$97,'Ecology Phyto 10-21-14'!$AB$4:$AB$97)&gt;=1,"Dominant",IF(LOOKUP($B12,'Ecology Phyto 10-21-14'!$P$104:$P$197,'Ecology Phyto 10-21-14'!$AB$104:$AB$197)&gt;=1,"Subdominant",IF(LOOKUP($B12,'Ecology Phyto 10-21-14'!$P$204:$P$297,'Ecology Phyto 10-21-14'!$AB$204:$AB$297)&gt;=1,"Present","NA")))</f>
        <v>NA</v>
      </c>
      <c r="AJ12" t="str">
        <f>IF(LOOKUP($B12,'Ecology Phyto 10-21-14'!$P$4:$P$97,'Ecology Phyto 10-21-14'!$AC$4:$AC$97)&gt;=1,"Dominant",IF(LOOKUP($B12,'Ecology Phyto 10-21-14'!$P$104:$P$197,'Ecology Phyto 10-21-14'!$AC$104:$AC$197)&gt;=1,"Subdominant",IF(LOOKUP($B12,'Ecology Phyto 10-21-14'!$P$204:$P$297,'Ecology Phyto 10-21-14'!$AC$204:$AC$297)&gt;=1,"Present","NA")))</f>
        <v>NA</v>
      </c>
      <c r="AK12" t="str">
        <f>IF(LOOKUP($B12,'[1]Ecology Phyto 10-21-14'!$P$4:$P$92,'[1]Ecology Phyto 10-21-14'!$AD$4:$AD$92)&gt;=1,"Dominant",IF(LOOKUP($B12,'[1]Ecology Phyto 10-21-14'!$P$98:$P$186,'[1]Ecology Phyto 10-21-14'!$AD$98:$AD$186)&gt;=1,"Subdominant",IF(LOOKUP($B12,'[1]Ecology Phyto 10-21-14'!$P$192:$P$280,'[1]Ecology Phyto 10-21-14'!$AD$192:$AD$280)&gt;=1,"Present","NA")))</f>
        <v>NA</v>
      </c>
      <c r="AL12" t="str">
        <f>IF(LOOKUP($B12,'[1]Ecology Phyto 10-21-14'!$P$4:$P$92,'[1]Ecology Phyto 10-21-14'!$AE$4:$AE$92)&gt;=1,"Dominant",IF(LOOKUP($B12,'[1]Ecology Phyto 10-21-14'!$P$98:$P$186,'[1]Ecology Phyto 10-21-14'!$AE$98:$AE$186)&gt;=1,"Subdominant",IF(LOOKUP($B12,'[1]Ecology Phyto 10-21-14'!$P$192:$P$280,'[1]Ecology Phyto 10-21-14'!$AE$192:$AE$280)&gt;=1,"Present","NA")))</f>
        <v>NA</v>
      </c>
      <c r="AM12" t="str">
        <f>IF(LOOKUP($B12,'[1]Ecology Phyto 10-21-14'!$P$4:$P$92,'[1]Ecology Phyto 10-21-14'!$AF$4:$AF$92)&gt;=1,"Dominant",IF(LOOKUP($B12,'[1]Ecology Phyto 10-21-14'!$P$98:$P$186,'[1]Ecology Phyto 10-21-14'!$AF$98:$AF$186)&gt;=1,"Subdominant",IF(LOOKUP($B12,'[1]Ecology Phyto 10-21-14'!$P$192:$P$280,'[1]Ecology Phyto 10-21-14'!$AF$192:$AF$280)&gt;=1,"Present","NA")))</f>
        <v>NA</v>
      </c>
      <c r="AN12" t="str">
        <f>IF(LOOKUP($B12,'[1]Ecology Phyto 10-21-14'!$P$4:$P$92,'[1]Ecology Phyto 10-21-14'!$AG$4:$AG$92)&gt;=1,"Dominant",IF(LOOKUP($B12,'[1]Ecology Phyto 10-21-14'!$P$98:$P$186,'[1]Ecology Phyto 10-21-14'!$AG$98:$AG$186)&gt;=1,"Subdominant",IF(LOOKUP($B12,'[1]Ecology Phyto 10-21-14'!$P$192:$P$280,'[1]Ecology Phyto 10-21-14'!$AG$192:$AG$280)&gt;=1,"Present","NA")))</f>
        <v>Dominant</v>
      </c>
    </row>
    <row r="13" spans="1:43" x14ac:dyDescent="0.25">
      <c r="A13" s="3">
        <v>41184</v>
      </c>
      <c r="B13" t="str">
        <f t="shared" si="17"/>
        <v>10/02/2012;2</v>
      </c>
      <c r="C13" s="2">
        <v>0.17699999999999999</v>
      </c>
      <c r="D13" s="2" t="s">
        <v>182</v>
      </c>
      <c r="E13" s="2" t="s">
        <v>25</v>
      </c>
      <c r="F13" s="2">
        <v>0.17699999999999999</v>
      </c>
      <c r="G13" s="2">
        <v>0.05</v>
      </c>
      <c r="H13" s="2" t="s">
        <v>11</v>
      </c>
      <c r="I13" s="32" t="str">
        <f t="shared" si="0"/>
        <v/>
      </c>
      <c r="J13" s="2" t="str">
        <f t="shared" si="1"/>
        <v/>
      </c>
      <c r="K13" s="2" t="str">
        <f t="shared" si="2"/>
        <v/>
      </c>
      <c r="L13" s="2">
        <v>0.17699999999999999</v>
      </c>
      <c r="M13" s="32" t="str">
        <f t="shared" si="18"/>
        <v/>
      </c>
      <c r="N13" s="2" t="str">
        <f t="shared" si="19"/>
        <v/>
      </c>
      <c r="O13" s="2">
        <f t="shared" si="20"/>
        <v>0.17699999999999999</v>
      </c>
      <c r="R13" s="2" t="str">
        <f t="shared" si="3"/>
        <v/>
      </c>
      <c r="S13" s="2" t="str">
        <f t="shared" si="4"/>
        <v/>
      </c>
      <c r="T13" s="2" t="str">
        <f t="shared" si="21"/>
        <v/>
      </c>
      <c r="U13" s="2" t="str">
        <f t="shared" si="5"/>
        <v/>
      </c>
      <c r="V13" s="2" t="str">
        <f t="shared" si="6"/>
        <v/>
      </c>
      <c r="W13" s="2" t="str">
        <f t="shared" si="7"/>
        <v/>
      </c>
      <c r="X13" s="2" t="str">
        <f t="shared" si="8"/>
        <v/>
      </c>
      <c r="Y13" s="2" t="str">
        <f t="shared" si="9"/>
        <v/>
      </c>
      <c r="Z13" s="2" t="str">
        <f t="shared" si="10"/>
        <v/>
      </c>
      <c r="AA13" s="2" t="str">
        <f t="shared" si="11"/>
        <v/>
      </c>
      <c r="AB13" s="2" t="str">
        <f t="shared" si="12"/>
        <v/>
      </c>
      <c r="AC13" s="2">
        <f t="shared" si="13"/>
        <v>0.17699999999999999</v>
      </c>
      <c r="AD13" s="2">
        <f t="shared" si="14"/>
        <v>0.17699999999999999</v>
      </c>
      <c r="AE13" s="2" t="str">
        <f t="shared" si="15"/>
        <v/>
      </c>
      <c r="AF13" s="2" t="str">
        <f t="shared" si="16"/>
        <v/>
      </c>
      <c r="AH13" s="33" t="str">
        <f>IF(LOOKUP($B13,'Ecology Phyto 10-21-14'!$P$4:$P$97,'Ecology Phyto 10-21-14'!$AA$4:$AA$97)&gt;=1,"Dominant",IF(LOOKUP($B13,'Ecology Phyto 10-21-14'!$P$104:$P$197,'Ecology Phyto 10-21-14'!$AA$104:$AA$197)&gt;=1,"Subdominant",IF(LOOKUP($B13,'Ecology Phyto 10-21-14'!$P$204:$P$297,'Ecology Phyto 10-21-14'!$AA$204:$AA$297)&gt;=1,"Present","NA")))</f>
        <v>NA</v>
      </c>
      <c r="AI13" t="str">
        <f>IF(LOOKUP($B13,'Ecology Phyto 10-21-14'!$P$4:$P$97,'Ecology Phyto 10-21-14'!$AB$4:$AB$97)&gt;=1,"Dominant",IF(LOOKUP($B13,'Ecology Phyto 10-21-14'!$P$104:$P$197,'Ecology Phyto 10-21-14'!$AB$104:$AB$197)&gt;=1,"Subdominant",IF(LOOKUP($B13,'Ecology Phyto 10-21-14'!$P$204:$P$297,'Ecology Phyto 10-21-14'!$AB$204:$AB$297)&gt;=1,"Present","NA")))</f>
        <v>Present</v>
      </c>
      <c r="AJ13" t="str">
        <f>IF(LOOKUP($B13,'Ecology Phyto 10-21-14'!$P$4:$P$97,'Ecology Phyto 10-21-14'!$AC$4:$AC$97)&gt;=1,"Dominant",IF(LOOKUP($B13,'Ecology Phyto 10-21-14'!$P$104:$P$197,'Ecology Phyto 10-21-14'!$AC$104:$AC$197)&gt;=1,"Subdominant",IF(LOOKUP($B13,'Ecology Phyto 10-21-14'!$P$204:$P$297,'Ecology Phyto 10-21-14'!$AC$204:$AC$297)&gt;=1,"Present","NA")))</f>
        <v>NA</v>
      </c>
      <c r="AK13" t="str">
        <f>IF(LOOKUP($B13,'[1]Ecology Phyto 10-21-14'!$P$4:$P$92,'[1]Ecology Phyto 10-21-14'!$AD$4:$AD$92)&gt;=1,"Dominant",IF(LOOKUP($B13,'[1]Ecology Phyto 10-21-14'!$P$98:$P$186,'[1]Ecology Phyto 10-21-14'!$AD$98:$AD$186)&gt;=1,"Subdominant",IF(LOOKUP($B13,'[1]Ecology Phyto 10-21-14'!$P$192:$P$280,'[1]Ecology Phyto 10-21-14'!$AD$192:$AD$280)&gt;=1,"Present","NA")))</f>
        <v>NA</v>
      </c>
      <c r="AL13" t="str">
        <f>IF(LOOKUP($B13,'[1]Ecology Phyto 10-21-14'!$P$4:$P$92,'[1]Ecology Phyto 10-21-14'!$AE$4:$AE$92)&gt;=1,"Dominant",IF(LOOKUP($B13,'[1]Ecology Phyto 10-21-14'!$P$98:$P$186,'[1]Ecology Phyto 10-21-14'!$AE$98:$AE$186)&gt;=1,"Subdominant",IF(LOOKUP($B13,'[1]Ecology Phyto 10-21-14'!$P$192:$P$280,'[1]Ecology Phyto 10-21-14'!$AE$192:$AE$280)&gt;=1,"Present","NA")))</f>
        <v>NA</v>
      </c>
      <c r="AM13" t="str">
        <f>IF(LOOKUP($B13,'[1]Ecology Phyto 10-21-14'!$P$4:$P$92,'[1]Ecology Phyto 10-21-14'!$AF$4:$AF$92)&gt;=1,"Dominant",IF(LOOKUP($B13,'[1]Ecology Phyto 10-21-14'!$P$98:$P$186,'[1]Ecology Phyto 10-21-14'!$AF$98:$AF$186)&gt;=1,"Subdominant",IF(LOOKUP($B13,'[1]Ecology Phyto 10-21-14'!$P$192:$P$280,'[1]Ecology Phyto 10-21-14'!$AF$192:$AF$280)&gt;=1,"Present","NA")))</f>
        <v>Present</v>
      </c>
      <c r="AN13" t="str">
        <f>IF(LOOKUP($B13,'[1]Ecology Phyto 10-21-14'!$P$4:$P$92,'[1]Ecology Phyto 10-21-14'!$AG$4:$AG$92)&gt;=1,"Dominant",IF(LOOKUP($B13,'[1]Ecology Phyto 10-21-14'!$P$98:$P$186,'[1]Ecology Phyto 10-21-14'!$AG$98:$AG$186)&gt;=1,"Subdominant",IF(LOOKUP($B13,'[1]Ecology Phyto 10-21-14'!$P$192:$P$280,'[1]Ecology Phyto 10-21-14'!$AG$192:$AG$280)&gt;=1,"Present","NA")))</f>
        <v>Dominant</v>
      </c>
    </row>
    <row r="14" spans="1:43" x14ac:dyDescent="0.25">
      <c r="A14" s="3">
        <v>41184</v>
      </c>
      <c r="B14" t="str">
        <f t="shared" si="17"/>
        <v>10/02/2012;3</v>
      </c>
      <c r="C14" s="2">
        <v>128</v>
      </c>
      <c r="D14" s="2" t="s">
        <v>183</v>
      </c>
      <c r="E14" s="2" t="s">
        <v>26</v>
      </c>
      <c r="F14" s="2">
        <v>128</v>
      </c>
      <c r="G14" s="2">
        <v>0.05</v>
      </c>
      <c r="H14" s="2" t="s">
        <v>14</v>
      </c>
      <c r="I14" s="32" t="str">
        <f t="shared" si="0"/>
        <v/>
      </c>
      <c r="J14" s="2">
        <f t="shared" si="1"/>
        <v>128</v>
      </c>
      <c r="K14" s="2" t="str">
        <f t="shared" si="2"/>
        <v/>
      </c>
      <c r="M14" s="32">
        <f t="shared" si="18"/>
        <v>128</v>
      </c>
      <c r="N14" s="2" t="str">
        <f t="shared" si="19"/>
        <v/>
      </c>
      <c r="O14" s="2" t="str">
        <f t="shared" si="20"/>
        <v/>
      </c>
      <c r="R14" s="2" t="str">
        <f t="shared" si="3"/>
        <v/>
      </c>
      <c r="S14" s="2" t="str">
        <f t="shared" si="4"/>
        <v/>
      </c>
      <c r="T14" s="2" t="str">
        <f t="shared" si="21"/>
        <v/>
      </c>
      <c r="U14" s="2" t="str">
        <f t="shared" si="5"/>
        <v/>
      </c>
      <c r="V14" s="2" t="str">
        <f t="shared" si="6"/>
        <v/>
      </c>
      <c r="W14" s="2">
        <f t="shared" si="7"/>
        <v>128</v>
      </c>
      <c r="X14" s="2" t="str">
        <f t="shared" si="8"/>
        <v/>
      </c>
      <c r="Y14" s="2" t="str">
        <f t="shared" si="9"/>
        <v/>
      </c>
      <c r="Z14" s="2">
        <f t="shared" si="10"/>
        <v>128</v>
      </c>
      <c r="AA14" s="2" t="str">
        <f t="shared" si="11"/>
        <v/>
      </c>
      <c r="AB14" s="2" t="str">
        <f t="shared" si="12"/>
        <v/>
      </c>
      <c r="AC14" s="2" t="str">
        <f t="shared" si="13"/>
        <v/>
      </c>
      <c r="AD14" s="2" t="str">
        <f t="shared" si="14"/>
        <v/>
      </c>
      <c r="AE14" s="2" t="str">
        <f t="shared" si="15"/>
        <v/>
      </c>
      <c r="AF14" s="2">
        <f t="shared" si="16"/>
        <v>128</v>
      </c>
      <c r="AH14" s="33" t="str">
        <f>IF(LOOKUP($B14,'Ecology Phyto 10-21-14'!$P$4:$P$97,'Ecology Phyto 10-21-14'!$AA$4:$AA$97)&gt;=1,"Dominant",IF(LOOKUP($B14,'Ecology Phyto 10-21-14'!$P$104:$P$197,'Ecology Phyto 10-21-14'!$AA$104:$AA$197)&gt;=1,"Subdominant",IF(LOOKUP($B14,'Ecology Phyto 10-21-14'!$P$204:$P$297,'Ecology Phyto 10-21-14'!$AA$204:$AA$297)&gt;=1,"Present","NA")))</f>
        <v>Subdominant</v>
      </c>
      <c r="AI14" t="str">
        <f>IF(LOOKUP($B14,'Ecology Phyto 10-21-14'!$P$4:$P$97,'Ecology Phyto 10-21-14'!$AB$4:$AB$97)&gt;=1,"Dominant",IF(LOOKUP($B14,'Ecology Phyto 10-21-14'!$P$104:$P$197,'Ecology Phyto 10-21-14'!$AB$104:$AB$197)&gt;=1,"Subdominant",IF(LOOKUP($B14,'Ecology Phyto 10-21-14'!$P$204:$P$297,'Ecology Phyto 10-21-14'!$AB$204:$AB$297)&gt;=1,"Present","NA")))</f>
        <v>Dominant</v>
      </c>
      <c r="AJ14" t="str">
        <f>IF(LOOKUP($B14,'Ecology Phyto 10-21-14'!$P$4:$P$97,'Ecology Phyto 10-21-14'!$AC$4:$AC$97)&gt;=1,"Dominant",IF(LOOKUP($B14,'Ecology Phyto 10-21-14'!$P$104:$P$197,'Ecology Phyto 10-21-14'!$AC$104:$AC$197)&gt;=1,"Subdominant",IF(LOOKUP($B14,'Ecology Phyto 10-21-14'!$P$204:$P$297,'Ecology Phyto 10-21-14'!$AC$204:$AC$297)&gt;=1,"Present","NA")))</f>
        <v>NA</v>
      </c>
      <c r="AK14" t="str">
        <f>IF(LOOKUP($B14,'[1]Ecology Phyto 10-21-14'!$P$4:$P$92,'[1]Ecology Phyto 10-21-14'!$AD$4:$AD$92)&gt;=1,"Dominant",IF(LOOKUP($B14,'[1]Ecology Phyto 10-21-14'!$P$98:$P$186,'[1]Ecology Phyto 10-21-14'!$AD$98:$AD$186)&gt;=1,"Subdominant",IF(LOOKUP($B14,'[1]Ecology Phyto 10-21-14'!$P$192:$P$280,'[1]Ecology Phyto 10-21-14'!$AD$192:$AD$280)&gt;=1,"Present","NA")))</f>
        <v>Present</v>
      </c>
      <c r="AL14" t="str">
        <f>IF(LOOKUP($B14,'[1]Ecology Phyto 10-21-14'!$P$4:$P$92,'[1]Ecology Phyto 10-21-14'!$AE$4:$AE$92)&gt;=1,"Dominant",IF(LOOKUP($B14,'[1]Ecology Phyto 10-21-14'!$P$98:$P$186,'[1]Ecology Phyto 10-21-14'!$AE$98:$AE$186)&gt;=1,"Subdominant",IF(LOOKUP($B14,'[1]Ecology Phyto 10-21-14'!$P$192:$P$280,'[1]Ecology Phyto 10-21-14'!$AE$192:$AE$280)&gt;=1,"Present","NA")))</f>
        <v>Present</v>
      </c>
      <c r="AM14" t="str">
        <f>IF(LOOKUP($B14,'[1]Ecology Phyto 10-21-14'!$P$4:$P$92,'[1]Ecology Phyto 10-21-14'!$AF$4:$AF$92)&gt;=1,"Dominant",IF(LOOKUP($B14,'[1]Ecology Phyto 10-21-14'!$P$98:$P$186,'[1]Ecology Phyto 10-21-14'!$AF$98:$AF$186)&gt;=1,"Subdominant",IF(LOOKUP($B14,'[1]Ecology Phyto 10-21-14'!$P$192:$P$280,'[1]Ecology Phyto 10-21-14'!$AF$192:$AF$280)&gt;=1,"Present","NA")))</f>
        <v>NA</v>
      </c>
      <c r="AN14" t="str">
        <f>IF(LOOKUP($B14,'[1]Ecology Phyto 10-21-14'!$P$4:$P$92,'[1]Ecology Phyto 10-21-14'!$AG$4:$AG$92)&gt;=1,"Dominant",IF(LOOKUP($B14,'[1]Ecology Phyto 10-21-14'!$P$98:$P$186,'[1]Ecology Phyto 10-21-14'!$AG$98:$AG$186)&gt;=1,"Subdominant",IF(LOOKUP($B14,'[1]Ecology Phyto 10-21-14'!$P$192:$P$280,'[1]Ecology Phyto 10-21-14'!$AG$192:$AG$280)&gt;=1,"Present","NA")))</f>
        <v>Present</v>
      </c>
    </row>
    <row r="15" spans="1:43" x14ac:dyDescent="0.25">
      <c r="A15" s="3">
        <v>41184</v>
      </c>
      <c r="B15" t="str">
        <f t="shared" si="17"/>
        <v>10/02/2012;4</v>
      </c>
      <c r="C15" s="2">
        <v>419</v>
      </c>
      <c r="D15" s="2" t="s">
        <v>183</v>
      </c>
      <c r="E15" s="2" t="s">
        <v>24</v>
      </c>
      <c r="F15" s="2">
        <v>419</v>
      </c>
      <c r="G15" s="2">
        <v>0.05</v>
      </c>
      <c r="H15" s="2" t="s">
        <v>14</v>
      </c>
      <c r="I15" s="32" t="str">
        <f t="shared" si="0"/>
        <v/>
      </c>
      <c r="J15" s="2">
        <f t="shared" si="1"/>
        <v>419</v>
      </c>
      <c r="K15" s="2" t="str">
        <f t="shared" si="2"/>
        <v/>
      </c>
      <c r="M15" s="32">
        <f t="shared" si="18"/>
        <v>419</v>
      </c>
      <c r="N15" s="2" t="str">
        <f t="shared" si="19"/>
        <v/>
      </c>
      <c r="O15" s="2" t="str">
        <f t="shared" si="20"/>
        <v/>
      </c>
      <c r="R15" s="2" t="str">
        <f t="shared" si="3"/>
        <v/>
      </c>
      <c r="S15" s="2" t="str">
        <f t="shared" si="4"/>
        <v/>
      </c>
      <c r="T15" s="2" t="str">
        <f t="shared" si="21"/>
        <v/>
      </c>
      <c r="U15" s="2" t="str">
        <f t="shared" si="5"/>
        <v/>
      </c>
      <c r="V15" s="2" t="str">
        <f t="shared" si="6"/>
        <v/>
      </c>
      <c r="W15" s="2">
        <f t="shared" si="7"/>
        <v>419</v>
      </c>
      <c r="X15" s="2" t="str">
        <f t="shared" si="8"/>
        <v/>
      </c>
      <c r="Y15" s="2" t="str">
        <f t="shared" si="9"/>
        <v/>
      </c>
      <c r="Z15" s="2">
        <f t="shared" si="10"/>
        <v>419</v>
      </c>
      <c r="AA15" s="2" t="str">
        <f t="shared" si="11"/>
        <v/>
      </c>
      <c r="AB15" s="2" t="str">
        <f t="shared" si="12"/>
        <v/>
      </c>
      <c r="AC15" s="2" t="str">
        <f t="shared" si="13"/>
        <v/>
      </c>
      <c r="AD15" s="2" t="str">
        <f t="shared" si="14"/>
        <v/>
      </c>
      <c r="AE15" s="2" t="str">
        <f t="shared" si="15"/>
        <v/>
      </c>
      <c r="AF15" s="2">
        <f t="shared" si="16"/>
        <v>419</v>
      </c>
      <c r="AH15" s="33" t="str">
        <f>IF(LOOKUP($B15,'Ecology Phyto 10-21-14'!$P$4:$P$97,'Ecology Phyto 10-21-14'!$AA$4:$AA$97)&gt;=1,"Dominant",IF(LOOKUP($B15,'Ecology Phyto 10-21-14'!$P$104:$P$197,'Ecology Phyto 10-21-14'!$AA$104:$AA$197)&gt;=1,"Subdominant",IF(LOOKUP($B15,'Ecology Phyto 10-21-14'!$P$204:$P$297,'Ecology Phyto 10-21-14'!$AA$204:$AA$297)&gt;=1,"Present","NA")))</f>
        <v>Subdominant</v>
      </c>
      <c r="AI15" t="str">
        <f>IF(LOOKUP($B15,'Ecology Phyto 10-21-14'!$P$4:$P$97,'Ecology Phyto 10-21-14'!$AB$4:$AB$97)&gt;=1,"Dominant",IF(LOOKUP($B15,'Ecology Phyto 10-21-14'!$P$104:$P$197,'Ecology Phyto 10-21-14'!$AB$104:$AB$197)&gt;=1,"Subdominant",IF(LOOKUP($B15,'Ecology Phyto 10-21-14'!$P$204:$P$297,'Ecology Phyto 10-21-14'!$AB$204:$AB$297)&gt;=1,"Present","NA")))</f>
        <v>Dominant</v>
      </c>
      <c r="AJ15" t="str">
        <f>IF(LOOKUP($B15,'Ecology Phyto 10-21-14'!$P$4:$P$97,'Ecology Phyto 10-21-14'!$AC$4:$AC$97)&gt;=1,"Dominant",IF(LOOKUP($B15,'Ecology Phyto 10-21-14'!$P$104:$P$197,'Ecology Phyto 10-21-14'!$AC$104:$AC$197)&gt;=1,"Subdominant",IF(LOOKUP($B15,'Ecology Phyto 10-21-14'!$P$204:$P$297,'Ecology Phyto 10-21-14'!$AC$204:$AC$297)&gt;=1,"Present","NA")))</f>
        <v>NA</v>
      </c>
      <c r="AK15" t="str">
        <f>IF(LOOKUP($B15,'[1]Ecology Phyto 10-21-14'!$P$4:$P$92,'[1]Ecology Phyto 10-21-14'!$AD$4:$AD$92)&gt;=1,"Dominant",IF(LOOKUP($B15,'[1]Ecology Phyto 10-21-14'!$P$98:$P$186,'[1]Ecology Phyto 10-21-14'!$AD$98:$AD$186)&gt;=1,"Subdominant",IF(LOOKUP($B15,'[1]Ecology Phyto 10-21-14'!$P$192:$P$280,'[1]Ecology Phyto 10-21-14'!$AD$192:$AD$280)&gt;=1,"Present","NA")))</f>
        <v>Present</v>
      </c>
      <c r="AL15" t="str">
        <f>IF(LOOKUP($B15,'[1]Ecology Phyto 10-21-14'!$P$4:$P$92,'[1]Ecology Phyto 10-21-14'!$AE$4:$AE$92)&gt;=1,"Dominant",IF(LOOKUP($B15,'[1]Ecology Phyto 10-21-14'!$P$98:$P$186,'[1]Ecology Phyto 10-21-14'!$AE$98:$AE$186)&gt;=1,"Subdominant",IF(LOOKUP($B15,'[1]Ecology Phyto 10-21-14'!$P$192:$P$280,'[1]Ecology Phyto 10-21-14'!$AE$192:$AE$280)&gt;=1,"Present","NA")))</f>
        <v>Present</v>
      </c>
      <c r="AM15" t="str">
        <f>IF(LOOKUP($B15,'[1]Ecology Phyto 10-21-14'!$P$4:$P$92,'[1]Ecology Phyto 10-21-14'!$AF$4:$AF$92)&gt;=1,"Dominant",IF(LOOKUP($B15,'[1]Ecology Phyto 10-21-14'!$P$98:$P$186,'[1]Ecology Phyto 10-21-14'!$AF$98:$AF$186)&gt;=1,"Subdominant",IF(LOOKUP($B15,'[1]Ecology Phyto 10-21-14'!$P$192:$P$280,'[1]Ecology Phyto 10-21-14'!$AF$192:$AF$280)&gt;=1,"Present","NA")))</f>
        <v>NA</v>
      </c>
      <c r="AN15" t="str">
        <f>IF(LOOKUP($B15,'[1]Ecology Phyto 10-21-14'!$P$4:$P$92,'[1]Ecology Phyto 10-21-14'!$AG$4:$AG$92)&gt;=1,"Dominant",IF(LOOKUP($B15,'[1]Ecology Phyto 10-21-14'!$P$98:$P$186,'[1]Ecology Phyto 10-21-14'!$AG$98:$AG$186)&gt;=1,"Subdominant",IF(LOOKUP($B15,'[1]Ecology Phyto 10-21-14'!$P$192:$P$280,'[1]Ecology Phyto 10-21-14'!$AG$192:$AG$280)&gt;=1,"Present","NA")))</f>
        <v>Present</v>
      </c>
    </row>
    <row r="16" spans="1:43" x14ac:dyDescent="0.25">
      <c r="A16" s="3">
        <v>41191</v>
      </c>
      <c r="B16" t="str">
        <f t="shared" si="17"/>
        <v>10/09/2012;1</v>
      </c>
      <c r="C16" s="2">
        <v>25.6</v>
      </c>
      <c r="D16" s="2" t="s">
        <v>183</v>
      </c>
      <c r="E16" s="2" t="s">
        <v>27</v>
      </c>
      <c r="F16" s="2">
        <v>25.6</v>
      </c>
      <c r="G16" s="2">
        <v>0.16</v>
      </c>
      <c r="H16" s="2" t="s">
        <v>14</v>
      </c>
      <c r="I16" s="32" t="str">
        <f t="shared" si="0"/>
        <v/>
      </c>
      <c r="J16" s="2">
        <f t="shared" si="1"/>
        <v>25.6</v>
      </c>
      <c r="K16" s="2" t="str">
        <f t="shared" si="2"/>
        <v/>
      </c>
      <c r="M16" s="32">
        <f t="shared" si="18"/>
        <v>25.6</v>
      </c>
      <c r="N16" s="2" t="str">
        <f t="shared" si="19"/>
        <v/>
      </c>
      <c r="O16" s="2" t="str">
        <f t="shared" si="20"/>
        <v/>
      </c>
      <c r="R16" s="2" t="str">
        <f t="shared" si="3"/>
        <v/>
      </c>
      <c r="S16" s="2" t="str">
        <f t="shared" si="4"/>
        <v/>
      </c>
      <c r="T16" s="2" t="str">
        <f t="shared" si="21"/>
        <v/>
      </c>
      <c r="U16" s="2" t="str">
        <f t="shared" si="5"/>
        <v/>
      </c>
      <c r="V16" s="2" t="str">
        <f t="shared" si="6"/>
        <v/>
      </c>
      <c r="W16" s="2">
        <f t="shared" si="7"/>
        <v>25.6</v>
      </c>
      <c r="X16" s="2" t="str">
        <f t="shared" si="8"/>
        <v/>
      </c>
      <c r="Y16" s="2" t="str">
        <f t="shared" si="9"/>
        <v/>
      </c>
      <c r="Z16" s="2">
        <f t="shared" si="10"/>
        <v>25.6</v>
      </c>
      <c r="AA16" s="2" t="str">
        <f t="shared" si="11"/>
        <v/>
      </c>
      <c r="AB16" s="2" t="str">
        <f t="shared" si="12"/>
        <v/>
      </c>
      <c r="AC16" s="2" t="str">
        <f t="shared" si="13"/>
        <v/>
      </c>
      <c r="AD16" s="2" t="str">
        <f t="shared" si="14"/>
        <v/>
      </c>
      <c r="AE16" s="2" t="str">
        <f t="shared" si="15"/>
        <v/>
      </c>
      <c r="AF16" s="2">
        <f t="shared" si="16"/>
        <v>25.6</v>
      </c>
      <c r="AH16" s="33" t="str">
        <f>IF(LOOKUP($B16,'Ecology Phyto 10-21-14'!$P$4:$P$97,'Ecology Phyto 10-21-14'!$AA$4:$AA$97)&gt;=1,"Dominant",IF(LOOKUP($B16,'Ecology Phyto 10-21-14'!$P$104:$P$197,'Ecology Phyto 10-21-14'!$AA$104:$AA$197)&gt;=1,"Subdominant",IF(LOOKUP($B16,'Ecology Phyto 10-21-14'!$P$204:$P$297,'Ecology Phyto 10-21-14'!$AA$204:$AA$297)&gt;=1,"Present","NA")))</f>
        <v>Subdominant</v>
      </c>
      <c r="AI16" t="str">
        <f>IF(LOOKUP($B16,'Ecology Phyto 10-21-14'!$P$4:$P$97,'Ecology Phyto 10-21-14'!$AB$4:$AB$97)&gt;=1,"Dominant",IF(LOOKUP($B16,'Ecology Phyto 10-21-14'!$P$104:$P$197,'Ecology Phyto 10-21-14'!$AB$104:$AB$197)&gt;=1,"Subdominant",IF(LOOKUP($B16,'Ecology Phyto 10-21-14'!$P$204:$P$297,'Ecology Phyto 10-21-14'!$AB$204:$AB$297)&gt;=1,"Present","NA")))</f>
        <v>Dominant</v>
      </c>
      <c r="AJ16" t="str">
        <f>IF(LOOKUP($B16,'Ecology Phyto 10-21-14'!$P$4:$P$97,'Ecology Phyto 10-21-14'!$AC$4:$AC$97)&gt;=1,"Dominant",IF(LOOKUP($B16,'Ecology Phyto 10-21-14'!$P$104:$P$197,'Ecology Phyto 10-21-14'!$AC$104:$AC$197)&gt;=1,"Subdominant",IF(LOOKUP($B16,'Ecology Phyto 10-21-14'!$P$204:$P$297,'Ecology Phyto 10-21-14'!$AC$204:$AC$297)&gt;=1,"Present","NA")))</f>
        <v>NA</v>
      </c>
      <c r="AK16" t="str">
        <f>IF(LOOKUP($B16,'[1]Ecology Phyto 10-21-14'!$P$4:$P$92,'[1]Ecology Phyto 10-21-14'!$AD$4:$AD$92)&gt;=1,"Dominant",IF(LOOKUP($B16,'[1]Ecology Phyto 10-21-14'!$P$98:$P$186,'[1]Ecology Phyto 10-21-14'!$AD$98:$AD$186)&gt;=1,"Subdominant",IF(LOOKUP($B16,'[1]Ecology Phyto 10-21-14'!$P$192:$P$280,'[1]Ecology Phyto 10-21-14'!$AD$192:$AD$280)&gt;=1,"Present","NA")))</f>
        <v>Present</v>
      </c>
      <c r="AL16" t="str">
        <f>IF(LOOKUP($B16,'[1]Ecology Phyto 10-21-14'!$P$4:$P$92,'[1]Ecology Phyto 10-21-14'!$AE$4:$AE$92)&gt;=1,"Dominant",IF(LOOKUP($B16,'[1]Ecology Phyto 10-21-14'!$P$98:$P$186,'[1]Ecology Phyto 10-21-14'!$AE$98:$AE$186)&gt;=1,"Subdominant",IF(LOOKUP($B16,'[1]Ecology Phyto 10-21-14'!$P$192:$P$280,'[1]Ecology Phyto 10-21-14'!$AE$192:$AE$280)&gt;=1,"Present","NA")))</f>
        <v>Present</v>
      </c>
      <c r="AM16" t="str">
        <f>IF(LOOKUP($B16,'[1]Ecology Phyto 10-21-14'!$P$4:$P$92,'[1]Ecology Phyto 10-21-14'!$AF$4:$AF$92)&gt;=1,"Dominant",IF(LOOKUP($B16,'[1]Ecology Phyto 10-21-14'!$P$98:$P$186,'[1]Ecology Phyto 10-21-14'!$AF$98:$AF$186)&gt;=1,"Subdominant",IF(LOOKUP($B16,'[1]Ecology Phyto 10-21-14'!$P$192:$P$280,'[1]Ecology Phyto 10-21-14'!$AF$192:$AF$280)&gt;=1,"Present","NA")))</f>
        <v>NA</v>
      </c>
      <c r="AN16" t="str">
        <f>IF(LOOKUP($B16,'[1]Ecology Phyto 10-21-14'!$P$4:$P$92,'[1]Ecology Phyto 10-21-14'!$AG$4:$AG$92)&gt;=1,"Dominant",IF(LOOKUP($B16,'[1]Ecology Phyto 10-21-14'!$P$98:$P$186,'[1]Ecology Phyto 10-21-14'!$AG$98:$AG$186)&gt;=1,"Subdominant",IF(LOOKUP($B16,'[1]Ecology Phyto 10-21-14'!$P$192:$P$280,'[1]Ecology Phyto 10-21-14'!$AG$192:$AG$280)&gt;=1,"Present","NA")))</f>
        <v>Present</v>
      </c>
    </row>
    <row r="17" spans="1:43" x14ac:dyDescent="0.25">
      <c r="A17" s="3">
        <v>41191</v>
      </c>
      <c r="B17" t="str">
        <f t="shared" si="17"/>
        <v>10/09/2012;2</v>
      </c>
      <c r="C17" s="2">
        <v>0.40600000000000003</v>
      </c>
      <c r="D17" s="2" t="s">
        <v>182</v>
      </c>
      <c r="E17" s="2" t="s">
        <v>28</v>
      </c>
      <c r="F17" s="2">
        <v>0.40600000000000003</v>
      </c>
      <c r="G17" s="2">
        <v>0.16</v>
      </c>
      <c r="H17" s="2" t="s">
        <v>11</v>
      </c>
      <c r="I17" s="32" t="str">
        <f t="shared" si="0"/>
        <v/>
      </c>
      <c r="J17" s="2" t="str">
        <f t="shared" si="1"/>
        <v/>
      </c>
      <c r="K17" s="2">
        <f t="shared" si="2"/>
        <v>0.40600000000000003</v>
      </c>
      <c r="M17" s="32">
        <f t="shared" si="18"/>
        <v>0.40600000000000003</v>
      </c>
      <c r="N17" s="2" t="str">
        <f t="shared" si="19"/>
        <v/>
      </c>
      <c r="O17" s="2" t="str">
        <f t="shared" si="20"/>
        <v/>
      </c>
      <c r="R17" s="2" t="str">
        <f t="shared" si="3"/>
        <v/>
      </c>
      <c r="S17" s="2" t="str">
        <f t="shared" si="4"/>
        <v/>
      </c>
      <c r="T17" s="2" t="str">
        <f t="shared" si="21"/>
        <v/>
      </c>
      <c r="U17" s="2" t="str">
        <f t="shared" si="5"/>
        <v/>
      </c>
      <c r="V17" s="2" t="str">
        <f t="shared" si="6"/>
        <v/>
      </c>
      <c r="W17" s="2" t="str">
        <f t="shared" si="7"/>
        <v/>
      </c>
      <c r="X17" s="2" t="str">
        <f t="shared" si="8"/>
        <v/>
      </c>
      <c r="Y17" s="2" t="str">
        <f t="shared" si="9"/>
        <v/>
      </c>
      <c r="Z17" s="2" t="str">
        <f t="shared" si="10"/>
        <v/>
      </c>
      <c r="AA17" s="2" t="str">
        <f t="shared" si="11"/>
        <v/>
      </c>
      <c r="AB17" s="2" t="str">
        <f t="shared" si="12"/>
        <v/>
      </c>
      <c r="AC17" s="2" t="str">
        <f t="shared" si="13"/>
        <v/>
      </c>
      <c r="AD17" s="2" t="str">
        <f t="shared" si="14"/>
        <v/>
      </c>
      <c r="AE17" s="2">
        <f t="shared" si="15"/>
        <v>0.40600000000000003</v>
      </c>
      <c r="AF17" s="2" t="str">
        <f t="shared" si="16"/>
        <v/>
      </c>
      <c r="AH17" s="34" t="str">
        <f>IF(LOOKUP($B17,'Ecology Phyto 10-21-14'!$P$4:$P$97,'Ecology Phyto 10-21-14'!$AA$4:$AA$97)&gt;=1,"Dominant",IF(LOOKUP($B17,'Ecology Phyto 10-21-14'!$P$104:$P$197,'Ecology Phyto 10-21-14'!$AA$104:$AA$197)&gt;=1,"Subdominant",IF(LOOKUP($B17,'Ecology Phyto 10-21-14'!$P$204:$P$297,'Ecology Phyto 10-21-14'!$AA$204:$AA$297)&gt;=1,"Present","NA")))</f>
        <v>Present</v>
      </c>
      <c r="AI17" s="27" t="str">
        <f>IF(LOOKUP($B17,'Ecology Phyto 10-21-14'!$P$4:$P$97,'Ecology Phyto 10-21-14'!$AB$4:$AB$97)&gt;=1,"Dominant",IF(LOOKUP($B17,'Ecology Phyto 10-21-14'!$P$104:$P$197,'Ecology Phyto 10-21-14'!$AB$104:$AB$197)&gt;=1,"Subdominant",IF(LOOKUP($B17,'Ecology Phyto 10-21-14'!$P$204:$P$297,'Ecology Phyto 10-21-14'!$AB$204:$AB$297)&gt;=1,"Present","NA")))</f>
        <v>Dominant</v>
      </c>
      <c r="AJ17" s="27" t="str">
        <f>IF(LOOKUP($B17,'Ecology Phyto 10-21-14'!$P$4:$P$97,'Ecology Phyto 10-21-14'!$AC$4:$AC$97)&gt;=1,"Dominant",IF(LOOKUP($B17,'Ecology Phyto 10-21-14'!$P$104:$P$197,'Ecology Phyto 10-21-14'!$AC$104:$AC$197)&gt;=1,"Subdominant",IF(LOOKUP($B17,'Ecology Phyto 10-21-14'!$P$204:$P$297,'Ecology Phyto 10-21-14'!$AC$204:$AC$297)&gt;=1,"Present","NA")))</f>
        <v>NA</v>
      </c>
      <c r="AK17" s="27" t="str">
        <f>IF(LOOKUP($B17,'[1]Ecology Phyto 10-21-14'!$P$4:$P$92,'[1]Ecology Phyto 10-21-14'!$AD$4:$AD$92)&gt;=1,"Dominant",IF(LOOKUP($B17,'[1]Ecology Phyto 10-21-14'!$P$98:$P$186,'[1]Ecology Phyto 10-21-14'!$AD$98:$AD$186)&gt;=1,"Subdominant",IF(LOOKUP($B17,'[1]Ecology Phyto 10-21-14'!$P$192:$P$280,'[1]Ecology Phyto 10-21-14'!$AD$192:$AD$280)&gt;=1,"Present","NA")))</f>
        <v>NA</v>
      </c>
      <c r="AL17" s="27" t="str">
        <f>IF(LOOKUP($B17,'[1]Ecology Phyto 10-21-14'!$P$4:$P$92,'[1]Ecology Phyto 10-21-14'!$AE$4:$AE$92)&gt;=1,"Dominant",IF(LOOKUP($B17,'[1]Ecology Phyto 10-21-14'!$P$98:$P$186,'[1]Ecology Phyto 10-21-14'!$AE$98:$AE$186)&gt;=1,"Subdominant",IF(LOOKUP($B17,'[1]Ecology Phyto 10-21-14'!$P$192:$P$280,'[1]Ecology Phyto 10-21-14'!$AE$192:$AE$280)&gt;=1,"Present","NA")))</f>
        <v>NA</v>
      </c>
      <c r="AM17" s="27" t="str">
        <f>IF(LOOKUP($B17,'[1]Ecology Phyto 10-21-14'!$P$4:$P$92,'[1]Ecology Phyto 10-21-14'!$AF$4:$AF$92)&gt;=1,"Dominant",IF(LOOKUP($B17,'[1]Ecology Phyto 10-21-14'!$P$98:$P$186,'[1]Ecology Phyto 10-21-14'!$AF$98:$AF$186)&gt;=1,"Subdominant",IF(LOOKUP($B17,'[1]Ecology Phyto 10-21-14'!$P$192:$P$280,'[1]Ecology Phyto 10-21-14'!$AF$192:$AF$280)&gt;=1,"Present","NA")))</f>
        <v>NA</v>
      </c>
      <c r="AN17" s="27" t="str">
        <f>IF(LOOKUP($B17,'[1]Ecology Phyto 10-21-14'!$P$4:$P$92,'[1]Ecology Phyto 10-21-14'!$AG$4:$AG$92)&gt;=1,"Dominant",IF(LOOKUP($B17,'[1]Ecology Phyto 10-21-14'!$P$98:$P$186,'[1]Ecology Phyto 10-21-14'!$AG$98:$AG$186)&gt;=1,"Subdominant",IF(LOOKUP($B17,'[1]Ecology Phyto 10-21-14'!$P$192:$P$280,'[1]Ecology Phyto 10-21-14'!$AG$192:$AG$280)&gt;=1,"Present","NA")))</f>
        <v>Subdominant</v>
      </c>
      <c r="AP17" s="28" t="s">
        <v>439</v>
      </c>
    </row>
    <row r="18" spans="1:43" x14ac:dyDescent="0.25">
      <c r="A18" s="3">
        <v>41198</v>
      </c>
      <c r="B18" t="str">
        <f t="shared" si="17"/>
        <v>10/16/2012;1</v>
      </c>
      <c r="C18" s="2">
        <v>0.495</v>
      </c>
      <c r="D18" s="2" t="s">
        <v>182</v>
      </c>
      <c r="E18" s="2" t="s">
        <v>31</v>
      </c>
      <c r="F18" s="2">
        <v>0.495</v>
      </c>
      <c r="G18" s="2">
        <v>0.05</v>
      </c>
      <c r="H18" s="2" t="s">
        <v>11</v>
      </c>
      <c r="I18" s="32" t="str">
        <f t="shared" si="0"/>
        <v/>
      </c>
      <c r="J18" s="2" t="str">
        <f t="shared" si="1"/>
        <v/>
      </c>
      <c r="K18" s="2" t="str">
        <f t="shared" si="2"/>
        <v/>
      </c>
      <c r="L18" t="str">
        <f>IF(LOOKUP($B18,'Ecology Phyto 10-21-14'!$P$4:$P$97,'Ecology Phyto 10-21-14'!$AA$4:$AA$97)&gt;=1,"Dominant",IF(LOOKUP($B18,'Ecology Phyto 10-21-14'!$P$104:$P$197,'Ecology Phyto 10-21-14'!$AA$104:$AA$197)&gt;=1,"Subdominant",IF(LOOKUP($B18,'Ecology Phyto 10-21-14'!$P$204:$P$297,'Ecology Phyto 10-21-14'!$AA$204:$AA$297)&gt;=1,"Present","NA")))</f>
        <v>NA</v>
      </c>
      <c r="M18" s="32" t="str">
        <f t="shared" si="18"/>
        <v/>
      </c>
      <c r="N18" s="2" t="str">
        <f t="shared" si="19"/>
        <v/>
      </c>
      <c r="O18" s="2" t="str">
        <f t="shared" si="20"/>
        <v/>
      </c>
      <c r="P18" t="str">
        <f>IF(LOOKUP($B18,'Ecology Phyto 10-21-14'!$P$4:$P$97,'Ecology Phyto 10-21-14'!$AA$4:$AA$97)&gt;=1,"Dominant",IF(LOOKUP($B18,'Ecology Phyto 10-21-14'!$P$104:$P$197,'Ecology Phyto 10-21-14'!$AA$104:$AA$197)&gt;=1,"Subdominant",IF(LOOKUP($B18,'Ecology Phyto 10-21-14'!$P$204:$P$297,'Ecology Phyto 10-21-14'!$AA$204:$AA$297)&gt;=1,"Present","NA")))</f>
        <v>NA</v>
      </c>
      <c r="Q18" s="33" t="str">
        <f>IF(LOOKUP($B18,'Ecology Phyto 10-21-14'!$P$4:$P$97,'Ecology Phyto 10-21-14'!$AA$4:$AA$97)&gt;=1,"Dominant",IF(LOOKUP($B18,'Ecology Phyto 10-21-14'!$P$104:$P$197,'Ecology Phyto 10-21-14'!$AA$104:$AA$197)&gt;=1,"Subdominant",IF(LOOKUP($B18,'Ecology Phyto 10-21-14'!$P$204:$P$297,'Ecology Phyto 10-21-14'!$AA$204:$AA$297)&gt;=1,"Present","NA")))</f>
        <v>NA</v>
      </c>
      <c r="R18" s="2" t="str">
        <f t="shared" si="3"/>
        <v/>
      </c>
      <c r="S18" s="2" t="str">
        <f t="shared" si="4"/>
        <v/>
      </c>
      <c r="T18" s="2" t="str">
        <f t="shared" si="21"/>
        <v/>
      </c>
      <c r="U18" s="2" t="str">
        <f t="shared" si="5"/>
        <v/>
      </c>
      <c r="V18" s="2" t="str">
        <f t="shared" si="6"/>
        <v/>
      </c>
      <c r="W18" s="2" t="str">
        <f t="shared" si="7"/>
        <v/>
      </c>
      <c r="X18" s="2" t="str">
        <f t="shared" si="8"/>
        <v/>
      </c>
      <c r="Y18" s="2" t="str">
        <f t="shared" si="9"/>
        <v/>
      </c>
      <c r="Z18" s="2" t="str">
        <f t="shared" si="10"/>
        <v/>
      </c>
      <c r="AA18" s="2" t="str">
        <f t="shared" si="11"/>
        <v/>
      </c>
      <c r="AB18" s="2" t="str">
        <f t="shared" si="12"/>
        <v/>
      </c>
      <c r="AC18" s="2" t="str">
        <f t="shared" si="13"/>
        <v/>
      </c>
      <c r="AD18" s="2" t="str">
        <f t="shared" si="14"/>
        <v/>
      </c>
      <c r="AE18" s="2" t="str">
        <f t="shared" si="15"/>
        <v/>
      </c>
      <c r="AF18" s="2" t="str">
        <f t="shared" si="16"/>
        <v/>
      </c>
      <c r="AH18" s="33" t="str">
        <f>IF(LOOKUP($B18,'Ecology Phyto 10-21-14'!$P$4:$P$97,'Ecology Phyto 10-21-14'!$AA$4:$AA$97)&gt;=1,"Dominant",IF(LOOKUP($B18,'Ecology Phyto 10-21-14'!$P$104:$P$197,'Ecology Phyto 10-21-14'!$AA$104:$AA$197)&gt;=1,"Subdominant",IF(LOOKUP($B18,'Ecology Phyto 10-21-14'!$P$204:$P$297,'Ecology Phyto 10-21-14'!$AA$204:$AA$297)&gt;=1,"Present","NA")))</f>
        <v>NA</v>
      </c>
      <c r="AI18" t="str">
        <f>IF(LOOKUP($B18,'Ecology Phyto 10-21-14'!$P$4:$P$97,'Ecology Phyto 10-21-14'!$AB$4:$AB$97)&gt;=1,"Dominant",IF(LOOKUP($B18,'Ecology Phyto 10-21-14'!$P$104:$P$197,'Ecology Phyto 10-21-14'!$AB$104:$AB$197)&gt;=1,"Subdominant",IF(LOOKUP($B18,'Ecology Phyto 10-21-14'!$P$204:$P$297,'Ecology Phyto 10-21-14'!$AB$204:$AB$297)&gt;=1,"Present","NA")))</f>
        <v>NA</v>
      </c>
      <c r="AJ18" t="str">
        <f>IF(LOOKUP($B18,'Ecology Phyto 10-21-14'!$P$4:$P$97,'Ecology Phyto 10-21-14'!$AC$4:$AC$97)&gt;=1,"Dominant",IF(LOOKUP($B18,'Ecology Phyto 10-21-14'!$P$104:$P$197,'Ecology Phyto 10-21-14'!$AC$104:$AC$197)&gt;=1,"Subdominant",IF(LOOKUP($B18,'Ecology Phyto 10-21-14'!$P$204:$P$297,'Ecology Phyto 10-21-14'!$AC$204:$AC$297)&gt;=1,"Present","NA")))</f>
        <v>NA</v>
      </c>
      <c r="AK18" t="str">
        <f>IF(LOOKUP($B18,'[1]Ecology Phyto 10-21-14'!$P$4:$P$92,'[1]Ecology Phyto 10-21-14'!$AD$4:$AD$92)&gt;=1,"Dominant",IF(LOOKUP($B18,'[1]Ecology Phyto 10-21-14'!$P$98:$P$186,'[1]Ecology Phyto 10-21-14'!$AD$98:$AD$186)&gt;=1,"Subdominant",IF(LOOKUP($B18,'[1]Ecology Phyto 10-21-14'!$P$192:$P$280,'[1]Ecology Phyto 10-21-14'!$AD$192:$AD$280)&gt;=1,"Present","NA")))</f>
        <v>NA</v>
      </c>
      <c r="AL18" t="str">
        <f>IF(LOOKUP($B18,'[1]Ecology Phyto 10-21-14'!$P$4:$P$92,'[1]Ecology Phyto 10-21-14'!$AE$4:$AE$92)&gt;=1,"Dominant",IF(LOOKUP($B18,'[1]Ecology Phyto 10-21-14'!$P$98:$P$186,'[1]Ecology Phyto 10-21-14'!$AE$98:$AE$186)&gt;=1,"Subdominant",IF(LOOKUP($B18,'[1]Ecology Phyto 10-21-14'!$P$192:$P$280,'[1]Ecology Phyto 10-21-14'!$AE$192:$AE$280)&gt;=1,"Present","NA")))</f>
        <v>NA</v>
      </c>
      <c r="AM18" t="str">
        <f>IF(LOOKUP($B18,'[1]Ecology Phyto 10-21-14'!$P$4:$P$92,'[1]Ecology Phyto 10-21-14'!$AF$4:$AF$92)&gt;=1,"Dominant",IF(LOOKUP($B18,'[1]Ecology Phyto 10-21-14'!$P$98:$P$186,'[1]Ecology Phyto 10-21-14'!$AF$98:$AF$186)&gt;=1,"Subdominant",IF(LOOKUP($B18,'[1]Ecology Phyto 10-21-14'!$P$192:$P$280,'[1]Ecology Phyto 10-21-14'!$AF$192:$AF$280)&gt;=1,"Present","NA")))</f>
        <v>NA</v>
      </c>
      <c r="AN18" t="str">
        <f>IF(LOOKUP($B18,'[1]Ecology Phyto 10-21-14'!$P$4:$P$92,'[1]Ecology Phyto 10-21-14'!$AG$4:$AG$92)&gt;=1,"Dominant",IF(LOOKUP($B18,'[1]Ecology Phyto 10-21-14'!$P$98:$P$186,'[1]Ecology Phyto 10-21-14'!$AG$98:$AG$186)&gt;=1,"Subdominant",IF(LOOKUP($B18,'[1]Ecology Phyto 10-21-14'!$P$192:$P$280,'[1]Ecology Phyto 10-21-14'!$AG$192:$AG$280)&gt;=1,"Present","NA")))</f>
        <v>NA</v>
      </c>
    </row>
    <row r="19" spans="1:43" x14ac:dyDescent="0.25">
      <c r="A19" s="3">
        <v>41198</v>
      </c>
      <c r="B19" t="str">
        <f t="shared" si="17"/>
        <v>10/16/2012;2</v>
      </c>
      <c r="C19" s="2">
        <v>1.63</v>
      </c>
      <c r="D19" s="2" t="s">
        <v>182</v>
      </c>
      <c r="E19" s="2" t="s">
        <v>32</v>
      </c>
      <c r="F19" s="2">
        <v>1.63</v>
      </c>
      <c r="G19" s="2">
        <v>0.05</v>
      </c>
      <c r="H19" s="2" t="s">
        <v>11</v>
      </c>
      <c r="I19" s="32" t="str">
        <f t="shared" si="0"/>
        <v/>
      </c>
      <c r="J19" s="2" t="str">
        <f t="shared" si="1"/>
        <v/>
      </c>
      <c r="K19" s="2" t="str">
        <f t="shared" si="2"/>
        <v/>
      </c>
      <c r="L19" t="str">
        <f>IF(LOOKUP($B19,'Ecology Phyto 10-21-14'!$P$4:$P$97,'Ecology Phyto 10-21-14'!$AA$4:$AA$97)&gt;=1,"Dominant",IF(LOOKUP($B19,'Ecology Phyto 10-21-14'!$P$104:$P$197,'Ecology Phyto 10-21-14'!$AA$104:$AA$197)&gt;=1,"Subdominant",IF(LOOKUP($B19,'Ecology Phyto 10-21-14'!$P$204:$P$297,'Ecology Phyto 10-21-14'!$AA$204:$AA$297)&gt;=1,"Present","NA")))</f>
        <v>NA</v>
      </c>
      <c r="M19" s="32" t="str">
        <f t="shared" si="18"/>
        <v/>
      </c>
      <c r="N19" s="2" t="str">
        <f t="shared" si="19"/>
        <v/>
      </c>
      <c r="O19" s="2" t="str">
        <f t="shared" si="20"/>
        <v/>
      </c>
      <c r="P19" t="str">
        <f>IF(LOOKUP($B19,'Ecology Phyto 10-21-14'!$P$4:$P$97,'Ecology Phyto 10-21-14'!$AA$4:$AA$97)&gt;=1,"Dominant",IF(LOOKUP($B19,'Ecology Phyto 10-21-14'!$P$104:$P$197,'Ecology Phyto 10-21-14'!$AA$104:$AA$197)&gt;=1,"Subdominant",IF(LOOKUP($B19,'Ecology Phyto 10-21-14'!$P$204:$P$297,'Ecology Phyto 10-21-14'!$AA$204:$AA$297)&gt;=1,"Present","NA")))</f>
        <v>NA</v>
      </c>
      <c r="Q19" s="33" t="str">
        <f>IF(LOOKUP($B19,'Ecology Phyto 10-21-14'!$P$4:$P$97,'Ecology Phyto 10-21-14'!$AA$4:$AA$97)&gt;=1,"Dominant",IF(LOOKUP($B19,'Ecology Phyto 10-21-14'!$P$104:$P$197,'Ecology Phyto 10-21-14'!$AA$104:$AA$197)&gt;=1,"Subdominant",IF(LOOKUP($B19,'Ecology Phyto 10-21-14'!$P$204:$P$297,'Ecology Phyto 10-21-14'!$AA$204:$AA$297)&gt;=1,"Present","NA")))</f>
        <v>NA</v>
      </c>
      <c r="R19" s="2" t="str">
        <f t="shared" si="3"/>
        <v/>
      </c>
      <c r="S19" s="2" t="str">
        <f t="shared" si="4"/>
        <v/>
      </c>
      <c r="T19" s="2" t="str">
        <f t="shared" si="21"/>
        <v/>
      </c>
      <c r="U19" s="2" t="str">
        <f t="shared" si="5"/>
        <v/>
      </c>
      <c r="V19" s="2" t="str">
        <f t="shared" si="6"/>
        <v/>
      </c>
      <c r="W19" s="2" t="str">
        <f t="shared" si="7"/>
        <v/>
      </c>
      <c r="X19" s="2" t="str">
        <f t="shared" si="8"/>
        <v/>
      </c>
      <c r="Y19" s="2" t="str">
        <f t="shared" si="9"/>
        <v/>
      </c>
      <c r="Z19" s="2" t="str">
        <f t="shared" si="10"/>
        <v/>
      </c>
      <c r="AA19" s="2" t="str">
        <f t="shared" si="11"/>
        <v/>
      </c>
      <c r="AB19" s="2" t="str">
        <f t="shared" si="12"/>
        <v/>
      </c>
      <c r="AC19" s="2" t="str">
        <f t="shared" si="13"/>
        <v/>
      </c>
      <c r="AD19" s="2" t="str">
        <f t="shared" si="14"/>
        <v/>
      </c>
      <c r="AE19" s="2" t="str">
        <f t="shared" si="15"/>
        <v/>
      </c>
      <c r="AF19" s="2" t="str">
        <f t="shared" si="16"/>
        <v/>
      </c>
      <c r="AH19" s="33" t="str">
        <f>IF(LOOKUP($B19,'Ecology Phyto 10-21-14'!$P$4:$P$97,'Ecology Phyto 10-21-14'!$AA$4:$AA$97)&gt;=1,"Dominant",IF(LOOKUP($B19,'Ecology Phyto 10-21-14'!$P$104:$P$197,'Ecology Phyto 10-21-14'!$AA$104:$AA$197)&gt;=1,"Subdominant",IF(LOOKUP($B19,'Ecology Phyto 10-21-14'!$P$204:$P$297,'Ecology Phyto 10-21-14'!$AA$204:$AA$297)&gt;=1,"Present","NA")))</f>
        <v>NA</v>
      </c>
      <c r="AI19" t="str">
        <f>IF(LOOKUP($B19,'Ecology Phyto 10-21-14'!$P$4:$P$97,'Ecology Phyto 10-21-14'!$AB$4:$AB$97)&gt;=1,"Dominant",IF(LOOKUP($B19,'Ecology Phyto 10-21-14'!$P$104:$P$197,'Ecology Phyto 10-21-14'!$AB$104:$AB$197)&gt;=1,"Subdominant",IF(LOOKUP($B19,'Ecology Phyto 10-21-14'!$P$204:$P$297,'Ecology Phyto 10-21-14'!$AB$204:$AB$297)&gt;=1,"Present","NA")))</f>
        <v>NA</v>
      </c>
      <c r="AJ19" t="str">
        <f>IF(LOOKUP($B19,'Ecology Phyto 10-21-14'!$P$4:$P$97,'Ecology Phyto 10-21-14'!$AC$4:$AC$97)&gt;=1,"Dominant",IF(LOOKUP($B19,'Ecology Phyto 10-21-14'!$P$104:$P$197,'Ecology Phyto 10-21-14'!$AC$104:$AC$197)&gt;=1,"Subdominant",IF(LOOKUP($B19,'Ecology Phyto 10-21-14'!$P$204:$P$297,'Ecology Phyto 10-21-14'!$AC$204:$AC$297)&gt;=1,"Present","NA")))</f>
        <v>NA</v>
      </c>
      <c r="AK19" t="str">
        <f>IF(LOOKUP($B19,'[1]Ecology Phyto 10-21-14'!$P$4:$P$92,'[1]Ecology Phyto 10-21-14'!$AD$4:$AD$92)&gt;=1,"Dominant",IF(LOOKUP($B19,'[1]Ecology Phyto 10-21-14'!$P$98:$P$186,'[1]Ecology Phyto 10-21-14'!$AD$98:$AD$186)&gt;=1,"Subdominant",IF(LOOKUP($B19,'[1]Ecology Phyto 10-21-14'!$P$192:$P$280,'[1]Ecology Phyto 10-21-14'!$AD$192:$AD$280)&gt;=1,"Present","NA")))</f>
        <v>NA</v>
      </c>
      <c r="AL19" t="str">
        <f>IF(LOOKUP($B19,'[1]Ecology Phyto 10-21-14'!$P$4:$P$92,'[1]Ecology Phyto 10-21-14'!$AE$4:$AE$92)&gt;=1,"Dominant",IF(LOOKUP($B19,'[1]Ecology Phyto 10-21-14'!$P$98:$P$186,'[1]Ecology Phyto 10-21-14'!$AE$98:$AE$186)&gt;=1,"Subdominant",IF(LOOKUP($B19,'[1]Ecology Phyto 10-21-14'!$P$192:$P$280,'[1]Ecology Phyto 10-21-14'!$AE$192:$AE$280)&gt;=1,"Present","NA")))</f>
        <v>NA</v>
      </c>
      <c r="AM19" t="str">
        <f>IF(LOOKUP($B19,'[1]Ecology Phyto 10-21-14'!$P$4:$P$92,'[1]Ecology Phyto 10-21-14'!$AF$4:$AF$92)&gt;=1,"Dominant",IF(LOOKUP($B19,'[1]Ecology Phyto 10-21-14'!$P$98:$P$186,'[1]Ecology Phyto 10-21-14'!$AF$98:$AF$186)&gt;=1,"Subdominant",IF(LOOKUP($B19,'[1]Ecology Phyto 10-21-14'!$P$192:$P$280,'[1]Ecology Phyto 10-21-14'!$AF$192:$AF$280)&gt;=1,"Present","NA")))</f>
        <v>NA</v>
      </c>
      <c r="AN19" t="str">
        <f>IF(LOOKUP($B19,'[1]Ecology Phyto 10-21-14'!$P$4:$P$92,'[1]Ecology Phyto 10-21-14'!$AG$4:$AG$92)&gt;=1,"Dominant",IF(LOOKUP($B19,'[1]Ecology Phyto 10-21-14'!$P$98:$P$186,'[1]Ecology Phyto 10-21-14'!$AG$98:$AG$186)&gt;=1,"Subdominant",IF(LOOKUP($B19,'[1]Ecology Phyto 10-21-14'!$P$192:$P$280,'[1]Ecology Phyto 10-21-14'!$AG$192:$AG$280)&gt;=1,"Present","NA")))</f>
        <v>NA</v>
      </c>
    </row>
    <row r="20" spans="1:43" x14ac:dyDescent="0.25">
      <c r="A20" s="3">
        <v>41198</v>
      </c>
      <c r="B20" t="str">
        <f t="shared" si="17"/>
        <v>10/16/2012;3</v>
      </c>
      <c r="C20" s="2">
        <v>5.5E-2</v>
      </c>
      <c r="D20" s="2" t="s">
        <v>182</v>
      </c>
      <c r="E20" s="2" t="s">
        <v>33</v>
      </c>
      <c r="F20" s="2">
        <v>5.5E-2</v>
      </c>
      <c r="G20" s="2">
        <v>0.05</v>
      </c>
      <c r="H20" s="2" t="s">
        <v>11</v>
      </c>
      <c r="I20" s="32" t="str">
        <f t="shared" si="0"/>
        <v/>
      </c>
      <c r="J20" s="2" t="str">
        <f t="shared" si="1"/>
        <v/>
      </c>
      <c r="K20" s="2" t="str">
        <f t="shared" si="2"/>
        <v/>
      </c>
      <c r="L20" t="str">
        <f>IF(LOOKUP($B20,'Ecology Phyto 10-21-14'!$P$4:$P$97,'Ecology Phyto 10-21-14'!$AA$4:$AA$97)&gt;=1,"Dominant",IF(LOOKUP($B20,'Ecology Phyto 10-21-14'!$P$104:$P$197,'Ecology Phyto 10-21-14'!$AA$104:$AA$197)&gt;=1,"Subdominant",IF(LOOKUP($B20,'Ecology Phyto 10-21-14'!$P$204:$P$297,'Ecology Phyto 10-21-14'!$AA$204:$AA$297)&gt;=1,"Present","NA")))</f>
        <v>NA</v>
      </c>
      <c r="M20" s="32" t="str">
        <f t="shared" si="18"/>
        <v/>
      </c>
      <c r="N20" s="2" t="str">
        <f t="shared" si="19"/>
        <v/>
      </c>
      <c r="O20" s="2" t="str">
        <f t="shared" si="20"/>
        <v/>
      </c>
      <c r="P20" t="str">
        <f>IF(LOOKUP($B20,'Ecology Phyto 10-21-14'!$P$4:$P$97,'Ecology Phyto 10-21-14'!$AA$4:$AA$97)&gt;=1,"Dominant",IF(LOOKUP($B20,'Ecology Phyto 10-21-14'!$P$104:$P$197,'Ecology Phyto 10-21-14'!$AA$104:$AA$197)&gt;=1,"Subdominant",IF(LOOKUP($B20,'Ecology Phyto 10-21-14'!$P$204:$P$297,'Ecology Phyto 10-21-14'!$AA$204:$AA$297)&gt;=1,"Present","NA")))</f>
        <v>NA</v>
      </c>
      <c r="Q20" s="33" t="str">
        <f>IF(LOOKUP($B20,'Ecology Phyto 10-21-14'!$P$4:$P$97,'Ecology Phyto 10-21-14'!$AA$4:$AA$97)&gt;=1,"Dominant",IF(LOOKUP($B20,'Ecology Phyto 10-21-14'!$P$104:$P$197,'Ecology Phyto 10-21-14'!$AA$104:$AA$197)&gt;=1,"Subdominant",IF(LOOKUP($B20,'Ecology Phyto 10-21-14'!$P$204:$P$297,'Ecology Phyto 10-21-14'!$AA$204:$AA$297)&gt;=1,"Present","NA")))</f>
        <v>NA</v>
      </c>
      <c r="R20" s="2" t="str">
        <f t="shared" si="3"/>
        <v/>
      </c>
      <c r="S20" s="2" t="str">
        <f t="shared" si="4"/>
        <v/>
      </c>
      <c r="T20" s="2" t="str">
        <f t="shared" si="21"/>
        <v/>
      </c>
      <c r="U20" s="2" t="str">
        <f t="shared" si="5"/>
        <v/>
      </c>
      <c r="V20" s="2" t="str">
        <f t="shared" si="6"/>
        <v/>
      </c>
      <c r="W20" s="2" t="str">
        <f t="shared" si="7"/>
        <v/>
      </c>
      <c r="X20" s="2" t="str">
        <f t="shared" si="8"/>
        <v/>
      </c>
      <c r="Y20" s="2" t="str">
        <f t="shared" si="9"/>
        <v/>
      </c>
      <c r="Z20" s="2" t="str">
        <f t="shared" si="10"/>
        <v/>
      </c>
      <c r="AA20" s="2" t="str">
        <f t="shared" si="11"/>
        <v/>
      </c>
      <c r="AB20" s="2" t="str">
        <f t="shared" si="12"/>
        <v/>
      </c>
      <c r="AC20" s="2" t="str">
        <f t="shared" si="13"/>
        <v/>
      </c>
      <c r="AD20" s="2" t="str">
        <f t="shared" si="14"/>
        <v/>
      </c>
      <c r="AE20" s="2" t="str">
        <f t="shared" si="15"/>
        <v/>
      </c>
      <c r="AF20" s="2" t="str">
        <f t="shared" si="16"/>
        <v/>
      </c>
      <c r="AH20" s="33" t="str">
        <f>IF(LOOKUP($B20,'Ecology Phyto 10-21-14'!$P$4:$P$97,'Ecology Phyto 10-21-14'!$AA$4:$AA$97)&gt;=1,"Dominant",IF(LOOKUP($B20,'Ecology Phyto 10-21-14'!$P$104:$P$197,'Ecology Phyto 10-21-14'!$AA$104:$AA$197)&gt;=1,"Subdominant",IF(LOOKUP($B20,'Ecology Phyto 10-21-14'!$P$204:$P$297,'Ecology Phyto 10-21-14'!$AA$204:$AA$297)&gt;=1,"Present","NA")))</f>
        <v>NA</v>
      </c>
      <c r="AI20" t="str">
        <f>IF(LOOKUP($B20,'Ecology Phyto 10-21-14'!$P$4:$P$97,'Ecology Phyto 10-21-14'!$AB$4:$AB$97)&gt;=1,"Dominant",IF(LOOKUP($B20,'Ecology Phyto 10-21-14'!$P$104:$P$197,'Ecology Phyto 10-21-14'!$AB$104:$AB$197)&gt;=1,"Subdominant",IF(LOOKUP($B20,'Ecology Phyto 10-21-14'!$P$204:$P$297,'Ecology Phyto 10-21-14'!$AB$204:$AB$297)&gt;=1,"Present","NA")))</f>
        <v>NA</v>
      </c>
      <c r="AJ20" t="str">
        <f>IF(LOOKUP($B20,'Ecology Phyto 10-21-14'!$P$4:$P$97,'Ecology Phyto 10-21-14'!$AC$4:$AC$97)&gt;=1,"Dominant",IF(LOOKUP($B20,'Ecology Phyto 10-21-14'!$P$104:$P$197,'Ecology Phyto 10-21-14'!$AC$104:$AC$197)&gt;=1,"Subdominant",IF(LOOKUP($B20,'Ecology Phyto 10-21-14'!$P$204:$P$297,'Ecology Phyto 10-21-14'!$AC$204:$AC$297)&gt;=1,"Present","NA")))</f>
        <v>NA</v>
      </c>
      <c r="AK20" t="str">
        <f>IF(LOOKUP($B20,'[1]Ecology Phyto 10-21-14'!$P$4:$P$92,'[1]Ecology Phyto 10-21-14'!$AD$4:$AD$92)&gt;=1,"Dominant",IF(LOOKUP($B20,'[1]Ecology Phyto 10-21-14'!$P$98:$P$186,'[1]Ecology Phyto 10-21-14'!$AD$98:$AD$186)&gt;=1,"Subdominant",IF(LOOKUP($B20,'[1]Ecology Phyto 10-21-14'!$P$192:$P$280,'[1]Ecology Phyto 10-21-14'!$AD$192:$AD$280)&gt;=1,"Present","NA")))</f>
        <v>NA</v>
      </c>
      <c r="AL20" t="str">
        <f>IF(LOOKUP($B20,'[1]Ecology Phyto 10-21-14'!$P$4:$P$92,'[1]Ecology Phyto 10-21-14'!$AE$4:$AE$92)&gt;=1,"Dominant",IF(LOOKUP($B20,'[1]Ecology Phyto 10-21-14'!$P$98:$P$186,'[1]Ecology Phyto 10-21-14'!$AE$98:$AE$186)&gt;=1,"Subdominant",IF(LOOKUP($B20,'[1]Ecology Phyto 10-21-14'!$P$192:$P$280,'[1]Ecology Phyto 10-21-14'!$AE$192:$AE$280)&gt;=1,"Present","NA")))</f>
        <v>NA</v>
      </c>
      <c r="AM20" t="str">
        <f>IF(LOOKUP($B20,'[1]Ecology Phyto 10-21-14'!$P$4:$P$92,'[1]Ecology Phyto 10-21-14'!$AF$4:$AF$92)&gt;=1,"Dominant",IF(LOOKUP($B20,'[1]Ecology Phyto 10-21-14'!$P$98:$P$186,'[1]Ecology Phyto 10-21-14'!$AF$98:$AF$186)&gt;=1,"Subdominant",IF(LOOKUP($B20,'[1]Ecology Phyto 10-21-14'!$P$192:$P$280,'[1]Ecology Phyto 10-21-14'!$AF$192:$AF$280)&gt;=1,"Present","NA")))</f>
        <v>NA</v>
      </c>
      <c r="AN20" t="str">
        <f>IF(LOOKUP($B20,'[1]Ecology Phyto 10-21-14'!$P$4:$P$92,'[1]Ecology Phyto 10-21-14'!$AG$4:$AG$92)&gt;=1,"Dominant",IF(LOOKUP($B20,'[1]Ecology Phyto 10-21-14'!$P$98:$P$186,'[1]Ecology Phyto 10-21-14'!$AG$98:$AG$186)&gt;=1,"Subdominant",IF(LOOKUP($B20,'[1]Ecology Phyto 10-21-14'!$P$192:$P$280,'[1]Ecology Phyto 10-21-14'!$AG$192:$AG$280)&gt;=1,"Present","NA")))</f>
        <v>NA</v>
      </c>
    </row>
    <row r="21" spans="1:43" x14ac:dyDescent="0.25">
      <c r="A21" s="3">
        <v>41205</v>
      </c>
      <c r="B21" t="str">
        <f t="shared" si="17"/>
        <v>10/23/2012;1</v>
      </c>
      <c r="C21" s="2">
        <v>6.2E-2</v>
      </c>
      <c r="D21" s="2" t="s">
        <v>182</v>
      </c>
      <c r="E21" s="2" t="s">
        <v>34</v>
      </c>
      <c r="F21" s="2">
        <v>6.2E-2</v>
      </c>
      <c r="G21" s="2">
        <v>0.05</v>
      </c>
      <c r="H21" s="2" t="s">
        <v>11</v>
      </c>
      <c r="I21" s="32" t="str">
        <f t="shared" si="0"/>
        <v/>
      </c>
      <c r="J21" s="2" t="str">
        <f t="shared" si="1"/>
        <v/>
      </c>
      <c r="K21" s="2" t="str">
        <f t="shared" si="2"/>
        <v/>
      </c>
      <c r="L21" t="str">
        <f>IF(LOOKUP($B21,'Ecology Phyto 10-21-14'!$P$4:$P$97,'Ecology Phyto 10-21-14'!$AA$4:$AA$97)&gt;=1,"Dominant",IF(LOOKUP($B21,'Ecology Phyto 10-21-14'!$P$104:$P$197,'Ecology Phyto 10-21-14'!$AA$104:$AA$197)&gt;=1,"Subdominant",IF(LOOKUP($B21,'Ecology Phyto 10-21-14'!$P$204:$P$297,'Ecology Phyto 10-21-14'!$AA$204:$AA$297)&gt;=1,"Present","NA")))</f>
        <v>NA</v>
      </c>
      <c r="M21" s="32" t="str">
        <f t="shared" si="18"/>
        <v/>
      </c>
      <c r="N21" s="2" t="str">
        <f t="shared" si="19"/>
        <v/>
      </c>
      <c r="O21" s="2" t="str">
        <f t="shared" si="20"/>
        <v/>
      </c>
      <c r="P21" t="str">
        <f>IF(LOOKUP($B21,'Ecology Phyto 10-21-14'!$P$4:$P$97,'Ecology Phyto 10-21-14'!$AA$4:$AA$97)&gt;=1,"Dominant",IF(LOOKUP($B21,'Ecology Phyto 10-21-14'!$P$104:$P$197,'Ecology Phyto 10-21-14'!$AA$104:$AA$197)&gt;=1,"Subdominant",IF(LOOKUP($B21,'Ecology Phyto 10-21-14'!$P$204:$P$297,'Ecology Phyto 10-21-14'!$AA$204:$AA$297)&gt;=1,"Present","NA")))</f>
        <v>NA</v>
      </c>
      <c r="Q21" s="33" t="str">
        <f>IF(LOOKUP($B21,'Ecology Phyto 10-21-14'!$P$4:$P$97,'Ecology Phyto 10-21-14'!$AA$4:$AA$97)&gt;=1,"Dominant",IF(LOOKUP($B21,'Ecology Phyto 10-21-14'!$P$104:$P$197,'Ecology Phyto 10-21-14'!$AA$104:$AA$197)&gt;=1,"Subdominant",IF(LOOKUP($B21,'Ecology Phyto 10-21-14'!$P$204:$P$297,'Ecology Phyto 10-21-14'!$AA$204:$AA$297)&gt;=1,"Present","NA")))</f>
        <v>NA</v>
      </c>
      <c r="R21" s="2" t="str">
        <f t="shared" si="3"/>
        <v/>
      </c>
      <c r="S21" s="2" t="str">
        <f t="shared" si="4"/>
        <v/>
      </c>
      <c r="T21" s="2" t="str">
        <f t="shared" si="21"/>
        <v/>
      </c>
      <c r="U21" s="2" t="str">
        <f t="shared" si="5"/>
        <v/>
      </c>
      <c r="V21" s="2" t="str">
        <f t="shared" si="6"/>
        <v/>
      </c>
      <c r="W21" s="2" t="str">
        <f t="shared" si="7"/>
        <v/>
      </c>
      <c r="X21" s="2" t="str">
        <f t="shared" si="8"/>
        <v/>
      </c>
      <c r="Y21" s="2" t="str">
        <f t="shared" si="9"/>
        <v/>
      </c>
      <c r="Z21" s="2" t="str">
        <f t="shared" si="10"/>
        <v/>
      </c>
      <c r="AA21" s="2" t="str">
        <f t="shared" si="11"/>
        <v/>
      </c>
      <c r="AB21" s="2" t="str">
        <f t="shared" si="12"/>
        <v/>
      </c>
      <c r="AC21" s="2" t="str">
        <f t="shared" si="13"/>
        <v/>
      </c>
      <c r="AD21" s="2" t="str">
        <f t="shared" si="14"/>
        <v/>
      </c>
      <c r="AE21" s="2" t="str">
        <f t="shared" si="15"/>
        <v/>
      </c>
      <c r="AF21" s="2" t="str">
        <f t="shared" si="16"/>
        <v/>
      </c>
      <c r="AH21" s="33" t="str">
        <f>IF(LOOKUP($B21,'Ecology Phyto 10-21-14'!$P$4:$P$97,'Ecology Phyto 10-21-14'!$AA$4:$AA$97)&gt;=1,"Dominant",IF(LOOKUP($B21,'Ecology Phyto 10-21-14'!$P$104:$P$197,'Ecology Phyto 10-21-14'!$AA$104:$AA$197)&gt;=1,"Subdominant",IF(LOOKUP($B21,'Ecology Phyto 10-21-14'!$P$204:$P$297,'Ecology Phyto 10-21-14'!$AA$204:$AA$297)&gt;=1,"Present","NA")))</f>
        <v>NA</v>
      </c>
      <c r="AI21" t="str">
        <f>IF(LOOKUP($B21,'Ecology Phyto 10-21-14'!$P$4:$P$97,'Ecology Phyto 10-21-14'!$AB$4:$AB$97)&gt;=1,"Dominant",IF(LOOKUP($B21,'Ecology Phyto 10-21-14'!$P$104:$P$197,'Ecology Phyto 10-21-14'!$AB$104:$AB$197)&gt;=1,"Subdominant",IF(LOOKUP($B21,'Ecology Phyto 10-21-14'!$P$204:$P$297,'Ecology Phyto 10-21-14'!$AB$204:$AB$297)&gt;=1,"Present","NA")))</f>
        <v>NA</v>
      </c>
      <c r="AJ21" t="str">
        <f>IF(LOOKUP($B21,'Ecology Phyto 10-21-14'!$P$4:$P$97,'Ecology Phyto 10-21-14'!$AC$4:$AC$97)&gt;=1,"Dominant",IF(LOOKUP($B21,'Ecology Phyto 10-21-14'!$P$104:$P$197,'Ecology Phyto 10-21-14'!$AC$104:$AC$197)&gt;=1,"Subdominant",IF(LOOKUP($B21,'Ecology Phyto 10-21-14'!$P$204:$P$297,'Ecology Phyto 10-21-14'!$AC$204:$AC$297)&gt;=1,"Present","NA")))</f>
        <v>NA</v>
      </c>
      <c r="AK21" t="str">
        <f>IF(LOOKUP($B21,'[1]Ecology Phyto 10-21-14'!$P$4:$P$92,'[1]Ecology Phyto 10-21-14'!$AD$4:$AD$92)&gt;=1,"Dominant",IF(LOOKUP($B21,'[1]Ecology Phyto 10-21-14'!$P$98:$P$186,'[1]Ecology Phyto 10-21-14'!$AD$98:$AD$186)&gt;=1,"Subdominant",IF(LOOKUP($B21,'[1]Ecology Phyto 10-21-14'!$P$192:$P$280,'[1]Ecology Phyto 10-21-14'!$AD$192:$AD$280)&gt;=1,"Present","NA")))</f>
        <v>NA</v>
      </c>
      <c r="AL21" t="str">
        <f>IF(LOOKUP($B21,'[1]Ecology Phyto 10-21-14'!$P$4:$P$92,'[1]Ecology Phyto 10-21-14'!$AE$4:$AE$92)&gt;=1,"Dominant",IF(LOOKUP($B21,'[1]Ecology Phyto 10-21-14'!$P$98:$P$186,'[1]Ecology Phyto 10-21-14'!$AE$98:$AE$186)&gt;=1,"Subdominant",IF(LOOKUP($B21,'[1]Ecology Phyto 10-21-14'!$P$192:$P$280,'[1]Ecology Phyto 10-21-14'!$AE$192:$AE$280)&gt;=1,"Present","NA")))</f>
        <v>NA</v>
      </c>
      <c r="AM21" t="str">
        <f>IF(LOOKUP($B21,'[1]Ecology Phyto 10-21-14'!$P$4:$P$92,'[1]Ecology Phyto 10-21-14'!$AF$4:$AF$92)&gt;=1,"Dominant",IF(LOOKUP($B21,'[1]Ecology Phyto 10-21-14'!$P$98:$P$186,'[1]Ecology Phyto 10-21-14'!$AF$98:$AF$186)&gt;=1,"Subdominant",IF(LOOKUP($B21,'[1]Ecology Phyto 10-21-14'!$P$192:$P$280,'[1]Ecology Phyto 10-21-14'!$AF$192:$AF$280)&gt;=1,"Present","NA")))</f>
        <v>NA</v>
      </c>
      <c r="AN21" t="str">
        <f>IF(LOOKUP($B21,'[1]Ecology Phyto 10-21-14'!$P$4:$P$92,'[1]Ecology Phyto 10-21-14'!$AG$4:$AG$92)&gt;=1,"Dominant",IF(LOOKUP($B21,'[1]Ecology Phyto 10-21-14'!$P$98:$P$186,'[1]Ecology Phyto 10-21-14'!$AG$98:$AG$186)&gt;=1,"Subdominant",IF(LOOKUP($B21,'[1]Ecology Phyto 10-21-14'!$P$192:$P$280,'[1]Ecology Phyto 10-21-14'!$AG$192:$AG$280)&gt;=1,"Present","NA")))</f>
        <v>NA</v>
      </c>
    </row>
    <row r="22" spans="1:43" x14ac:dyDescent="0.25">
      <c r="A22" s="3">
        <v>41206</v>
      </c>
      <c r="B22" t="str">
        <f t="shared" si="17"/>
        <v>10/24/2012;1</v>
      </c>
      <c r="C22" s="2">
        <v>29.3</v>
      </c>
      <c r="D22" s="2" t="s">
        <v>183</v>
      </c>
      <c r="E22" s="2" t="s">
        <v>35</v>
      </c>
      <c r="F22" s="2">
        <v>29.3</v>
      </c>
      <c r="G22" s="2">
        <v>0.05</v>
      </c>
      <c r="H22" s="2" t="s">
        <v>14</v>
      </c>
      <c r="I22" s="32" t="str">
        <f t="shared" si="0"/>
        <v/>
      </c>
      <c r="J22" s="2" t="str">
        <f t="shared" si="1"/>
        <v/>
      </c>
      <c r="K22" s="2" t="str">
        <f t="shared" si="2"/>
        <v/>
      </c>
      <c r="L22" t="str">
        <f>IF(LOOKUP($B22,'Ecology Phyto 10-21-14'!$P$4:$P$97,'Ecology Phyto 10-21-14'!$AA$4:$AA$97)&gt;=1,"Dominant",IF(LOOKUP($B22,'Ecology Phyto 10-21-14'!$P$104:$P$197,'Ecology Phyto 10-21-14'!$AA$104:$AA$197)&gt;=1,"Subdominant",IF(LOOKUP($B22,'Ecology Phyto 10-21-14'!$P$204:$P$297,'Ecology Phyto 10-21-14'!$AA$204:$AA$297)&gt;=1,"Present","NA")))</f>
        <v>NA</v>
      </c>
      <c r="M22" s="32" t="str">
        <f t="shared" si="18"/>
        <v/>
      </c>
      <c r="N22" s="2" t="str">
        <f t="shared" si="19"/>
        <v/>
      </c>
      <c r="O22" s="2" t="str">
        <f t="shared" si="20"/>
        <v/>
      </c>
      <c r="P22" t="str">
        <f>IF(LOOKUP($B22,'Ecology Phyto 10-21-14'!$P$4:$P$97,'Ecology Phyto 10-21-14'!$AA$4:$AA$97)&gt;=1,"Dominant",IF(LOOKUP($B22,'Ecology Phyto 10-21-14'!$P$104:$P$197,'Ecology Phyto 10-21-14'!$AA$104:$AA$197)&gt;=1,"Subdominant",IF(LOOKUP($B22,'Ecology Phyto 10-21-14'!$P$204:$P$297,'Ecology Phyto 10-21-14'!$AA$204:$AA$297)&gt;=1,"Present","NA")))</f>
        <v>NA</v>
      </c>
      <c r="Q22" s="33" t="str">
        <f>IF(LOOKUP($B22,'Ecology Phyto 10-21-14'!$P$4:$P$97,'Ecology Phyto 10-21-14'!$AA$4:$AA$97)&gt;=1,"Dominant",IF(LOOKUP($B22,'Ecology Phyto 10-21-14'!$P$104:$P$197,'Ecology Phyto 10-21-14'!$AA$104:$AA$197)&gt;=1,"Subdominant",IF(LOOKUP($B22,'Ecology Phyto 10-21-14'!$P$204:$P$297,'Ecology Phyto 10-21-14'!$AA$204:$AA$297)&gt;=1,"Present","NA")))</f>
        <v>NA</v>
      </c>
      <c r="R22" s="2" t="str">
        <f t="shared" si="3"/>
        <v/>
      </c>
      <c r="S22" s="2" t="str">
        <f t="shared" si="4"/>
        <v/>
      </c>
      <c r="T22" s="2" t="str">
        <f t="shared" si="21"/>
        <v/>
      </c>
      <c r="U22" s="2" t="str">
        <f t="shared" si="5"/>
        <v/>
      </c>
      <c r="V22" s="2" t="str">
        <f t="shared" si="6"/>
        <v/>
      </c>
      <c r="W22" s="2" t="str">
        <f t="shared" si="7"/>
        <v/>
      </c>
      <c r="X22" s="2" t="str">
        <f t="shared" si="8"/>
        <v/>
      </c>
      <c r="Y22" s="2" t="str">
        <f t="shared" si="9"/>
        <v/>
      </c>
      <c r="Z22" s="2" t="str">
        <f t="shared" si="10"/>
        <v/>
      </c>
      <c r="AA22" s="2" t="str">
        <f t="shared" si="11"/>
        <v/>
      </c>
      <c r="AB22" s="2" t="str">
        <f t="shared" si="12"/>
        <v/>
      </c>
      <c r="AC22" s="2" t="str">
        <f t="shared" si="13"/>
        <v/>
      </c>
      <c r="AD22" s="2" t="str">
        <f t="shared" si="14"/>
        <v/>
      </c>
      <c r="AE22" s="2" t="str">
        <f t="shared" si="15"/>
        <v/>
      </c>
      <c r="AF22" s="2" t="str">
        <f t="shared" si="16"/>
        <v/>
      </c>
      <c r="AH22" s="33" t="str">
        <f>IF(LOOKUP($B22,'Ecology Phyto 10-21-14'!$P$4:$P$97,'Ecology Phyto 10-21-14'!$AA$4:$AA$97)&gt;=1,"Dominant",IF(LOOKUP($B22,'Ecology Phyto 10-21-14'!$P$104:$P$197,'Ecology Phyto 10-21-14'!$AA$104:$AA$197)&gt;=1,"Subdominant",IF(LOOKUP($B22,'Ecology Phyto 10-21-14'!$P$204:$P$297,'Ecology Phyto 10-21-14'!$AA$204:$AA$297)&gt;=1,"Present","NA")))</f>
        <v>NA</v>
      </c>
      <c r="AI22" t="str">
        <f>IF(LOOKUP($B22,'Ecology Phyto 10-21-14'!$P$4:$P$97,'Ecology Phyto 10-21-14'!$AB$4:$AB$97)&gt;=1,"Dominant",IF(LOOKUP($B22,'Ecology Phyto 10-21-14'!$P$104:$P$197,'Ecology Phyto 10-21-14'!$AB$104:$AB$197)&gt;=1,"Subdominant",IF(LOOKUP($B22,'Ecology Phyto 10-21-14'!$P$204:$P$297,'Ecology Phyto 10-21-14'!$AB$204:$AB$297)&gt;=1,"Present","NA")))</f>
        <v>NA</v>
      </c>
      <c r="AJ22" t="str">
        <f>IF(LOOKUP($B22,'Ecology Phyto 10-21-14'!$P$4:$P$97,'Ecology Phyto 10-21-14'!$AC$4:$AC$97)&gt;=1,"Dominant",IF(LOOKUP($B22,'Ecology Phyto 10-21-14'!$P$104:$P$197,'Ecology Phyto 10-21-14'!$AC$104:$AC$197)&gt;=1,"Subdominant",IF(LOOKUP($B22,'Ecology Phyto 10-21-14'!$P$204:$P$297,'Ecology Phyto 10-21-14'!$AC$204:$AC$297)&gt;=1,"Present","NA")))</f>
        <v>NA</v>
      </c>
      <c r="AK22" t="str">
        <f>IF(LOOKUP($B22,'[1]Ecology Phyto 10-21-14'!$P$4:$P$92,'[1]Ecology Phyto 10-21-14'!$AD$4:$AD$92)&gt;=1,"Dominant",IF(LOOKUP($B22,'[1]Ecology Phyto 10-21-14'!$P$98:$P$186,'[1]Ecology Phyto 10-21-14'!$AD$98:$AD$186)&gt;=1,"Subdominant",IF(LOOKUP($B22,'[1]Ecology Phyto 10-21-14'!$P$192:$P$280,'[1]Ecology Phyto 10-21-14'!$AD$192:$AD$280)&gt;=1,"Present","NA")))</f>
        <v>NA</v>
      </c>
      <c r="AL22" t="str">
        <f>IF(LOOKUP($B22,'[1]Ecology Phyto 10-21-14'!$P$4:$P$92,'[1]Ecology Phyto 10-21-14'!$AE$4:$AE$92)&gt;=1,"Dominant",IF(LOOKUP($B22,'[1]Ecology Phyto 10-21-14'!$P$98:$P$186,'[1]Ecology Phyto 10-21-14'!$AE$98:$AE$186)&gt;=1,"Subdominant",IF(LOOKUP($B22,'[1]Ecology Phyto 10-21-14'!$P$192:$P$280,'[1]Ecology Phyto 10-21-14'!$AE$192:$AE$280)&gt;=1,"Present","NA")))</f>
        <v>NA</v>
      </c>
      <c r="AM22" t="str">
        <f>IF(LOOKUP($B22,'[1]Ecology Phyto 10-21-14'!$P$4:$P$92,'[1]Ecology Phyto 10-21-14'!$AF$4:$AF$92)&gt;=1,"Dominant",IF(LOOKUP($B22,'[1]Ecology Phyto 10-21-14'!$P$98:$P$186,'[1]Ecology Phyto 10-21-14'!$AF$98:$AF$186)&gt;=1,"Subdominant",IF(LOOKUP($B22,'[1]Ecology Phyto 10-21-14'!$P$192:$P$280,'[1]Ecology Phyto 10-21-14'!$AF$192:$AF$280)&gt;=1,"Present","NA")))</f>
        <v>NA</v>
      </c>
      <c r="AN22" t="str">
        <f>IF(LOOKUP($B22,'[1]Ecology Phyto 10-21-14'!$P$4:$P$92,'[1]Ecology Phyto 10-21-14'!$AG$4:$AG$92)&gt;=1,"Dominant",IF(LOOKUP($B22,'[1]Ecology Phyto 10-21-14'!$P$98:$P$186,'[1]Ecology Phyto 10-21-14'!$AG$98:$AG$186)&gt;=1,"Subdominant",IF(LOOKUP($B22,'[1]Ecology Phyto 10-21-14'!$P$192:$P$280,'[1]Ecology Phyto 10-21-14'!$AG$192:$AG$280)&gt;=1,"Present","NA")))</f>
        <v>NA</v>
      </c>
    </row>
    <row r="23" spans="1:43" x14ac:dyDescent="0.25">
      <c r="A23" s="3">
        <v>41218</v>
      </c>
      <c r="B23" t="str">
        <f t="shared" si="17"/>
        <v>11/05/2012;1</v>
      </c>
      <c r="C23" s="2">
        <v>0.08</v>
      </c>
      <c r="D23" s="2" t="s">
        <v>182</v>
      </c>
      <c r="E23" s="2" t="s">
        <v>36</v>
      </c>
      <c r="F23" s="2">
        <v>0.08</v>
      </c>
      <c r="G23" s="2">
        <v>0.05</v>
      </c>
      <c r="H23" s="2" t="s">
        <v>11</v>
      </c>
      <c r="I23" s="32" t="str">
        <f t="shared" si="0"/>
        <v/>
      </c>
      <c r="J23" s="2" t="str">
        <f t="shared" si="1"/>
        <v/>
      </c>
      <c r="K23" s="2" t="str">
        <f t="shared" si="2"/>
        <v/>
      </c>
      <c r="L23" s="2">
        <v>0.08</v>
      </c>
      <c r="M23" s="32" t="str">
        <f t="shared" si="18"/>
        <v/>
      </c>
      <c r="N23" s="2" t="str">
        <f t="shared" si="19"/>
        <v/>
      </c>
      <c r="O23" s="2">
        <f t="shared" si="20"/>
        <v>0.08</v>
      </c>
      <c r="R23" s="2" t="str">
        <f t="shared" si="3"/>
        <v/>
      </c>
      <c r="S23" s="2" t="str">
        <f t="shared" si="4"/>
        <v/>
      </c>
      <c r="T23" s="2" t="str">
        <f t="shared" si="21"/>
        <v/>
      </c>
      <c r="U23" s="2" t="str">
        <f t="shared" si="5"/>
        <v/>
      </c>
      <c r="V23" s="2" t="str">
        <f t="shared" si="6"/>
        <v/>
      </c>
      <c r="W23" s="2" t="str">
        <f t="shared" si="7"/>
        <v/>
      </c>
      <c r="X23" s="2" t="str">
        <f t="shared" si="8"/>
        <v/>
      </c>
      <c r="Y23" s="2" t="str">
        <f t="shared" si="9"/>
        <v/>
      </c>
      <c r="Z23" s="2">
        <f t="shared" si="10"/>
        <v>0.08</v>
      </c>
      <c r="AA23" s="2" t="str">
        <f t="shared" si="11"/>
        <v/>
      </c>
      <c r="AB23" s="2" t="str">
        <f t="shared" si="12"/>
        <v/>
      </c>
      <c r="AC23" s="2" t="str">
        <f t="shared" si="13"/>
        <v/>
      </c>
      <c r="AD23" s="2">
        <f t="shared" si="14"/>
        <v>0.08</v>
      </c>
      <c r="AE23" s="2" t="str">
        <f t="shared" si="15"/>
        <v/>
      </c>
      <c r="AF23" s="2" t="str">
        <f t="shared" si="16"/>
        <v/>
      </c>
      <c r="AH23" s="33" t="str">
        <f>IF(LOOKUP($B23,'Ecology Phyto 10-21-14'!$P$4:$P$97,'Ecology Phyto 10-21-14'!$AA$4:$AA$97)&gt;=1,"Dominant",IF(LOOKUP($B23,'Ecology Phyto 10-21-14'!$P$104:$P$197,'Ecology Phyto 10-21-14'!$AA$104:$AA$197)&gt;=1,"Subdominant",IF(LOOKUP($B23,'Ecology Phyto 10-21-14'!$P$204:$P$297,'Ecology Phyto 10-21-14'!$AA$204:$AA$297)&gt;=1,"Present","NA")))</f>
        <v>NA</v>
      </c>
      <c r="AI23" t="str">
        <f>IF(LOOKUP($B23,'Ecology Phyto 10-21-14'!$P$4:$P$97,'Ecology Phyto 10-21-14'!$AB$4:$AB$97)&gt;=1,"Dominant",IF(LOOKUP($B23,'Ecology Phyto 10-21-14'!$P$104:$P$197,'Ecology Phyto 10-21-14'!$AB$104:$AB$197)&gt;=1,"Subdominant",IF(LOOKUP($B23,'Ecology Phyto 10-21-14'!$P$204:$P$297,'Ecology Phyto 10-21-14'!$AB$204:$AB$297)&gt;=1,"Present","NA")))</f>
        <v>Present</v>
      </c>
      <c r="AJ23" t="str">
        <f>IF(LOOKUP($B23,'Ecology Phyto 10-21-14'!$P$4:$P$97,'Ecology Phyto 10-21-14'!$AC$4:$AC$97)&gt;=1,"Dominant",IF(LOOKUP($B23,'Ecology Phyto 10-21-14'!$P$104:$P$197,'Ecology Phyto 10-21-14'!$AC$104:$AC$197)&gt;=1,"Subdominant",IF(LOOKUP($B23,'Ecology Phyto 10-21-14'!$P$204:$P$297,'Ecology Phyto 10-21-14'!$AC$204:$AC$297)&gt;=1,"Present","NA")))</f>
        <v>NA</v>
      </c>
      <c r="AK23" t="str">
        <f>IF(LOOKUP($B23,'[1]Ecology Phyto 10-21-14'!$P$4:$P$92,'[1]Ecology Phyto 10-21-14'!$AD$4:$AD$92)&gt;=1,"Dominant",IF(LOOKUP($B23,'[1]Ecology Phyto 10-21-14'!$P$98:$P$186,'[1]Ecology Phyto 10-21-14'!$AD$98:$AD$186)&gt;=1,"Subdominant",IF(LOOKUP($B23,'[1]Ecology Phyto 10-21-14'!$P$192:$P$280,'[1]Ecology Phyto 10-21-14'!$AD$192:$AD$280)&gt;=1,"Present","NA")))</f>
        <v>NA</v>
      </c>
      <c r="AL23" t="str">
        <f>IF(LOOKUP($B23,'[1]Ecology Phyto 10-21-14'!$P$4:$P$92,'[1]Ecology Phyto 10-21-14'!$AE$4:$AE$92)&gt;=1,"Dominant",IF(LOOKUP($B23,'[1]Ecology Phyto 10-21-14'!$P$98:$P$186,'[1]Ecology Phyto 10-21-14'!$AE$98:$AE$186)&gt;=1,"Subdominant",IF(LOOKUP($B23,'[1]Ecology Phyto 10-21-14'!$P$192:$P$280,'[1]Ecology Phyto 10-21-14'!$AE$192:$AE$280)&gt;=1,"Present","NA")))</f>
        <v>Present</v>
      </c>
      <c r="AM23" t="str">
        <f>IF(LOOKUP($B23,'[1]Ecology Phyto 10-21-14'!$P$4:$P$92,'[1]Ecology Phyto 10-21-14'!$AF$4:$AF$92)&gt;=1,"Dominant",IF(LOOKUP($B23,'[1]Ecology Phyto 10-21-14'!$P$98:$P$186,'[1]Ecology Phyto 10-21-14'!$AF$98:$AF$186)&gt;=1,"Subdominant",IF(LOOKUP($B23,'[1]Ecology Phyto 10-21-14'!$P$192:$P$280,'[1]Ecology Phyto 10-21-14'!$AF$192:$AF$280)&gt;=1,"Present","NA")))</f>
        <v>NA</v>
      </c>
      <c r="AN23" t="str">
        <f>IF(LOOKUP($B23,'[1]Ecology Phyto 10-21-14'!$P$4:$P$92,'[1]Ecology Phyto 10-21-14'!$AG$4:$AG$92)&gt;=1,"Dominant",IF(LOOKUP($B23,'[1]Ecology Phyto 10-21-14'!$P$98:$P$186,'[1]Ecology Phyto 10-21-14'!$AG$98:$AG$186)&gt;=1,"Subdominant",IF(LOOKUP($B23,'[1]Ecology Phyto 10-21-14'!$P$192:$P$280,'[1]Ecology Phyto 10-21-14'!$AG$192:$AG$280)&gt;=1,"Present","NA")))</f>
        <v>Dominant</v>
      </c>
    </row>
    <row r="24" spans="1:43" x14ac:dyDescent="0.25">
      <c r="A24" s="3">
        <v>41218</v>
      </c>
      <c r="B24" t="str">
        <f t="shared" si="17"/>
        <v>11/05/2012;2</v>
      </c>
      <c r="C24" s="2">
        <v>73.099999999999994</v>
      </c>
      <c r="D24" s="2" t="s">
        <v>183</v>
      </c>
      <c r="E24" s="2" t="s">
        <v>37</v>
      </c>
      <c r="F24" s="2">
        <v>73.099999999999994</v>
      </c>
      <c r="G24" s="2">
        <v>0.05</v>
      </c>
      <c r="H24" s="2" t="s">
        <v>14</v>
      </c>
      <c r="I24" s="32" t="str">
        <f t="shared" si="0"/>
        <v/>
      </c>
      <c r="J24" s="2" t="str">
        <f t="shared" si="1"/>
        <v/>
      </c>
      <c r="K24" s="2" t="str">
        <f t="shared" si="2"/>
        <v/>
      </c>
      <c r="L24" s="2">
        <v>73.099999999999994</v>
      </c>
      <c r="M24" s="32">
        <f t="shared" si="18"/>
        <v>73.099999999999994</v>
      </c>
      <c r="N24" s="2" t="str">
        <f t="shared" si="19"/>
        <v/>
      </c>
      <c r="O24" s="2" t="str">
        <f t="shared" si="20"/>
        <v/>
      </c>
      <c r="R24" s="2" t="str">
        <f t="shared" si="3"/>
        <v/>
      </c>
      <c r="S24" s="2">
        <f t="shared" si="4"/>
        <v>73.099999999999994</v>
      </c>
      <c r="T24" s="2" t="str">
        <f t="shared" si="21"/>
        <v/>
      </c>
      <c r="U24" s="2" t="str">
        <f t="shared" si="5"/>
        <v/>
      </c>
      <c r="V24" s="2" t="str">
        <f t="shared" si="6"/>
        <v/>
      </c>
      <c r="W24" s="2" t="str">
        <f t="shared" si="7"/>
        <v/>
      </c>
      <c r="X24" s="2" t="str">
        <f t="shared" si="8"/>
        <v/>
      </c>
      <c r="Y24" s="2" t="str">
        <f t="shared" si="9"/>
        <v/>
      </c>
      <c r="Z24" s="2">
        <f t="shared" si="10"/>
        <v>73.099999999999994</v>
      </c>
      <c r="AA24" s="2" t="str">
        <f t="shared" si="11"/>
        <v/>
      </c>
      <c r="AB24" s="2" t="str">
        <f t="shared" si="12"/>
        <v/>
      </c>
      <c r="AC24" s="2" t="str">
        <f t="shared" si="13"/>
        <v/>
      </c>
      <c r="AD24" s="2" t="str">
        <f t="shared" si="14"/>
        <v/>
      </c>
      <c r="AE24" s="2" t="str">
        <f t="shared" si="15"/>
        <v/>
      </c>
      <c r="AF24" s="2">
        <f t="shared" si="16"/>
        <v>73.099999999999994</v>
      </c>
      <c r="AH24" s="33" t="str">
        <f>IF(LOOKUP($B24,'Ecology Phyto 10-21-14'!$P$4:$P$97,'Ecology Phyto 10-21-14'!$AA$4:$AA$97)&gt;=1,"Dominant",IF(LOOKUP($B24,'Ecology Phyto 10-21-14'!$P$104:$P$197,'Ecology Phyto 10-21-14'!$AA$104:$AA$197)&gt;=1,"Subdominant",IF(LOOKUP($B24,'Ecology Phyto 10-21-14'!$P$204:$P$297,'Ecology Phyto 10-21-14'!$AA$204:$AA$297)&gt;=1,"Present","NA")))</f>
        <v>NA</v>
      </c>
      <c r="AI24" t="str">
        <f>IF(LOOKUP($B24,'Ecology Phyto 10-21-14'!$P$4:$P$97,'Ecology Phyto 10-21-14'!$AB$4:$AB$97)&gt;=1,"Dominant",IF(LOOKUP($B24,'Ecology Phyto 10-21-14'!$P$104:$P$197,'Ecology Phyto 10-21-14'!$AB$104:$AB$197)&gt;=1,"Subdominant",IF(LOOKUP($B24,'Ecology Phyto 10-21-14'!$P$204:$P$297,'Ecology Phyto 10-21-14'!$AB$204:$AB$297)&gt;=1,"Present","NA")))</f>
        <v>Dominant</v>
      </c>
      <c r="AJ24" t="str">
        <f>IF(LOOKUP($B24,'Ecology Phyto 10-21-14'!$P$4:$P$97,'Ecology Phyto 10-21-14'!$AC$4:$AC$97)&gt;=1,"Dominant",IF(LOOKUP($B24,'Ecology Phyto 10-21-14'!$P$104:$P$197,'Ecology Phyto 10-21-14'!$AC$104:$AC$197)&gt;=1,"Subdominant",IF(LOOKUP($B24,'Ecology Phyto 10-21-14'!$P$204:$P$297,'Ecology Phyto 10-21-14'!$AC$204:$AC$297)&gt;=1,"Present","NA")))</f>
        <v>Subdominant</v>
      </c>
      <c r="AK24" t="str">
        <f>IF(LOOKUP($B24,'[1]Ecology Phyto 10-21-14'!$P$4:$P$92,'[1]Ecology Phyto 10-21-14'!$AD$4:$AD$92)&gt;=1,"Dominant",IF(LOOKUP($B24,'[1]Ecology Phyto 10-21-14'!$P$98:$P$186,'[1]Ecology Phyto 10-21-14'!$AD$98:$AD$186)&gt;=1,"Subdominant",IF(LOOKUP($B24,'[1]Ecology Phyto 10-21-14'!$P$192:$P$280,'[1]Ecology Phyto 10-21-14'!$AD$192:$AD$280)&gt;=1,"Present","NA")))</f>
        <v>NA</v>
      </c>
      <c r="AL24" t="str">
        <f>IF(LOOKUP($B24,'[1]Ecology Phyto 10-21-14'!$P$4:$P$92,'[1]Ecology Phyto 10-21-14'!$AE$4:$AE$92)&gt;=1,"Dominant",IF(LOOKUP($B24,'[1]Ecology Phyto 10-21-14'!$P$98:$P$186,'[1]Ecology Phyto 10-21-14'!$AE$98:$AE$186)&gt;=1,"Subdominant",IF(LOOKUP($B24,'[1]Ecology Phyto 10-21-14'!$P$192:$P$280,'[1]Ecology Phyto 10-21-14'!$AE$192:$AE$280)&gt;=1,"Present","NA")))</f>
        <v>Present</v>
      </c>
      <c r="AM24" t="str">
        <f>IF(LOOKUP($B24,'[1]Ecology Phyto 10-21-14'!$P$4:$P$92,'[1]Ecology Phyto 10-21-14'!$AF$4:$AF$92)&gt;=1,"Dominant",IF(LOOKUP($B24,'[1]Ecology Phyto 10-21-14'!$P$98:$P$186,'[1]Ecology Phyto 10-21-14'!$AF$98:$AF$186)&gt;=1,"Subdominant",IF(LOOKUP($B24,'[1]Ecology Phyto 10-21-14'!$P$192:$P$280,'[1]Ecology Phyto 10-21-14'!$AF$192:$AF$280)&gt;=1,"Present","NA")))</f>
        <v>NA</v>
      </c>
      <c r="AN24" t="str">
        <f>IF(LOOKUP($B24,'[1]Ecology Phyto 10-21-14'!$P$4:$P$92,'[1]Ecology Phyto 10-21-14'!$AG$4:$AG$92)&gt;=1,"Dominant",IF(LOOKUP($B24,'[1]Ecology Phyto 10-21-14'!$P$98:$P$186,'[1]Ecology Phyto 10-21-14'!$AG$98:$AG$186)&gt;=1,"Subdominant",IF(LOOKUP($B24,'[1]Ecology Phyto 10-21-14'!$P$192:$P$280,'[1]Ecology Phyto 10-21-14'!$AG$192:$AG$280)&gt;=1,"Present","NA")))</f>
        <v>Present</v>
      </c>
    </row>
    <row r="25" spans="1:43" x14ac:dyDescent="0.25">
      <c r="A25" s="3">
        <v>41226</v>
      </c>
      <c r="B25" t="str">
        <f t="shared" si="17"/>
        <v>11/13/2012;1</v>
      </c>
      <c r="C25" s="4">
        <v>2.5000000000000001E-2</v>
      </c>
      <c r="D25" s="2" t="s">
        <v>182</v>
      </c>
      <c r="E25" s="2" t="s">
        <v>38</v>
      </c>
      <c r="F25" s="2" t="s">
        <v>10</v>
      </c>
      <c r="G25" s="2">
        <v>0.05</v>
      </c>
      <c r="H25" s="2" t="s">
        <v>11</v>
      </c>
      <c r="I25" s="32" t="str">
        <f t="shared" si="0"/>
        <v/>
      </c>
      <c r="J25" s="2" t="str">
        <f t="shared" si="1"/>
        <v/>
      </c>
      <c r="K25" s="2" t="str">
        <f t="shared" si="2"/>
        <v/>
      </c>
      <c r="L25" t="str">
        <f>IF(LOOKUP($B25,'Ecology Phyto 10-21-14'!$P$4:$P$97,'Ecology Phyto 10-21-14'!$AA$4:$AA$97)&gt;=1,"Dominant",IF(LOOKUP($B25,'Ecology Phyto 10-21-14'!$P$104:$P$197,'Ecology Phyto 10-21-14'!$AA$104:$AA$197)&gt;=1,"Subdominant",IF(LOOKUP($B25,'Ecology Phyto 10-21-14'!$P$204:$P$297,'Ecology Phyto 10-21-14'!$AA$204:$AA$297)&gt;=1,"Present","NA")))</f>
        <v>NA</v>
      </c>
      <c r="M25" s="32" t="str">
        <f t="shared" si="18"/>
        <v/>
      </c>
      <c r="N25" s="2" t="str">
        <f t="shared" si="19"/>
        <v/>
      </c>
      <c r="O25" s="2" t="str">
        <f t="shared" si="20"/>
        <v/>
      </c>
      <c r="P25" t="str">
        <f>IF(LOOKUP($B25,'Ecology Phyto 10-21-14'!$P$4:$P$97,'Ecology Phyto 10-21-14'!$AA$4:$AA$97)&gt;=1,"Dominant",IF(LOOKUP($B25,'Ecology Phyto 10-21-14'!$P$104:$P$197,'Ecology Phyto 10-21-14'!$AA$104:$AA$197)&gt;=1,"Subdominant",IF(LOOKUP($B25,'Ecology Phyto 10-21-14'!$P$204:$P$297,'Ecology Phyto 10-21-14'!$AA$204:$AA$297)&gt;=1,"Present","NA")))</f>
        <v>NA</v>
      </c>
      <c r="Q25" s="33" t="str">
        <f>IF(LOOKUP($B25,'Ecology Phyto 10-21-14'!$P$4:$P$97,'Ecology Phyto 10-21-14'!$AA$4:$AA$97)&gt;=1,"Dominant",IF(LOOKUP($B25,'Ecology Phyto 10-21-14'!$P$104:$P$197,'Ecology Phyto 10-21-14'!$AA$104:$AA$197)&gt;=1,"Subdominant",IF(LOOKUP($B25,'Ecology Phyto 10-21-14'!$P$204:$P$297,'Ecology Phyto 10-21-14'!$AA$204:$AA$297)&gt;=1,"Present","NA")))</f>
        <v>NA</v>
      </c>
      <c r="R25" s="2" t="str">
        <f t="shared" si="3"/>
        <v/>
      </c>
      <c r="S25" s="2" t="str">
        <f t="shared" si="4"/>
        <v/>
      </c>
      <c r="T25" s="2" t="str">
        <f t="shared" si="21"/>
        <v/>
      </c>
      <c r="U25" s="2" t="str">
        <f t="shared" si="5"/>
        <v/>
      </c>
      <c r="V25" s="2" t="str">
        <f t="shared" si="6"/>
        <v/>
      </c>
      <c r="W25" s="2" t="str">
        <f t="shared" si="7"/>
        <v/>
      </c>
      <c r="X25" s="2" t="str">
        <f t="shared" si="8"/>
        <v/>
      </c>
      <c r="Y25" s="2" t="str">
        <f t="shared" si="9"/>
        <v/>
      </c>
      <c r="Z25" s="2" t="str">
        <f t="shared" si="10"/>
        <v/>
      </c>
      <c r="AA25" s="2" t="str">
        <f t="shared" si="11"/>
        <v/>
      </c>
      <c r="AB25" s="2" t="str">
        <f t="shared" si="12"/>
        <v/>
      </c>
      <c r="AC25" s="2" t="str">
        <f t="shared" si="13"/>
        <v/>
      </c>
      <c r="AD25" s="2" t="str">
        <f t="shared" si="14"/>
        <v/>
      </c>
      <c r="AE25" s="2" t="str">
        <f t="shared" si="15"/>
        <v/>
      </c>
      <c r="AF25" s="2" t="str">
        <f t="shared" si="16"/>
        <v/>
      </c>
      <c r="AH25" s="33" t="str">
        <f>IF(LOOKUP($B25,'Ecology Phyto 10-21-14'!$P$4:$P$97,'Ecology Phyto 10-21-14'!$AA$4:$AA$97)&gt;=1,"Dominant",IF(LOOKUP($B25,'Ecology Phyto 10-21-14'!$P$104:$P$197,'Ecology Phyto 10-21-14'!$AA$104:$AA$197)&gt;=1,"Subdominant",IF(LOOKUP($B25,'Ecology Phyto 10-21-14'!$P$204:$P$297,'Ecology Phyto 10-21-14'!$AA$204:$AA$297)&gt;=1,"Present","NA")))</f>
        <v>NA</v>
      </c>
      <c r="AI25" t="str">
        <f>IF(LOOKUP($B25,'Ecology Phyto 10-21-14'!$P$4:$P$97,'Ecology Phyto 10-21-14'!$AB$4:$AB$97)&gt;=1,"Dominant",IF(LOOKUP($B25,'Ecology Phyto 10-21-14'!$P$104:$P$197,'Ecology Phyto 10-21-14'!$AB$104:$AB$197)&gt;=1,"Subdominant",IF(LOOKUP($B25,'Ecology Phyto 10-21-14'!$P$204:$P$297,'Ecology Phyto 10-21-14'!$AB$204:$AB$297)&gt;=1,"Present","NA")))</f>
        <v>NA</v>
      </c>
      <c r="AJ25" t="str">
        <f>IF(LOOKUP($B25,'Ecology Phyto 10-21-14'!$P$4:$P$97,'Ecology Phyto 10-21-14'!$AC$4:$AC$97)&gt;=1,"Dominant",IF(LOOKUP($B25,'Ecology Phyto 10-21-14'!$P$104:$P$197,'Ecology Phyto 10-21-14'!$AC$104:$AC$197)&gt;=1,"Subdominant",IF(LOOKUP($B25,'Ecology Phyto 10-21-14'!$P$204:$P$297,'Ecology Phyto 10-21-14'!$AC$204:$AC$297)&gt;=1,"Present","NA")))</f>
        <v>NA</v>
      </c>
      <c r="AK25" t="str">
        <f>IF(LOOKUP($B25,'[1]Ecology Phyto 10-21-14'!$P$4:$P$92,'[1]Ecology Phyto 10-21-14'!$AD$4:$AD$92)&gt;=1,"Dominant",IF(LOOKUP($B25,'[1]Ecology Phyto 10-21-14'!$P$98:$P$186,'[1]Ecology Phyto 10-21-14'!$AD$98:$AD$186)&gt;=1,"Subdominant",IF(LOOKUP($B25,'[1]Ecology Phyto 10-21-14'!$P$192:$P$280,'[1]Ecology Phyto 10-21-14'!$AD$192:$AD$280)&gt;=1,"Present","NA")))</f>
        <v>NA</v>
      </c>
      <c r="AL25" t="str">
        <f>IF(LOOKUP($B25,'[1]Ecology Phyto 10-21-14'!$P$4:$P$92,'[1]Ecology Phyto 10-21-14'!$AE$4:$AE$92)&gt;=1,"Dominant",IF(LOOKUP($B25,'[1]Ecology Phyto 10-21-14'!$P$98:$P$186,'[1]Ecology Phyto 10-21-14'!$AE$98:$AE$186)&gt;=1,"Subdominant",IF(LOOKUP($B25,'[1]Ecology Phyto 10-21-14'!$P$192:$P$280,'[1]Ecology Phyto 10-21-14'!$AE$192:$AE$280)&gt;=1,"Present","NA")))</f>
        <v>NA</v>
      </c>
      <c r="AM25" t="str">
        <f>IF(LOOKUP($B25,'[1]Ecology Phyto 10-21-14'!$P$4:$P$92,'[1]Ecology Phyto 10-21-14'!$AF$4:$AF$92)&gt;=1,"Dominant",IF(LOOKUP($B25,'[1]Ecology Phyto 10-21-14'!$P$98:$P$186,'[1]Ecology Phyto 10-21-14'!$AF$98:$AF$186)&gt;=1,"Subdominant",IF(LOOKUP($B25,'[1]Ecology Phyto 10-21-14'!$P$192:$P$280,'[1]Ecology Phyto 10-21-14'!$AF$192:$AF$280)&gt;=1,"Present","NA")))</f>
        <v>NA</v>
      </c>
      <c r="AN25" t="str">
        <f>IF(LOOKUP($B25,'[1]Ecology Phyto 10-21-14'!$P$4:$P$92,'[1]Ecology Phyto 10-21-14'!$AG$4:$AG$92)&gt;=1,"Dominant",IF(LOOKUP($B25,'[1]Ecology Phyto 10-21-14'!$P$98:$P$186,'[1]Ecology Phyto 10-21-14'!$AG$98:$AG$186)&gt;=1,"Subdominant",IF(LOOKUP($B25,'[1]Ecology Phyto 10-21-14'!$P$192:$P$280,'[1]Ecology Phyto 10-21-14'!$AG$192:$AG$280)&gt;=1,"Present","NA")))</f>
        <v>NA</v>
      </c>
    </row>
    <row r="26" spans="1:43" x14ac:dyDescent="0.25">
      <c r="A26" s="3">
        <v>41226</v>
      </c>
      <c r="B26" t="str">
        <f t="shared" si="17"/>
        <v>11/13/2012;2</v>
      </c>
      <c r="C26" s="4">
        <v>2.5000000000000001E-2</v>
      </c>
      <c r="D26" s="2" t="s">
        <v>182</v>
      </c>
      <c r="E26" s="2" t="s">
        <v>39</v>
      </c>
      <c r="F26" s="2" t="s">
        <v>10</v>
      </c>
      <c r="G26" s="2">
        <v>0.05</v>
      </c>
      <c r="H26" s="2" t="s">
        <v>11</v>
      </c>
      <c r="I26" s="32" t="str">
        <f t="shared" si="0"/>
        <v/>
      </c>
      <c r="J26" s="2" t="str">
        <f t="shared" si="1"/>
        <v/>
      </c>
      <c r="K26" s="2" t="str">
        <f t="shared" si="2"/>
        <v/>
      </c>
      <c r="L26" t="str">
        <f>IF(LOOKUP($B26,'Ecology Phyto 10-21-14'!$P$4:$P$97,'Ecology Phyto 10-21-14'!$AA$4:$AA$97)&gt;=1,"Dominant",IF(LOOKUP($B26,'Ecology Phyto 10-21-14'!$P$104:$P$197,'Ecology Phyto 10-21-14'!$AA$104:$AA$197)&gt;=1,"Subdominant",IF(LOOKUP($B26,'Ecology Phyto 10-21-14'!$P$204:$P$297,'Ecology Phyto 10-21-14'!$AA$204:$AA$297)&gt;=1,"Present","NA")))</f>
        <v>NA</v>
      </c>
      <c r="M26" s="32" t="str">
        <f t="shared" si="18"/>
        <v/>
      </c>
      <c r="N26" s="2" t="str">
        <f t="shared" si="19"/>
        <v/>
      </c>
      <c r="O26" s="2" t="str">
        <f t="shared" si="20"/>
        <v/>
      </c>
      <c r="P26" t="str">
        <f>IF(LOOKUP($B26,'Ecology Phyto 10-21-14'!$P$4:$P$97,'Ecology Phyto 10-21-14'!$AA$4:$AA$97)&gt;=1,"Dominant",IF(LOOKUP($B26,'Ecology Phyto 10-21-14'!$P$104:$P$197,'Ecology Phyto 10-21-14'!$AA$104:$AA$197)&gt;=1,"Subdominant",IF(LOOKUP($B26,'Ecology Phyto 10-21-14'!$P$204:$P$297,'Ecology Phyto 10-21-14'!$AA$204:$AA$297)&gt;=1,"Present","NA")))</f>
        <v>NA</v>
      </c>
      <c r="Q26" s="33" t="str">
        <f>IF(LOOKUP($B26,'Ecology Phyto 10-21-14'!$P$4:$P$97,'Ecology Phyto 10-21-14'!$AA$4:$AA$97)&gt;=1,"Dominant",IF(LOOKUP($B26,'Ecology Phyto 10-21-14'!$P$104:$P$197,'Ecology Phyto 10-21-14'!$AA$104:$AA$197)&gt;=1,"Subdominant",IF(LOOKUP($B26,'Ecology Phyto 10-21-14'!$P$204:$P$297,'Ecology Phyto 10-21-14'!$AA$204:$AA$297)&gt;=1,"Present","NA")))</f>
        <v>NA</v>
      </c>
      <c r="R26" s="2" t="str">
        <f t="shared" si="3"/>
        <v/>
      </c>
      <c r="S26" s="2" t="str">
        <f t="shared" si="4"/>
        <v/>
      </c>
      <c r="T26" s="2" t="str">
        <f t="shared" si="21"/>
        <v/>
      </c>
      <c r="U26" s="2" t="str">
        <f t="shared" si="5"/>
        <v/>
      </c>
      <c r="V26" s="2" t="str">
        <f t="shared" si="6"/>
        <v/>
      </c>
      <c r="W26" s="2" t="str">
        <f t="shared" si="7"/>
        <v/>
      </c>
      <c r="X26" s="2" t="str">
        <f t="shared" si="8"/>
        <v/>
      </c>
      <c r="Y26" s="2" t="str">
        <f t="shared" si="9"/>
        <v/>
      </c>
      <c r="Z26" s="2" t="str">
        <f t="shared" si="10"/>
        <v/>
      </c>
      <c r="AA26" s="2" t="str">
        <f t="shared" si="11"/>
        <v/>
      </c>
      <c r="AB26" s="2" t="str">
        <f t="shared" si="12"/>
        <v/>
      </c>
      <c r="AC26" s="2" t="str">
        <f t="shared" si="13"/>
        <v/>
      </c>
      <c r="AD26" s="2" t="str">
        <f t="shared" si="14"/>
        <v/>
      </c>
      <c r="AE26" s="2" t="str">
        <f t="shared" si="15"/>
        <v/>
      </c>
      <c r="AF26" s="2" t="str">
        <f t="shared" si="16"/>
        <v/>
      </c>
      <c r="AH26" s="33" t="str">
        <f>IF(LOOKUP($B26,'Ecology Phyto 10-21-14'!$P$4:$P$97,'Ecology Phyto 10-21-14'!$AA$4:$AA$97)&gt;=1,"Dominant",IF(LOOKUP($B26,'Ecology Phyto 10-21-14'!$P$104:$P$197,'Ecology Phyto 10-21-14'!$AA$104:$AA$197)&gt;=1,"Subdominant",IF(LOOKUP($B26,'Ecology Phyto 10-21-14'!$P$204:$P$297,'Ecology Phyto 10-21-14'!$AA$204:$AA$297)&gt;=1,"Present","NA")))</f>
        <v>NA</v>
      </c>
      <c r="AI26" t="str">
        <f>IF(LOOKUP($B26,'Ecology Phyto 10-21-14'!$P$4:$P$97,'Ecology Phyto 10-21-14'!$AB$4:$AB$97)&gt;=1,"Dominant",IF(LOOKUP($B26,'Ecology Phyto 10-21-14'!$P$104:$P$197,'Ecology Phyto 10-21-14'!$AB$104:$AB$197)&gt;=1,"Subdominant",IF(LOOKUP($B26,'Ecology Phyto 10-21-14'!$P$204:$P$297,'Ecology Phyto 10-21-14'!$AB$204:$AB$297)&gt;=1,"Present","NA")))</f>
        <v>NA</v>
      </c>
      <c r="AJ26" t="str">
        <f>IF(LOOKUP($B26,'Ecology Phyto 10-21-14'!$P$4:$P$97,'Ecology Phyto 10-21-14'!$AC$4:$AC$97)&gt;=1,"Dominant",IF(LOOKUP($B26,'Ecology Phyto 10-21-14'!$P$104:$P$197,'Ecology Phyto 10-21-14'!$AC$104:$AC$197)&gt;=1,"Subdominant",IF(LOOKUP($B26,'Ecology Phyto 10-21-14'!$P$204:$P$297,'Ecology Phyto 10-21-14'!$AC$204:$AC$297)&gt;=1,"Present","NA")))</f>
        <v>NA</v>
      </c>
      <c r="AK26" t="str">
        <f>IF(LOOKUP($B26,'[1]Ecology Phyto 10-21-14'!$P$4:$P$92,'[1]Ecology Phyto 10-21-14'!$AD$4:$AD$92)&gt;=1,"Dominant",IF(LOOKUP($B26,'[1]Ecology Phyto 10-21-14'!$P$98:$P$186,'[1]Ecology Phyto 10-21-14'!$AD$98:$AD$186)&gt;=1,"Subdominant",IF(LOOKUP($B26,'[1]Ecology Phyto 10-21-14'!$P$192:$P$280,'[1]Ecology Phyto 10-21-14'!$AD$192:$AD$280)&gt;=1,"Present","NA")))</f>
        <v>NA</v>
      </c>
      <c r="AL26" t="str">
        <f>IF(LOOKUP($B26,'[1]Ecology Phyto 10-21-14'!$P$4:$P$92,'[1]Ecology Phyto 10-21-14'!$AE$4:$AE$92)&gt;=1,"Dominant",IF(LOOKUP($B26,'[1]Ecology Phyto 10-21-14'!$P$98:$P$186,'[1]Ecology Phyto 10-21-14'!$AE$98:$AE$186)&gt;=1,"Subdominant",IF(LOOKUP($B26,'[1]Ecology Phyto 10-21-14'!$P$192:$P$280,'[1]Ecology Phyto 10-21-14'!$AE$192:$AE$280)&gt;=1,"Present","NA")))</f>
        <v>NA</v>
      </c>
      <c r="AM26" t="str">
        <f>IF(LOOKUP($B26,'[1]Ecology Phyto 10-21-14'!$P$4:$P$92,'[1]Ecology Phyto 10-21-14'!$AF$4:$AF$92)&gt;=1,"Dominant",IF(LOOKUP($B26,'[1]Ecology Phyto 10-21-14'!$P$98:$P$186,'[1]Ecology Phyto 10-21-14'!$AF$98:$AF$186)&gt;=1,"Subdominant",IF(LOOKUP($B26,'[1]Ecology Phyto 10-21-14'!$P$192:$P$280,'[1]Ecology Phyto 10-21-14'!$AF$192:$AF$280)&gt;=1,"Present","NA")))</f>
        <v>NA</v>
      </c>
      <c r="AN26" t="str">
        <f>IF(LOOKUP($B26,'[1]Ecology Phyto 10-21-14'!$P$4:$P$92,'[1]Ecology Phyto 10-21-14'!$AG$4:$AG$92)&gt;=1,"Dominant",IF(LOOKUP($B26,'[1]Ecology Phyto 10-21-14'!$P$98:$P$186,'[1]Ecology Phyto 10-21-14'!$AG$98:$AG$186)&gt;=1,"Subdominant",IF(LOOKUP($B26,'[1]Ecology Phyto 10-21-14'!$P$192:$P$280,'[1]Ecology Phyto 10-21-14'!$AG$192:$AG$280)&gt;=1,"Present","NA")))</f>
        <v>NA</v>
      </c>
    </row>
    <row r="27" spans="1:43" x14ac:dyDescent="0.25">
      <c r="A27" s="3">
        <v>41233</v>
      </c>
      <c r="B27" t="str">
        <f t="shared" si="17"/>
        <v>11/20/2012;1</v>
      </c>
      <c r="C27" s="2">
        <v>0.05</v>
      </c>
      <c r="D27" s="2" t="s">
        <v>182</v>
      </c>
      <c r="E27" s="2" t="s">
        <v>40</v>
      </c>
      <c r="F27" s="2">
        <v>0.05</v>
      </c>
      <c r="G27" s="2">
        <v>0.05</v>
      </c>
      <c r="H27" s="2" t="s">
        <v>11</v>
      </c>
      <c r="I27" s="32" t="str">
        <f t="shared" si="0"/>
        <v/>
      </c>
      <c r="J27" s="2" t="str">
        <f t="shared" si="1"/>
        <v/>
      </c>
      <c r="K27" s="2" t="str">
        <f t="shared" si="2"/>
        <v/>
      </c>
      <c r="L27" t="str">
        <f>IF(LOOKUP($B27,'Ecology Phyto 10-21-14'!$P$4:$P$97,'Ecology Phyto 10-21-14'!$AA$4:$AA$97)&gt;=1,"Dominant",IF(LOOKUP($B27,'Ecology Phyto 10-21-14'!$P$104:$P$197,'Ecology Phyto 10-21-14'!$AA$104:$AA$197)&gt;=1,"Subdominant",IF(LOOKUP($B27,'Ecology Phyto 10-21-14'!$P$204:$P$297,'Ecology Phyto 10-21-14'!$AA$204:$AA$297)&gt;=1,"Present","NA")))</f>
        <v>NA</v>
      </c>
      <c r="M27" s="32" t="str">
        <f t="shared" si="18"/>
        <v/>
      </c>
      <c r="N27" s="2" t="str">
        <f t="shared" si="19"/>
        <v/>
      </c>
      <c r="O27" s="2" t="str">
        <f t="shared" si="20"/>
        <v/>
      </c>
      <c r="P27" t="str">
        <f>IF(LOOKUP($B27,'Ecology Phyto 10-21-14'!$P$4:$P$97,'Ecology Phyto 10-21-14'!$AA$4:$AA$97)&gt;=1,"Dominant",IF(LOOKUP($B27,'Ecology Phyto 10-21-14'!$P$104:$P$197,'Ecology Phyto 10-21-14'!$AA$104:$AA$197)&gt;=1,"Subdominant",IF(LOOKUP($B27,'Ecology Phyto 10-21-14'!$P$204:$P$297,'Ecology Phyto 10-21-14'!$AA$204:$AA$297)&gt;=1,"Present","NA")))</f>
        <v>NA</v>
      </c>
      <c r="Q27" s="33" t="str">
        <f>IF(LOOKUP($B27,'Ecology Phyto 10-21-14'!$P$4:$P$97,'Ecology Phyto 10-21-14'!$AA$4:$AA$97)&gt;=1,"Dominant",IF(LOOKUP($B27,'Ecology Phyto 10-21-14'!$P$104:$P$197,'Ecology Phyto 10-21-14'!$AA$104:$AA$197)&gt;=1,"Subdominant",IF(LOOKUP($B27,'Ecology Phyto 10-21-14'!$P$204:$P$297,'Ecology Phyto 10-21-14'!$AA$204:$AA$297)&gt;=1,"Present","NA")))</f>
        <v>NA</v>
      </c>
      <c r="R27" s="2" t="str">
        <f t="shared" si="3"/>
        <v/>
      </c>
      <c r="S27" s="2" t="str">
        <f t="shared" si="4"/>
        <v/>
      </c>
      <c r="T27" s="2" t="str">
        <f t="shared" si="21"/>
        <v/>
      </c>
      <c r="U27" s="2" t="str">
        <f t="shared" si="5"/>
        <v/>
      </c>
      <c r="V27" s="2" t="str">
        <f t="shared" si="6"/>
        <v/>
      </c>
      <c r="W27" s="2" t="str">
        <f t="shared" si="7"/>
        <v/>
      </c>
      <c r="X27" s="2" t="str">
        <f t="shared" si="8"/>
        <v/>
      </c>
      <c r="Y27" s="2" t="str">
        <f t="shared" si="9"/>
        <v/>
      </c>
      <c r="Z27" s="2" t="str">
        <f t="shared" si="10"/>
        <v/>
      </c>
      <c r="AA27" s="2" t="str">
        <f t="shared" si="11"/>
        <v/>
      </c>
      <c r="AB27" s="2" t="str">
        <f t="shared" si="12"/>
        <v/>
      </c>
      <c r="AC27" s="2" t="str">
        <f t="shared" si="13"/>
        <v/>
      </c>
      <c r="AD27" s="2" t="str">
        <f t="shared" si="14"/>
        <v/>
      </c>
      <c r="AE27" s="2" t="str">
        <f t="shared" si="15"/>
        <v/>
      </c>
      <c r="AF27" s="2" t="str">
        <f t="shared" si="16"/>
        <v/>
      </c>
      <c r="AH27" s="33" t="str">
        <f>IF(LOOKUP($B27,'Ecology Phyto 10-21-14'!$P$4:$P$97,'Ecology Phyto 10-21-14'!$AA$4:$AA$97)&gt;=1,"Dominant",IF(LOOKUP($B27,'Ecology Phyto 10-21-14'!$P$104:$P$197,'Ecology Phyto 10-21-14'!$AA$104:$AA$197)&gt;=1,"Subdominant",IF(LOOKUP($B27,'Ecology Phyto 10-21-14'!$P$204:$P$297,'Ecology Phyto 10-21-14'!$AA$204:$AA$297)&gt;=1,"Present","NA")))</f>
        <v>NA</v>
      </c>
      <c r="AI27" t="str">
        <f>IF(LOOKUP($B27,'Ecology Phyto 10-21-14'!$P$4:$P$97,'Ecology Phyto 10-21-14'!$AB$4:$AB$97)&gt;=1,"Dominant",IF(LOOKUP($B27,'Ecology Phyto 10-21-14'!$P$104:$P$197,'Ecology Phyto 10-21-14'!$AB$104:$AB$197)&gt;=1,"Subdominant",IF(LOOKUP($B27,'Ecology Phyto 10-21-14'!$P$204:$P$297,'Ecology Phyto 10-21-14'!$AB$204:$AB$297)&gt;=1,"Present","NA")))</f>
        <v>NA</v>
      </c>
      <c r="AJ27" t="str">
        <f>IF(LOOKUP($B27,'Ecology Phyto 10-21-14'!$P$4:$P$97,'Ecology Phyto 10-21-14'!$AC$4:$AC$97)&gt;=1,"Dominant",IF(LOOKUP($B27,'Ecology Phyto 10-21-14'!$P$104:$P$197,'Ecology Phyto 10-21-14'!$AC$104:$AC$197)&gt;=1,"Subdominant",IF(LOOKUP($B27,'Ecology Phyto 10-21-14'!$P$204:$P$297,'Ecology Phyto 10-21-14'!$AC$204:$AC$297)&gt;=1,"Present","NA")))</f>
        <v>NA</v>
      </c>
      <c r="AK27" t="str">
        <f>IF(LOOKUP($B27,'[1]Ecology Phyto 10-21-14'!$P$4:$P$92,'[1]Ecology Phyto 10-21-14'!$AD$4:$AD$92)&gt;=1,"Dominant",IF(LOOKUP($B27,'[1]Ecology Phyto 10-21-14'!$P$98:$P$186,'[1]Ecology Phyto 10-21-14'!$AD$98:$AD$186)&gt;=1,"Subdominant",IF(LOOKUP($B27,'[1]Ecology Phyto 10-21-14'!$P$192:$P$280,'[1]Ecology Phyto 10-21-14'!$AD$192:$AD$280)&gt;=1,"Present","NA")))</f>
        <v>NA</v>
      </c>
      <c r="AL27" t="str">
        <f>IF(LOOKUP($B27,'[1]Ecology Phyto 10-21-14'!$P$4:$P$92,'[1]Ecology Phyto 10-21-14'!$AE$4:$AE$92)&gt;=1,"Dominant",IF(LOOKUP($B27,'[1]Ecology Phyto 10-21-14'!$P$98:$P$186,'[1]Ecology Phyto 10-21-14'!$AE$98:$AE$186)&gt;=1,"Subdominant",IF(LOOKUP($B27,'[1]Ecology Phyto 10-21-14'!$P$192:$P$280,'[1]Ecology Phyto 10-21-14'!$AE$192:$AE$280)&gt;=1,"Present","NA")))</f>
        <v>NA</v>
      </c>
      <c r="AM27" t="str">
        <f>IF(LOOKUP($B27,'[1]Ecology Phyto 10-21-14'!$P$4:$P$92,'[1]Ecology Phyto 10-21-14'!$AF$4:$AF$92)&gt;=1,"Dominant",IF(LOOKUP($B27,'[1]Ecology Phyto 10-21-14'!$P$98:$P$186,'[1]Ecology Phyto 10-21-14'!$AF$98:$AF$186)&gt;=1,"Subdominant",IF(LOOKUP($B27,'[1]Ecology Phyto 10-21-14'!$P$192:$P$280,'[1]Ecology Phyto 10-21-14'!$AF$192:$AF$280)&gt;=1,"Present","NA")))</f>
        <v>NA</v>
      </c>
      <c r="AN27" t="str">
        <f>IF(LOOKUP($B27,'[1]Ecology Phyto 10-21-14'!$P$4:$P$92,'[1]Ecology Phyto 10-21-14'!$AG$4:$AG$92)&gt;=1,"Dominant",IF(LOOKUP($B27,'[1]Ecology Phyto 10-21-14'!$P$98:$P$186,'[1]Ecology Phyto 10-21-14'!$AG$98:$AG$186)&gt;=1,"Subdominant",IF(LOOKUP($B27,'[1]Ecology Phyto 10-21-14'!$P$192:$P$280,'[1]Ecology Phyto 10-21-14'!$AG$192:$AG$280)&gt;=1,"Present","NA")))</f>
        <v>NA</v>
      </c>
    </row>
    <row r="28" spans="1:43" x14ac:dyDescent="0.25">
      <c r="A28" s="3">
        <v>41233</v>
      </c>
      <c r="B28" t="str">
        <f t="shared" si="17"/>
        <v>11/20/2012;2</v>
      </c>
      <c r="C28" s="4">
        <v>2.5000000000000001E-2</v>
      </c>
      <c r="D28" s="2" t="s">
        <v>182</v>
      </c>
      <c r="E28" s="2" t="s">
        <v>41</v>
      </c>
      <c r="F28" s="2" t="s">
        <v>10</v>
      </c>
      <c r="G28" s="2">
        <v>0.05</v>
      </c>
      <c r="H28" s="2" t="s">
        <v>11</v>
      </c>
      <c r="I28" s="32" t="str">
        <f t="shared" si="0"/>
        <v/>
      </c>
      <c r="J28" s="2" t="str">
        <f t="shared" si="1"/>
        <v/>
      </c>
      <c r="K28" s="2" t="str">
        <f t="shared" si="2"/>
        <v/>
      </c>
      <c r="L28" t="str">
        <f>IF(LOOKUP($B28,'Ecology Phyto 10-21-14'!$P$4:$P$97,'Ecology Phyto 10-21-14'!$AA$4:$AA$97)&gt;=1,"Dominant",IF(LOOKUP($B28,'Ecology Phyto 10-21-14'!$P$104:$P$197,'Ecology Phyto 10-21-14'!$AA$104:$AA$197)&gt;=1,"Subdominant",IF(LOOKUP($B28,'Ecology Phyto 10-21-14'!$P$204:$P$297,'Ecology Phyto 10-21-14'!$AA$204:$AA$297)&gt;=1,"Present","NA")))</f>
        <v>NA</v>
      </c>
      <c r="M28" s="32" t="str">
        <f t="shared" si="18"/>
        <v/>
      </c>
      <c r="N28" s="2" t="str">
        <f t="shared" si="19"/>
        <v/>
      </c>
      <c r="O28" s="2" t="str">
        <f t="shared" si="20"/>
        <v/>
      </c>
      <c r="P28" t="str">
        <f>IF(LOOKUP($B28,'Ecology Phyto 10-21-14'!$P$4:$P$97,'Ecology Phyto 10-21-14'!$AA$4:$AA$97)&gt;=1,"Dominant",IF(LOOKUP($B28,'Ecology Phyto 10-21-14'!$P$104:$P$197,'Ecology Phyto 10-21-14'!$AA$104:$AA$197)&gt;=1,"Subdominant",IF(LOOKUP($B28,'Ecology Phyto 10-21-14'!$P$204:$P$297,'Ecology Phyto 10-21-14'!$AA$204:$AA$297)&gt;=1,"Present","NA")))</f>
        <v>NA</v>
      </c>
      <c r="Q28" s="33" t="str">
        <f>IF(LOOKUP($B28,'Ecology Phyto 10-21-14'!$P$4:$P$97,'Ecology Phyto 10-21-14'!$AA$4:$AA$97)&gt;=1,"Dominant",IF(LOOKUP($B28,'Ecology Phyto 10-21-14'!$P$104:$P$197,'Ecology Phyto 10-21-14'!$AA$104:$AA$197)&gt;=1,"Subdominant",IF(LOOKUP($B28,'Ecology Phyto 10-21-14'!$P$204:$P$297,'Ecology Phyto 10-21-14'!$AA$204:$AA$297)&gt;=1,"Present","NA")))</f>
        <v>NA</v>
      </c>
      <c r="R28" s="2" t="str">
        <f t="shared" si="3"/>
        <v/>
      </c>
      <c r="S28" s="2" t="str">
        <f t="shared" si="4"/>
        <v/>
      </c>
      <c r="T28" s="2" t="str">
        <f t="shared" si="21"/>
        <v/>
      </c>
      <c r="U28" s="2" t="str">
        <f t="shared" si="5"/>
        <v/>
      </c>
      <c r="V28" s="2" t="str">
        <f t="shared" si="6"/>
        <v/>
      </c>
      <c r="W28" s="2" t="str">
        <f t="shared" si="7"/>
        <v/>
      </c>
      <c r="X28" s="2" t="str">
        <f t="shared" si="8"/>
        <v/>
      </c>
      <c r="Y28" s="2" t="str">
        <f t="shared" si="9"/>
        <v/>
      </c>
      <c r="Z28" s="2" t="str">
        <f t="shared" si="10"/>
        <v/>
      </c>
      <c r="AA28" s="2" t="str">
        <f t="shared" si="11"/>
        <v/>
      </c>
      <c r="AB28" s="2" t="str">
        <f t="shared" si="12"/>
        <v/>
      </c>
      <c r="AC28" s="2" t="str">
        <f t="shared" si="13"/>
        <v/>
      </c>
      <c r="AD28" s="2" t="str">
        <f t="shared" si="14"/>
        <v/>
      </c>
      <c r="AE28" s="2" t="str">
        <f t="shared" si="15"/>
        <v/>
      </c>
      <c r="AF28" s="2" t="str">
        <f t="shared" si="16"/>
        <v/>
      </c>
      <c r="AH28" s="33" t="str">
        <f>IF(LOOKUP($B28,'Ecology Phyto 10-21-14'!$P$4:$P$97,'Ecology Phyto 10-21-14'!$AA$4:$AA$97)&gt;=1,"Dominant",IF(LOOKUP($B28,'Ecology Phyto 10-21-14'!$P$104:$P$197,'Ecology Phyto 10-21-14'!$AA$104:$AA$197)&gt;=1,"Subdominant",IF(LOOKUP($B28,'Ecology Phyto 10-21-14'!$P$204:$P$297,'Ecology Phyto 10-21-14'!$AA$204:$AA$297)&gt;=1,"Present","NA")))</f>
        <v>NA</v>
      </c>
      <c r="AI28" t="str">
        <f>IF(LOOKUP($B28,'Ecology Phyto 10-21-14'!$P$4:$P$97,'Ecology Phyto 10-21-14'!$AB$4:$AB$97)&gt;=1,"Dominant",IF(LOOKUP($B28,'Ecology Phyto 10-21-14'!$P$104:$P$197,'Ecology Phyto 10-21-14'!$AB$104:$AB$197)&gt;=1,"Subdominant",IF(LOOKUP($B28,'Ecology Phyto 10-21-14'!$P$204:$P$297,'Ecology Phyto 10-21-14'!$AB$204:$AB$297)&gt;=1,"Present","NA")))</f>
        <v>NA</v>
      </c>
      <c r="AJ28" t="str">
        <f>IF(LOOKUP($B28,'Ecology Phyto 10-21-14'!$P$4:$P$97,'Ecology Phyto 10-21-14'!$AC$4:$AC$97)&gt;=1,"Dominant",IF(LOOKUP($B28,'Ecology Phyto 10-21-14'!$P$104:$P$197,'Ecology Phyto 10-21-14'!$AC$104:$AC$197)&gt;=1,"Subdominant",IF(LOOKUP($B28,'Ecology Phyto 10-21-14'!$P$204:$P$297,'Ecology Phyto 10-21-14'!$AC$204:$AC$297)&gt;=1,"Present","NA")))</f>
        <v>NA</v>
      </c>
      <c r="AK28" t="str">
        <f>IF(LOOKUP($B28,'[1]Ecology Phyto 10-21-14'!$P$4:$P$92,'[1]Ecology Phyto 10-21-14'!$AD$4:$AD$92)&gt;=1,"Dominant",IF(LOOKUP($B28,'[1]Ecology Phyto 10-21-14'!$P$98:$P$186,'[1]Ecology Phyto 10-21-14'!$AD$98:$AD$186)&gt;=1,"Subdominant",IF(LOOKUP($B28,'[1]Ecology Phyto 10-21-14'!$P$192:$P$280,'[1]Ecology Phyto 10-21-14'!$AD$192:$AD$280)&gt;=1,"Present","NA")))</f>
        <v>NA</v>
      </c>
      <c r="AL28" t="str">
        <f>IF(LOOKUP($B28,'[1]Ecology Phyto 10-21-14'!$P$4:$P$92,'[1]Ecology Phyto 10-21-14'!$AE$4:$AE$92)&gt;=1,"Dominant",IF(LOOKUP($B28,'[1]Ecology Phyto 10-21-14'!$P$98:$P$186,'[1]Ecology Phyto 10-21-14'!$AE$98:$AE$186)&gt;=1,"Subdominant",IF(LOOKUP($B28,'[1]Ecology Phyto 10-21-14'!$P$192:$P$280,'[1]Ecology Phyto 10-21-14'!$AE$192:$AE$280)&gt;=1,"Present","NA")))</f>
        <v>NA</v>
      </c>
      <c r="AM28" t="str">
        <f>IF(LOOKUP($B28,'[1]Ecology Phyto 10-21-14'!$P$4:$P$92,'[1]Ecology Phyto 10-21-14'!$AF$4:$AF$92)&gt;=1,"Dominant",IF(LOOKUP($B28,'[1]Ecology Phyto 10-21-14'!$P$98:$P$186,'[1]Ecology Phyto 10-21-14'!$AF$98:$AF$186)&gt;=1,"Subdominant",IF(LOOKUP($B28,'[1]Ecology Phyto 10-21-14'!$P$192:$P$280,'[1]Ecology Phyto 10-21-14'!$AF$192:$AF$280)&gt;=1,"Present","NA")))</f>
        <v>NA</v>
      </c>
      <c r="AN28" t="str">
        <f>IF(LOOKUP($B28,'[1]Ecology Phyto 10-21-14'!$P$4:$P$92,'[1]Ecology Phyto 10-21-14'!$AG$4:$AG$92)&gt;=1,"Dominant",IF(LOOKUP($B28,'[1]Ecology Phyto 10-21-14'!$P$98:$P$186,'[1]Ecology Phyto 10-21-14'!$AG$98:$AG$186)&gt;=1,"Subdominant",IF(LOOKUP($B28,'[1]Ecology Phyto 10-21-14'!$P$192:$P$280,'[1]Ecology Phyto 10-21-14'!$AG$192:$AG$280)&gt;=1,"Present","NA")))</f>
        <v>NA</v>
      </c>
    </row>
    <row r="29" spans="1:43" x14ac:dyDescent="0.25">
      <c r="A29" s="3">
        <v>41239</v>
      </c>
      <c r="B29" t="str">
        <f t="shared" si="17"/>
        <v>11/26/2012;1</v>
      </c>
      <c r="C29" s="4">
        <v>2.5000000000000001E-2</v>
      </c>
      <c r="D29" s="2" t="s">
        <v>182</v>
      </c>
      <c r="E29" s="2" t="s">
        <v>42</v>
      </c>
      <c r="F29" s="2" t="s">
        <v>10</v>
      </c>
      <c r="G29" s="2">
        <v>0.05</v>
      </c>
      <c r="H29" s="2" t="s">
        <v>11</v>
      </c>
      <c r="I29" s="32" t="str">
        <f t="shared" si="0"/>
        <v/>
      </c>
      <c r="J29" s="2" t="str">
        <f t="shared" si="1"/>
        <v/>
      </c>
      <c r="K29" s="2" t="str">
        <f t="shared" si="2"/>
        <v/>
      </c>
      <c r="L29" t="str">
        <f>IF(LOOKUP($B29,'Ecology Phyto 10-21-14'!$P$4:$P$97,'Ecology Phyto 10-21-14'!$AA$4:$AA$97)&gt;=1,"Dominant",IF(LOOKUP($B29,'Ecology Phyto 10-21-14'!$P$104:$P$197,'Ecology Phyto 10-21-14'!$AA$104:$AA$197)&gt;=1,"Subdominant",IF(LOOKUP($B29,'Ecology Phyto 10-21-14'!$P$204:$P$297,'Ecology Phyto 10-21-14'!$AA$204:$AA$297)&gt;=1,"Present","NA")))</f>
        <v>NA</v>
      </c>
      <c r="M29" s="32" t="str">
        <f t="shared" si="18"/>
        <v/>
      </c>
      <c r="N29" s="2" t="str">
        <f t="shared" si="19"/>
        <v/>
      </c>
      <c r="O29" s="2" t="str">
        <f t="shared" si="20"/>
        <v/>
      </c>
      <c r="P29" t="str">
        <f>IF(LOOKUP($B29,'Ecology Phyto 10-21-14'!$P$4:$P$97,'Ecology Phyto 10-21-14'!$AA$4:$AA$97)&gt;=1,"Dominant",IF(LOOKUP($B29,'Ecology Phyto 10-21-14'!$P$104:$P$197,'Ecology Phyto 10-21-14'!$AA$104:$AA$197)&gt;=1,"Subdominant",IF(LOOKUP($B29,'Ecology Phyto 10-21-14'!$P$204:$P$297,'Ecology Phyto 10-21-14'!$AA$204:$AA$297)&gt;=1,"Present","NA")))</f>
        <v>NA</v>
      </c>
      <c r="Q29" s="33" t="str">
        <f>IF(LOOKUP($B29,'Ecology Phyto 10-21-14'!$P$4:$P$97,'Ecology Phyto 10-21-14'!$AA$4:$AA$97)&gt;=1,"Dominant",IF(LOOKUP($B29,'Ecology Phyto 10-21-14'!$P$104:$P$197,'Ecology Phyto 10-21-14'!$AA$104:$AA$197)&gt;=1,"Subdominant",IF(LOOKUP($B29,'Ecology Phyto 10-21-14'!$P$204:$P$297,'Ecology Phyto 10-21-14'!$AA$204:$AA$297)&gt;=1,"Present","NA")))</f>
        <v>NA</v>
      </c>
      <c r="R29" s="2" t="str">
        <f t="shared" si="3"/>
        <v/>
      </c>
      <c r="S29" s="2" t="str">
        <f t="shared" si="4"/>
        <v/>
      </c>
      <c r="T29" s="2" t="str">
        <f t="shared" si="21"/>
        <v/>
      </c>
      <c r="U29" s="2" t="str">
        <f t="shared" si="5"/>
        <v/>
      </c>
      <c r="V29" s="2" t="str">
        <f t="shared" si="6"/>
        <v/>
      </c>
      <c r="W29" s="2" t="str">
        <f t="shared" si="7"/>
        <v/>
      </c>
      <c r="X29" s="2" t="str">
        <f t="shared" si="8"/>
        <v/>
      </c>
      <c r="Y29" s="2" t="str">
        <f t="shared" si="9"/>
        <v/>
      </c>
      <c r="Z29" s="2" t="str">
        <f t="shared" si="10"/>
        <v/>
      </c>
      <c r="AA29" s="2" t="str">
        <f t="shared" si="11"/>
        <v/>
      </c>
      <c r="AB29" s="2" t="str">
        <f t="shared" si="12"/>
        <v/>
      </c>
      <c r="AC29" s="2" t="str">
        <f t="shared" si="13"/>
        <v/>
      </c>
      <c r="AD29" s="2" t="str">
        <f t="shared" si="14"/>
        <v/>
      </c>
      <c r="AE29" s="2" t="str">
        <f t="shared" si="15"/>
        <v/>
      </c>
      <c r="AF29" s="2" t="str">
        <f t="shared" si="16"/>
        <v/>
      </c>
      <c r="AH29" s="33" t="str">
        <f>IF(LOOKUP($B29,'Ecology Phyto 10-21-14'!$P$4:$P$97,'Ecology Phyto 10-21-14'!$AA$4:$AA$97)&gt;=1,"Dominant",IF(LOOKUP($B29,'Ecology Phyto 10-21-14'!$P$104:$P$197,'Ecology Phyto 10-21-14'!$AA$104:$AA$197)&gt;=1,"Subdominant",IF(LOOKUP($B29,'Ecology Phyto 10-21-14'!$P$204:$P$297,'Ecology Phyto 10-21-14'!$AA$204:$AA$297)&gt;=1,"Present","NA")))</f>
        <v>NA</v>
      </c>
      <c r="AI29" t="str">
        <f>IF(LOOKUP($B29,'Ecology Phyto 10-21-14'!$P$4:$P$97,'Ecology Phyto 10-21-14'!$AB$4:$AB$97)&gt;=1,"Dominant",IF(LOOKUP($B29,'Ecology Phyto 10-21-14'!$P$104:$P$197,'Ecology Phyto 10-21-14'!$AB$104:$AB$197)&gt;=1,"Subdominant",IF(LOOKUP($B29,'Ecology Phyto 10-21-14'!$P$204:$P$297,'Ecology Phyto 10-21-14'!$AB$204:$AB$297)&gt;=1,"Present","NA")))</f>
        <v>NA</v>
      </c>
      <c r="AJ29" t="str">
        <f>IF(LOOKUP($B29,'Ecology Phyto 10-21-14'!$P$4:$P$97,'Ecology Phyto 10-21-14'!$AC$4:$AC$97)&gt;=1,"Dominant",IF(LOOKUP($B29,'Ecology Phyto 10-21-14'!$P$104:$P$197,'Ecology Phyto 10-21-14'!$AC$104:$AC$197)&gt;=1,"Subdominant",IF(LOOKUP($B29,'Ecology Phyto 10-21-14'!$P$204:$P$297,'Ecology Phyto 10-21-14'!$AC$204:$AC$297)&gt;=1,"Present","NA")))</f>
        <v>NA</v>
      </c>
      <c r="AK29" t="str">
        <f>IF(LOOKUP($B29,'[1]Ecology Phyto 10-21-14'!$P$4:$P$92,'[1]Ecology Phyto 10-21-14'!$AD$4:$AD$92)&gt;=1,"Dominant",IF(LOOKUP($B29,'[1]Ecology Phyto 10-21-14'!$P$98:$P$186,'[1]Ecology Phyto 10-21-14'!$AD$98:$AD$186)&gt;=1,"Subdominant",IF(LOOKUP($B29,'[1]Ecology Phyto 10-21-14'!$P$192:$P$280,'[1]Ecology Phyto 10-21-14'!$AD$192:$AD$280)&gt;=1,"Present","NA")))</f>
        <v>NA</v>
      </c>
      <c r="AL29" t="str">
        <f>IF(LOOKUP($B29,'[1]Ecology Phyto 10-21-14'!$P$4:$P$92,'[1]Ecology Phyto 10-21-14'!$AE$4:$AE$92)&gt;=1,"Dominant",IF(LOOKUP($B29,'[1]Ecology Phyto 10-21-14'!$P$98:$P$186,'[1]Ecology Phyto 10-21-14'!$AE$98:$AE$186)&gt;=1,"Subdominant",IF(LOOKUP($B29,'[1]Ecology Phyto 10-21-14'!$P$192:$P$280,'[1]Ecology Phyto 10-21-14'!$AE$192:$AE$280)&gt;=1,"Present","NA")))</f>
        <v>NA</v>
      </c>
      <c r="AM29" t="str">
        <f>IF(LOOKUP($B29,'[1]Ecology Phyto 10-21-14'!$P$4:$P$92,'[1]Ecology Phyto 10-21-14'!$AF$4:$AF$92)&gt;=1,"Dominant",IF(LOOKUP($B29,'[1]Ecology Phyto 10-21-14'!$P$98:$P$186,'[1]Ecology Phyto 10-21-14'!$AF$98:$AF$186)&gt;=1,"Subdominant",IF(LOOKUP($B29,'[1]Ecology Phyto 10-21-14'!$P$192:$P$280,'[1]Ecology Phyto 10-21-14'!$AF$192:$AF$280)&gt;=1,"Present","NA")))</f>
        <v>NA</v>
      </c>
      <c r="AN29" t="str">
        <f>IF(LOOKUP($B29,'[1]Ecology Phyto 10-21-14'!$P$4:$P$92,'[1]Ecology Phyto 10-21-14'!$AG$4:$AG$92)&gt;=1,"Dominant",IF(LOOKUP($B29,'[1]Ecology Phyto 10-21-14'!$P$98:$P$186,'[1]Ecology Phyto 10-21-14'!$AG$98:$AG$186)&gt;=1,"Subdominant",IF(LOOKUP($B29,'[1]Ecology Phyto 10-21-14'!$P$192:$P$280,'[1]Ecology Phyto 10-21-14'!$AG$192:$AG$280)&gt;=1,"Present","NA")))</f>
        <v>NA</v>
      </c>
    </row>
    <row r="30" spans="1:43" x14ac:dyDescent="0.25">
      <c r="A30" s="3">
        <v>41239</v>
      </c>
      <c r="B30" t="str">
        <f t="shared" si="17"/>
        <v>11/26/2012;2</v>
      </c>
      <c r="C30" s="4">
        <v>2.5000000000000001E-2</v>
      </c>
      <c r="D30" s="2" t="s">
        <v>182</v>
      </c>
      <c r="E30" s="2" t="s">
        <v>43</v>
      </c>
      <c r="F30" s="2" t="s">
        <v>10</v>
      </c>
      <c r="G30" s="2">
        <v>0.05</v>
      </c>
      <c r="H30" s="2" t="s">
        <v>11</v>
      </c>
      <c r="I30" s="32" t="str">
        <f t="shared" si="0"/>
        <v/>
      </c>
      <c r="J30" s="2" t="str">
        <f t="shared" si="1"/>
        <v/>
      </c>
      <c r="K30" s="2" t="str">
        <f t="shared" si="2"/>
        <v/>
      </c>
      <c r="L30" t="str">
        <f>IF(LOOKUP($B30,'Ecology Phyto 10-21-14'!$P$4:$P$97,'Ecology Phyto 10-21-14'!$AA$4:$AA$97)&gt;=1,"Dominant",IF(LOOKUP($B30,'Ecology Phyto 10-21-14'!$P$104:$P$197,'Ecology Phyto 10-21-14'!$AA$104:$AA$197)&gt;=1,"Subdominant",IF(LOOKUP($B30,'Ecology Phyto 10-21-14'!$P$204:$P$297,'Ecology Phyto 10-21-14'!$AA$204:$AA$297)&gt;=1,"Present","NA")))</f>
        <v>NA</v>
      </c>
      <c r="M30" s="32" t="str">
        <f t="shared" si="18"/>
        <v/>
      </c>
      <c r="N30" s="2" t="str">
        <f t="shared" si="19"/>
        <v/>
      </c>
      <c r="O30" s="2" t="str">
        <f t="shared" si="20"/>
        <v/>
      </c>
      <c r="P30" t="str">
        <f>IF(LOOKUP($B30,'Ecology Phyto 10-21-14'!$P$4:$P$97,'Ecology Phyto 10-21-14'!$AA$4:$AA$97)&gt;=1,"Dominant",IF(LOOKUP($B30,'Ecology Phyto 10-21-14'!$P$104:$P$197,'Ecology Phyto 10-21-14'!$AA$104:$AA$197)&gt;=1,"Subdominant",IF(LOOKUP($B30,'Ecology Phyto 10-21-14'!$P$204:$P$297,'Ecology Phyto 10-21-14'!$AA$204:$AA$297)&gt;=1,"Present","NA")))</f>
        <v>NA</v>
      </c>
      <c r="Q30" s="33" t="str">
        <f>IF(LOOKUP($B30,'Ecology Phyto 10-21-14'!$P$4:$P$97,'Ecology Phyto 10-21-14'!$AA$4:$AA$97)&gt;=1,"Dominant",IF(LOOKUP($B30,'Ecology Phyto 10-21-14'!$P$104:$P$197,'Ecology Phyto 10-21-14'!$AA$104:$AA$197)&gt;=1,"Subdominant",IF(LOOKUP($B30,'Ecology Phyto 10-21-14'!$P$204:$P$297,'Ecology Phyto 10-21-14'!$AA$204:$AA$297)&gt;=1,"Present","NA")))</f>
        <v>NA</v>
      </c>
      <c r="R30" s="2" t="str">
        <f t="shared" si="3"/>
        <v/>
      </c>
      <c r="S30" s="2" t="str">
        <f t="shared" si="4"/>
        <v/>
      </c>
      <c r="T30" s="2" t="str">
        <f t="shared" si="21"/>
        <v/>
      </c>
      <c r="U30" s="2" t="str">
        <f t="shared" si="5"/>
        <v/>
      </c>
      <c r="V30" s="2" t="str">
        <f t="shared" si="6"/>
        <v/>
      </c>
      <c r="W30" s="2" t="str">
        <f t="shared" si="7"/>
        <v/>
      </c>
      <c r="X30" s="2" t="str">
        <f t="shared" si="8"/>
        <v/>
      </c>
      <c r="Y30" s="2" t="str">
        <f t="shared" si="9"/>
        <v/>
      </c>
      <c r="Z30" s="2" t="str">
        <f t="shared" si="10"/>
        <v/>
      </c>
      <c r="AA30" s="2" t="str">
        <f t="shared" si="11"/>
        <v/>
      </c>
      <c r="AB30" s="2" t="str">
        <f t="shared" si="12"/>
        <v/>
      </c>
      <c r="AC30" s="2" t="str">
        <f t="shared" si="13"/>
        <v/>
      </c>
      <c r="AD30" s="2" t="str">
        <f t="shared" si="14"/>
        <v/>
      </c>
      <c r="AE30" s="2" t="str">
        <f t="shared" si="15"/>
        <v/>
      </c>
      <c r="AF30" s="2" t="str">
        <f t="shared" si="16"/>
        <v/>
      </c>
      <c r="AH30" s="33" t="str">
        <f>IF(LOOKUP($B30,'Ecology Phyto 10-21-14'!$P$4:$P$97,'Ecology Phyto 10-21-14'!$AA$4:$AA$97)&gt;=1,"Dominant",IF(LOOKUP($B30,'Ecology Phyto 10-21-14'!$P$104:$P$197,'Ecology Phyto 10-21-14'!$AA$104:$AA$197)&gt;=1,"Subdominant",IF(LOOKUP($B30,'Ecology Phyto 10-21-14'!$P$204:$P$297,'Ecology Phyto 10-21-14'!$AA$204:$AA$297)&gt;=1,"Present","NA")))</f>
        <v>NA</v>
      </c>
      <c r="AI30" t="str">
        <f>IF(LOOKUP($B30,'Ecology Phyto 10-21-14'!$P$4:$P$97,'Ecology Phyto 10-21-14'!$AB$4:$AB$97)&gt;=1,"Dominant",IF(LOOKUP($B30,'Ecology Phyto 10-21-14'!$P$104:$P$197,'Ecology Phyto 10-21-14'!$AB$104:$AB$197)&gt;=1,"Subdominant",IF(LOOKUP($B30,'Ecology Phyto 10-21-14'!$P$204:$P$297,'Ecology Phyto 10-21-14'!$AB$204:$AB$297)&gt;=1,"Present","NA")))</f>
        <v>NA</v>
      </c>
      <c r="AJ30" t="str">
        <f>IF(LOOKUP($B30,'Ecology Phyto 10-21-14'!$P$4:$P$97,'Ecology Phyto 10-21-14'!$AC$4:$AC$97)&gt;=1,"Dominant",IF(LOOKUP($B30,'Ecology Phyto 10-21-14'!$P$104:$P$197,'Ecology Phyto 10-21-14'!$AC$104:$AC$197)&gt;=1,"Subdominant",IF(LOOKUP($B30,'Ecology Phyto 10-21-14'!$P$204:$P$297,'Ecology Phyto 10-21-14'!$AC$204:$AC$297)&gt;=1,"Present","NA")))</f>
        <v>NA</v>
      </c>
      <c r="AK30" t="str">
        <f>IF(LOOKUP($B30,'[1]Ecology Phyto 10-21-14'!$P$4:$P$92,'[1]Ecology Phyto 10-21-14'!$AD$4:$AD$92)&gt;=1,"Dominant",IF(LOOKUP($B30,'[1]Ecology Phyto 10-21-14'!$P$98:$P$186,'[1]Ecology Phyto 10-21-14'!$AD$98:$AD$186)&gt;=1,"Subdominant",IF(LOOKUP($B30,'[1]Ecology Phyto 10-21-14'!$P$192:$P$280,'[1]Ecology Phyto 10-21-14'!$AD$192:$AD$280)&gt;=1,"Present","NA")))</f>
        <v>NA</v>
      </c>
      <c r="AL30" t="str">
        <f>IF(LOOKUP($B30,'[1]Ecology Phyto 10-21-14'!$P$4:$P$92,'[1]Ecology Phyto 10-21-14'!$AE$4:$AE$92)&gt;=1,"Dominant",IF(LOOKUP($B30,'[1]Ecology Phyto 10-21-14'!$P$98:$P$186,'[1]Ecology Phyto 10-21-14'!$AE$98:$AE$186)&gt;=1,"Subdominant",IF(LOOKUP($B30,'[1]Ecology Phyto 10-21-14'!$P$192:$P$280,'[1]Ecology Phyto 10-21-14'!$AE$192:$AE$280)&gt;=1,"Present","NA")))</f>
        <v>NA</v>
      </c>
      <c r="AM30" t="str">
        <f>IF(LOOKUP($B30,'[1]Ecology Phyto 10-21-14'!$P$4:$P$92,'[1]Ecology Phyto 10-21-14'!$AF$4:$AF$92)&gt;=1,"Dominant",IF(LOOKUP($B30,'[1]Ecology Phyto 10-21-14'!$P$98:$P$186,'[1]Ecology Phyto 10-21-14'!$AF$98:$AF$186)&gt;=1,"Subdominant",IF(LOOKUP($B30,'[1]Ecology Phyto 10-21-14'!$P$192:$P$280,'[1]Ecology Phyto 10-21-14'!$AF$192:$AF$280)&gt;=1,"Present","NA")))</f>
        <v>NA</v>
      </c>
      <c r="AN30" t="str">
        <f>IF(LOOKUP($B30,'[1]Ecology Phyto 10-21-14'!$P$4:$P$92,'[1]Ecology Phyto 10-21-14'!$AG$4:$AG$92)&gt;=1,"Dominant",IF(LOOKUP($B30,'[1]Ecology Phyto 10-21-14'!$P$98:$P$186,'[1]Ecology Phyto 10-21-14'!$AG$98:$AG$186)&gt;=1,"Subdominant",IF(LOOKUP($B30,'[1]Ecology Phyto 10-21-14'!$P$192:$P$280,'[1]Ecology Phyto 10-21-14'!$AG$192:$AG$280)&gt;=1,"Present","NA")))</f>
        <v>NA</v>
      </c>
    </row>
    <row r="31" spans="1:43" s="2" customFormat="1" x14ac:dyDescent="0.25">
      <c r="A31" s="3">
        <v>41332</v>
      </c>
      <c r="B31" t="str">
        <f t="shared" si="17"/>
        <v>02/27/2013;1</v>
      </c>
      <c r="C31" s="2">
        <v>7.1</v>
      </c>
      <c r="D31" s="2" t="s">
        <v>183</v>
      </c>
      <c r="E31" s="2" t="s">
        <v>44</v>
      </c>
      <c r="F31" s="2">
        <v>7.1</v>
      </c>
      <c r="G31" s="2">
        <v>0.05</v>
      </c>
      <c r="H31" s="2" t="s">
        <v>14</v>
      </c>
      <c r="I31" s="32" t="str">
        <f t="shared" si="0"/>
        <v/>
      </c>
      <c r="J31" s="2" t="str">
        <f t="shared" si="1"/>
        <v/>
      </c>
      <c r="K31" s="2">
        <f t="shared" si="2"/>
        <v>7.1</v>
      </c>
      <c r="M31" s="32" t="str">
        <f t="shared" si="18"/>
        <v/>
      </c>
      <c r="N31" s="2">
        <f t="shared" si="19"/>
        <v>7.1</v>
      </c>
      <c r="O31" s="2" t="str">
        <f t="shared" si="20"/>
        <v/>
      </c>
      <c r="Q31" s="32"/>
      <c r="R31" s="2">
        <f t="shared" si="3"/>
        <v>7.1</v>
      </c>
      <c r="S31" s="2" t="str">
        <f t="shared" si="4"/>
        <v/>
      </c>
      <c r="T31" s="2" t="str">
        <f t="shared" si="21"/>
        <v/>
      </c>
      <c r="U31" s="2" t="str">
        <f t="shared" si="5"/>
        <v/>
      </c>
      <c r="V31" s="2" t="str">
        <f t="shared" si="6"/>
        <v/>
      </c>
      <c r="W31" s="2" t="str">
        <f t="shared" si="7"/>
        <v/>
      </c>
      <c r="X31" s="2" t="str">
        <f t="shared" si="8"/>
        <v/>
      </c>
      <c r="Y31" s="2" t="str">
        <f t="shared" si="9"/>
        <v/>
      </c>
      <c r="Z31" s="2" t="str">
        <f t="shared" si="10"/>
        <v/>
      </c>
      <c r="AA31" s="2" t="str">
        <f t="shared" si="11"/>
        <v/>
      </c>
      <c r="AB31" s="2" t="str">
        <f t="shared" si="12"/>
        <v/>
      </c>
      <c r="AC31" s="2" t="str">
        <f t="shared" si="13"/>
        <v/>
      </c>
      <c r="AD31" s="2" t="str">
        <f t="shared" si="14"/>
        <v/>
      </c>
      <c r="AE31" s="2" t="str">
        <f t="shared" si="15"/>
        <v/>
      </c>
      <c r="AF31" s="2">
        <f t="shared" si="16"/>
        <v>7.1</v>
      </c>
      <c r="AH31" s="34" t="str">
        <f>IF(LOOKUP($B31,'Ecology Phyto 10-21-14'!$P$4:$P$97,'Ecology Phyto 10-21-14'!$AA$4:$AA$97)&gt;=1,"Dominant",IF(LOOKUP($B31,'Ecology Phyto 10-21-14'!$P$104:$P$197,'Ecology Phyto 10-21-14'!$AA$104:$AA$197)&gt;=1,"Subdominant",IF(LOOKUP($B31,'Ecology Phyto 10-21-14'!$P$204:$P$297,'Ecology Phyto 10-21-14'!$AA$204:$AA$297)&gt;=1,"Present","NA")))</f>
        <v>Present</v>
      </c>
      <c r="AI31" s="27" t="str">
        <f>IF(LOOKUP($B31,'Ecology Phyto 10-21-14'!$P$4:$P$97,'Ecology Phyto 10-21-14'!$AB$4:$AB$97)&gt;=1,"Dominant",IF(LOOKUP($B31,'Ecology Phyto 10-21-14'!$P$104:$P$197,'Ecology Phyto 10-21-14'!$AB$104:$AB$197)&gt;=1,"Subdominant",IF(LOOKUP($B31,'Ecology Phyto 10-21-14'!$P$204:$P$297,'Ecology Phyto 10-21-14'!$AB$204:$AB$297)&gt;=1,"Present","NA")))</f>
        <v>Subdominant</v>
      </c>
      <c r="AJ31" s="27" t="str">
        <f>IF(LOOKUP($B31,'Ecology Phyto 10-21-14'!$P$4:$P$97,'Ecology Phyto 10-21-14'!$AC$4:$AC$97)&gt;=1,"Dominant",IF(LOOKUP($B31,'Ecology Phyto 10-21-14'!$P$104:$P$197,'Ecology Phyto 10-21-14'!$AC$104:$AC$197)&gt;=1,"Subdominant",IF(LOOKUP($B31,'Ecology Phyto 10-21-14'!$P$204:$P$297,'Ecology Phyto 10-21-14'!$AC$204:$AC$297)&gt;=1,"Present","NA")))</f>
        <v>Dominant</v>
      </c>
      <c r="AK31" s="27" t="str">
        <f>IF(LOOKUP($B31,'[1]Ecology Phyto 10-21-14'!$P$4:$P$92,'[1]Ecology Phyto 10-21-14'!$AD$4:$AD$92)&gt;=1,"Dominant",IF(LOOKUP($B31,'[1]Ecology Phyto 10-21-14'!$P$98:$P$186,'[1]Ecology Phyto 10-21-14'!$AD$98:$AD$186)&gt;=1,"Subdominant",IF(LOOKUP($B31,'[1]Ecology Phyto 10-21-14'!$P$192:$P$280,'[1]Ecology Phyto 10-21-14'!$AD$192:$AD$280)&gt;=1,"Present","NA")))</f>
        <v>NA</v>
      </c>
      <c r="AL31" s="27" t="str">
        <f>IF(LOOKUP($B31,'[1]Ecology Phyto 10-21-14'!$P$4:$P$92,'[1]Ecology Phyto 10-21-14'!$AE$4:$AE$92)&gt;=1,"Dominant",IF(LOOKUP($B31,'[1]Ecology Phyto 10-21-14'!$P$98:$P$186,'[1]Ecology Phyto 10-21-14'!$AE$98:$AE$186)&gt;=1,"Subdominant",IF(LOOKUP($B31,'[1]Ecology Phyto 10-21-14'!$P$192:$P$280,'[1]Ecology Phyto 10-21-14'!$AE$192:$AE$280)&gt;=1,"Present","NA")))</f>
        <v>NA</v>
      </c>
      <c r="AM31" s="27" t="str">
        <f>IF(LOOKUP($B31,'[1]Ecology Phyto 10-21-14'!$P$4:$P$92,'[1]Ecology Phyto 10-21-14'!$AF$4:$AF$92)&gt;=1,"Dominant",IF(LOOKUP($B31,'[1]Ecology Phyto 10-21-14'!$P$98:$P$186,'[1]Ecology Phyto 10-21-14'!$AF$98:$AF$186)&gt;=1,"Subdominant",IF(LOOKUP($B31,'[1]Ecology Phyto 10-21-14'!$P$192:$P$280,'[1]Ecology Phyto 10-21-14'!$AF$192:$AF$280)&gt;=1,"Present","NA")))</f>
        <v>NA</v>
      </c>
      <c r="AN31" s="27" t="str">
        <f>IF(LOOKUP($B31,'[1]Ecology Phyto 10-21-14'!$P$4:$P$92,'[1]Ecology Phyto 10-21-14'!$AG$4:$AG$92)&gt;=1,"Dominant",IF(LOOKUP($B31,'[1]Ecology Phyto 10-21-14'!$P$98:$P$186,'[1]Ecology Phyto 10-21-14'!$AG$98:$AG$186)&gt;=1,"Subdominant",IF(LOOKUP($B31,'[1]Ecology Phyto 10-21-14'!$P$192:$P$280,'[1]Ecology Phyto 10-21-14'!$AG$192:$AG$280)&gt;=1,"Present","NA")))</f>
        <v>Present</v>
      </c>
      <c r="AP31" s="28" t="s">
        <v>439</v>
      </c>
      <c r="AQ31" s="29" t="s">
        <v>439</v>
      </c>
    </row>
    <row r="32" spans="1:43" s="2" customFormat="1" x14ac:dyDescent="0.25">
      <c r="A32" s="3">
        <v>41337</v>
      </c>
      <c r="B32" t="str">
        <f t="shared" si="17"/>
        <v>03/04/2013;1</v>
      </c>
      <c r="C32" s="4">
        <v>2.5000000000000001E-2</v>
      </c>
      <c r="D32" s="2" t="s">
        <v>183</v>
      </c>
      <c r="E32" s="2" t="s">
        <v>45</v>
      </c>
      <c r="F32" s="2" t="s">
        <v>10</v>
      </c>
      <c r="G32" s="2">
        <v>0.05</v>
      </c>
      <c r="H32" s="2" t="s">
        <v>11</v>
      </c>
      <c r="I32" s="32" t="str">
        <f t="shared" si="0"/>
        <v/>
      </c>
      <c r="J32" s="2" t="str">
        <f t="shared" si="1"/>
        <v/>
      </c>
      <c r="K32" s="2" t="str">
        <f t="shared" si="2"/>
        <v/>
      </c>
      <c r="L32" t="str">
        <f>IF(LOOKUP($B32,'Ecology Phyto 10-21-14'!$P$4:$P$97,'Ecology Phyto 10-21-14'!$AA$4:$AA$97)&gt;=1,"Dominant",IF(LOOKUP($B32,'Ecology Phyto 10-21-14'!$P$104:$P$197,'Ecology Phyto 10-21-14'!$AA$104:$AA$197)&gt;=1,"Subdominant",IF(LOOKUP($B32,'Ecology Phyto 10-21-14'!$P$204:$P$297,'Ecology Phyto 10-21-14'!$AA$204:$AA$297)&gt;=1,"Present","NA")))</f>
        <v>NA</v>
      </c>
      <c r="M32" s="32" t="str">
        <f t="shared" si="18"/>
        <v/>
      </c>
      <c r="N32" s="2" t="str">
        <f t="shared" si="19"/>
        <v/>
      </c>
      <c r="O32" s="2" t="str">
        <f t="shared" si="20"/>
        <v/>
      </c>
      <c r="P32" t="str">
        <f>IF(LOOKUP($B32,'Ecology Phyto 10-21-14'!$P$4:$P$97,'Ecology Phyto 10-21-14'!$AA$4:$AA$97)&gt;=1,"Dominant",IF(LOOKUP($B32,'Ecology Phyto 10-21-14'!$P$104:$P$197,'Ecology Phyto 10-21-14'!$AA$104:$AA$197)&gt;=1,"Subdominant",IF(LOOKUP($B32,'Ecology Phyto 10-21-14'!$P$204:$P$297,'Ecology Phyto 10-21-14'!$AA$204:$AA$297)&gt;=1,"Present","NA")))</f>
        <v>NA</v>
      </c>
      <c r="Q32" s="33" t="str">
        <f>IF(LOOKUP($B32,'Ecology Phyto 10-21-14'!$P$4:$P$97,'Ecology Phyto 10-21-14'!$AA$4:$AA$97)&gt;=1,"Dominant",IF(LOOKUP($B32,'Ecology Phyto 10-21-14'!$P$104:$P$197,'Ecology Phyto 10-21-14'!$AA$104:$AA$197)&gt;=1,"Subdominant",IF(LOOKUP($B32,'Ecology Phyto 10-21-14'!$P$204:$P$297,'Ecology Phyto 10-21-14'!$AA$204:$AA$297)&gt;=1,"Present","NA")))</f>
        <v>NA</v>
      </c>
      <c r="R32" s="2" t="str">
        <f t="shared" si="3"/>
        <v/>
      </c>
      <c r="S32" s="2" t="str">
        <f t="shared" si="4"/>
        <v/>
      </c>
      <c r="T32" s="2" t="str">
        <f t="shared" si="21"/>
        <v/>
      </c>
      <c r="U32" s="2" t="str">
        <f t="shared" si="5"/>
        <v/>
      </c>
      <c r="V32" s="2" t="str">
        <f t="shared" si="6"/>
        <v/>
      </c>
      <c r="W32" s="2" t="str">
        <f t="shared" si="7"/>
        <v/>
      </c>
      <c r="X32" s="2" t="str">
        <f t="shared" si="8"/>
        <v/>
      </c>
      <c r="Y32" s="2" t="str">
        <f t="shared" si="9"/>
        <v/>
      </c>
      <c r="Z32" s="2" t="str">
        <f t="shared" si="10"/>
        <v/>
      </c>
      <c r="AA32" s="2" t="str">
        <f t="shared" si="11"/>
        <v/>
      </c>
      <c r="AB32" s="2" t="str">
        <f t="shared" si="12"/>
        <v/>
      </c>
      <c r="AC32" s="2" t="str">
        <f t="shared" si="13"/>
        <v/>
      </c>
      <c r="AD32" s="2" t="str">
        <f t="shared" si="14"/>
        <v/>
      </c>
      <c r="AE32" s="2" t="str">
        <f t="shared" si="15"/>
        <v/>
      </c>
      <c r="AF32" s="2" t="str">
        <f t="shared" si="16"/>
        <v/>
      </c>
      <c r="AH32" s="33" t="str">
        <f>IF(LOOKUP($B32,'Ecology Phyto 10-21-14'!$P$4:$P$97,'Ecology Phyto 10-21-14'!$AA$4:$AA$97)&gt;=1,"Dominant",IF(LOOKUP($B32,'Ecology Phyto 10-21-14'!$P$104:$P$197,'Ecology Phyto 10-21-14'!$AA$104:$AA$197)&gt;=1,"Subdominant",IF(LOOKUP($B32,'Ecology Phyto 10-21-14'!$P$204:$P$297,'Ecology Phyto 10-21-14'!$AA$204:$AA$297)&gt;=1,"Present","NA")))</f>
        <v>NA</v>
      </c>
      <c r="AI32" t="str">
        <f>IF(LOOKUP($B32,'Ecology Phyto 10-21-14'!$P$4:$P$97,'Ecology Phyto 10-21-14'!$AB$4:$AB$97)&gt;=1,"Dominant",IF(LOOKUP($B32,'Ecology Phyto 10-21-14'!$P$104:$P$197,'Ecology Phyto 10-21-14'!$AB$104:$AB$197)&gt;=1,"Subdominant",IF(LOOKUP($B32,'Ecology Phyto 10-21-14'!$P$204:$P$297,'Ecology Phyto 10-21-14'!$AB$204:$AB$297)&gt;=1,"Present","NA")))</f>
        <v>NA</v>
      </c>
      <c r="AJ32" t="str">
        <f>IF(LOOKUP($B32,'Ecology Phyto 10-21-14'!$P$4:$P$97,'Ecology Phyto 10-21-14'!$AC$4:$AC$97)&gt;=1,"Dominant",IF(LOOKUP($B32,'Ecology Phyto 10-21-14'!$P$104:$P$197,'Ecology Phyto 10-21-14'!$AC$104:$AC$197)&gt;=1,"Subdominant",IF(LOOKUP($B32,'Ecology Phyto 10-21-14'!$P$204:$P$297,'Ecology Phyto 10-21-14'!$AC$204:$AC$297)&gt;=1,"Present","NA")))</f>
        <v>NA</v>
      </c>
      <c r="AK32" t="str">
        <f>IF(LOOKUP($B32,'[1]Ecology Phyto 10-21-14'!$P$4:$P$92,'[1]Ecology Phyto 10-21-14'!$AD$4:$AD$92)&gt;=1,"Dominant",IF(LOOKUP($B32,'[1]Ecology Phyto 10-21-14'!$P$98:$P$186,'[1]Ecology Phyto 10-21-14'!$AD$98:$AD$186)&gt;=1,"Subdominant",IF(LOOKUP($B32,'[1]Ecology Phyto 10-21-14'!$P$192:$P$280,'[1]Ecology Phyto 10-21-14'!$AD$192:$AD$280)&gt;=1,"Present","NA")))</f>
        <v>NA</v>
      </c>
      <c r="AL32" t="str">
        <f>IF(LOOKUP($B32,'[1]Ecology Phyto 10-21-14'!$P$4:$P$92,'[1]Ecology Phyto 10-21-14'!$AE$4:$AE$92)&gt;=1,"Dominant",IF(LOOKUP($B32,'[1]Ecology Phyto 10-21-14'!$P$98:$P$186,'[1]Ecology Phyto 10-21-14'!$AE$98:$AE$186)&gt;=1,"Subdominant",IF(LOOKUP($B32,'[1]Ecology Phyto 10-21-14'!$P$192:$P$280,'[1]Ecology Phyto 10-21-14'!$AE$192:$AE$280)&gt;=1,"Present","NA")))</f>
        <v>NA</v>
      </c>
      <c r="AM32" t="str">
        <f>IF(LOOKUP($B32,'[1]Ecology Phyto 10-21-14'!$P$4:$P$92,'[1]Ecology Phyto 10-21-14'!$AF$4:$AF$92)&gt;=1,"Dominant",IF(LOOKUP($B32,'[1]Ecology Phyto 10-21-14'!$P$98:$P$186,'[1]Ecology Phyto 10-21-14'!$AF$98:$AF$186)&gt;=1,"Subdominant",IF(LOOKUP($B32,'[1]Ecology Phyto 10-21-14'!$P$192:$P$280,'[1]Ecology Phyto 10-21-14'!$AF$192:$AF$280)&gt;=1,"Present","NA")))</f>
        <v>NA</v>
      </c>
      <c r="AN32" t="str">
        <f>IF(LOOKUP($B32,'[1]Ecology Phyto 10-21-14'!$P$4:$P$92,'[1]Ecology Phyto 10-21-14'!$AG$4:$AG$92)&gt;=1,"Dominant",IF(LOOKUP($B32,'[1]Ecology Phyto 10-21-14'!$P$98:$P$186,'[1]Ecology Phyto 10-21-14'!$AG$98:$AG$186)&gt;=1,"Subdominant",IF(LOOKUP($B32,'[1]Ecology Phyto 10-21-14'!$P$192:$P$280,'[1]Ecology Phyto 10-21-14'!$AG$192:$AG$280)&gt;=1,"Present","NA")))</f>
        <v>NA</v>
      </c>
      <c r="AP32" s="28"/>
      <c r="AQ32" s="29"/>
    </row>
    <row r="33" spans="1:43" s="2" customFormat="1" x14ac:dyDescent="0.25">
      <c r="A33" s="3">
        <v>41351</v>
      </c>
      <c r="B33" t="str">
        <f t="shared" si="17"/>
        <v>03/18/2013;1</v>
      </c>
      <c r="C33" s="4">
        <v>2.5000000000000001E-2</v>
      </c>
      <c r="D33" s="2" t="s">
        <v>182</v>
      </c>
      <c r="E33" s="2" t="s">
        <v>46</v>
      </c>
      <c r="F33" s="2" t="s">
        <v>10</v>
      </c>
      <c r="G33" s="2">
        <v>0.05</v>
      </c>
      <c r="H33" s="2" t="s">
        <v>11</v>
      </c>
      <c r="I33" s="32" t="str">
        <f t="shared" si="0"/>
        <v/>
      </c>
      <c r="J33" s="2" t="str">
        <f t="shared" si="1"/>
        <v/>
      </c>
      <c r="K33" s="2" t="str">
        <f t="shared" si="2"/>
        <v/>
      </c>
      <c r="L33" s="4">
        <v>2.5000000000000001E-2</v>
      </c>
      <c r="M33" s="32" t="str">
        <f t="shared" si="18"/>
        <v/>
      </c>
      <c r="N33" s="2" t="str">
        <f t="shared" si="19"/>
        <v/>
      </c>
      <c r="O33" s="2" t="str">
        <f t="shared" si="20"/>
        <v/>
      </c>
      <c r="P33" s="4">
        <v>2.5000000000000001E-2</v>
      </c>
      <c r="Q33" s="4">
        <v>2.5000000000000001E-2</v>
      </c>
      <c r="R33" s="2" t="str">
        <f t="shared" si="3"/>
        <v/>
      </c>
      <c r="S33" s="2" t="str">
        <f t="shared" si="4"/>
        <v/>
      </c>
      <c r="T33" s="2">
        <f t="shared" si="21"/>
        <v>2.5000000000000001E-2</v>
      </c>
      <c r="U33" s="2" t="str">
        <f t="shared" si="5"/>
        <v/>
      </c>
      <c r="V33" s="2" t="str">
        <f t="shared" si="6"/>
        <v/>
      </c>
      <c r="W33" s="2" t="str">
        <f t="shared" si="7"/>
        <v/>
      </c>
      <c r="X33" s="2" t="str">
        <f t="shared" si="8"/>
        <v/>
      </c>
      <c r="Y33" s="2" t="str">
        <f t="shared" si="9"/>
        <v/>
      </c>
      <c r="Z33" s="2" t="str">
        <f t="shared" si="10"/>
        <v/>
      </c>
      <c r="AA33" s="2" t="str">
        <f t="shared" si="11"/>
        <v/>
      </c>
      <c r="AB33" s="2" t="str">
        <f t="shared" si="12"/>
        <v/>
      </c>
      <c r="AC33" s="2" t="str">
        <f t="shared" si="13"/>
        <v/>
      </c>
      <c r="AD33" s="2">
        <f t="shared" si="14"/>
        <v>2.5000000000000001E-2</v>
      </c>
      <c r="AE33" s="2" t="str">
        <f t="shared" si="15"/>
        <v/>
      </c>
      <c r="AF33" s="2" t="str">
        <f t="shared" si="16"/>
        <v/>
      </c>
      <c r="AH33" s="33" t="str">
        <f>IF(LOOKUP($B33,'Ecology Phyto 10-21-14'!$P$4:$P$97,'Ecology Phyto 10-21-14'!$AA$4:$AA$97)&gt;=1,"Dominant",IF(LOOKUP($B33,'Ecology Phyto 10-21-14'!$P$104:$P$197,'Ecology Phyto 10-21-14'!$AA$104:$AA$197)&gt;=1,"Subdominant",IF(LOOKUP($B33,'Ecology Phyto 10-21-14'!$P$204:$P$297,'Ecology Phyto 10-21-14'!$AA$204:$AA$297)&gt;=1,"Present","NA")))</f>
        <v>NA</v>
      </c>
      <c r="AI33" t="str">
        <f>IF(LOOKUP($B33,'Ecology Phyto 10-21-14'!$P$4:$P$97,'Ecology Phyto 10-21-14'!$AB$4:$AB$97)&gt;=1,"Dominant",IF(LOOKUP($B33,'Ecology Phyto 10-21-14'!$P$104:$P$197,'Ecology Phyto 10-21-14'!$AB$104:$AB$197)&gt;=1,"Subdominant",IF(LOOKUP($B33,'Ecology Phyto 10-21-14'!$P$204:$P$297,'Ecology Phyto 10-21-14'!$AB$204:$AB$297)&gt;=1,"Present","NA")))</f>
        <v>NA</v>
      </c>
      <c r="AJ33" t="str">
        <f>IF(LOOKUP($B33,'Ecology Phyto 10-21-14'!$P$4:$P$97,'Ecology Phyto 10-21-14'!$AC$4:$AC$97)&gt;=1,"Dominant",IF(LOOKUP($B33,'Ecology Phyto 10-21-14'!$P$104:$P$197,'Ecology Phyto 10-21-14'!$AC$104:$AC$197)&gt;=1,"Subdominant",IF(LOOKUP($B33,'Ecology Phyto 10-21-14'!$P$204:$P$297,'Ecology Phyto 10-21-14'!$AC$204:$AC$297)&gt;=1,"Present","NA")))</f>
        <v>Present</v>
      </c>
      <c r="AK33" t="str">
        <f>IF(LOOKUP($B33,'[1]Ecology Phyto 10-21-14'!$P$4:$P$92,'[1]Ecology Phyto 10-21-14'!$AD$4:$AD$92)&gt;=1,"Dominant",IF(LOOKUP($B33,'[1]Ecology Phyto 10-21-14'!$P$98:$P$186,'[1]Ecology Phyto 10-21-14'!$AD$98:$AD$186)&gt;=1,"Subdominant",IF(LOOKUP($B33,'[1]Ecology Phyto 10-21-14'!$P$192:$P$280,'[1]Ecology Phyto 10-21-14'!$AD$192:$AD$280)&gt;=1,"Present","NA")))</f>
        <v>NA</v>
      </c>
      <c r="AL33" t="str">
        <f>IF(LOOKUP($B33,'[1]Ecology Phyto 10-21-14'!$P$4:$P$92,'[1]Ecology Phyto 10-21-14'!$AE$4:$AE$92)&gt;=1,"Dominant",IF(LOOKUP($B33,'[1]Ecology Phyto 10-21-14'!$P$98:$P$186,'[1]Ecology Phyto 10-21-14'!$AE$98:$AE$186)&gt;=1,"Subdominant",IF(LOOKUP($B33,'[1]Ecology Phyto 10-21-14'!$P$192:$P$280,'[1]Ecology Phyto 10-21-14'!$AE$192:$AE$280)&gt;=1,"Present","NA")))</f>
        <v>NA</v>
      </c>
      <c r="AM33" t="str">
        <f>IF(LOOKUP($B33,'[1]Ecology Phyto 10-21-14'!$P$4:$P$92,'[1]Ecology Phyto 10-21-14'!$AF$4:$AF$92)&gt;=1,"Dominant",IF(LOOKUP($B33,'[1]Ecology Phyto 10-21-14'!$P$98:$P$186,'[1]Ecology Phyto 10-21-14'!$AF$98:$AF$186)&gt;=1,"Subdominant",IF(LOOKUP($B33,'[1]Ecology Phyto 10-21-14'!$P$192:$P$280,'[1]Ecology Phyto 10-21-14'!$AF$192:$AF$280)&gt;=1,"Present","NA")))</f>
        <v>NA</v>
      </c>
      <c r="AN33" t="str">
        <f>IF(LOOKUP($B33,'[1]Ecology Phyto 10-21-14'!$P$4:$P$92,'[1]Ecology Phyto 10-21-14'!$AG$4:$AG$92)&gt;=1,"Dominant",IF(LOOKUP($B33,'[1]Ecology Phyto 10-21-14'!$P$98:$P$186,'[1]Ecology Phyto 10-21-14'!$AG$98:$AG$186)&gt;=1,"Subdominant",IF(LOOKUP($B33,'[1]Ecology Phyto 10-21-14'!$P$192:$P$280,'[1]Ecology Phyto 10-21-14'!$AG$192:$AG$280)&gt;=1,"Present","NA")))</f>
        <v>Dominant</v>
      </c>
      <c r="AP33" s="28"/>
      <c r="AQ33" s="29"/>
    </row>
    <row r="34" spans="1:43" s="2" customFormat="1" x14ac:dyDescent="0.25">
      <c r="A34" s="3">
        <v>41512</v>
      </c>
      <c r="B34" t="str">
        <f t="shared" si="17"/>
        <v>08/26/2013;1</v>
      </c>
      <c r="C34" s="2">
        <v>21.3</v>
      </c>
      <c r="D34" s="2" t="s">
        <v>183</v>
      </c>
      <c r="E34" s="2" t="s">
        <v>47</v>
      </c>
      <c r="F34" s="2">
        <v>21.3</v>
      </c>
      <c r="G34" s="2">
        <v>0.16</v>
      </c>
      <c r="H34" s="2" t="s">
        <v>14</v>
      </c>
      <c r="I34" s="32" t="str">
        <f t="shared" si="0"/>
        <v/>
      </c>
      <c r="J34" s="2" t="str">
        <f t="shared" si="1"/>
        <v/>
      </c>
      <c r="K34" s="2">
        <f t="shared" si="2"/>
        <v>21.3</v>
      </c>
      <c r="M34" s="32">
        <f t="shared" si="18"/>
        <v>21.3</v>
      </c>
      <c r="N34" s="2" t="str">
        <f t="shared" si="19"/>
        <v/>
      </c>
      <c r="O34" s="2" t="str">
        <f t="shared" si="20"/>
        <v/>
      </c>
      <c r="Q34" s="32"/>
      <c r="R34" s="2" t="str">
        <f t="shared" si="3"/>
        <v/>
      </c>
      <c r="S34" s="2" t="str">
        <f t="shared" si="4"/>
        <v/>
      </c>
      <c r="T34" s="2">
        <f t="shared" si="21"/>
        <v>21.3</v>
      </c>
      <c r="U34" s="2" t="str">
        <f t="shared" si="5"/>
        <v/>
      </c>
      <c r="V34" s="2" t="str">
        <f t="shared" si="6"/>
        <v/>
      </c>
      <c r="W34" s="2" t="str">
        <f t="shared" si="7"/>
        <v/>
      </c>
      <c r="X34" s="2" t="str">
        <f t="shared" si="8"/>
        <v/>
      </c>
      <c r="Y34" s="2" t="str">
        <f t="shared" si="9"/>
        <v/>
      </c>
      <c r="Z34" s="2" t="str">
        <f t="shared" si="10"/>
        <v/>
      </c>
      <c r="AA34" s="2" t="str">
        <f t="shared" si="11"/>
        <v/>
      </c>
      <c r="AB34" s="2" t="str">
        <f t="shared" si="12"/>
        <v/>
      </c>
      <c r="AC34" s="2">
        <f t="shared" si="13"/>
        <v>21.3</v>
      </c>
      <c r="AD34" s="2" t="str">
        <f t="shared" si="14"/>
        <v/>
      </c>
      <c r="AE34" s="2">
        <f t="shared" si="15"/>
        <v>21.3</v>
      </c>
      <c r="AF34" s="2" t="str">
        <f t="shared" si="16"/>
        <v/>
      </c>
      <c r="AH34" s="33" t="str">
        <f>IF(LOOKUP($B34,'Ecology Phyto 10-21-14'!$P$4:$P$97,'Ecology Phyto 10-21-14'!$AA$4:$AA$97)&gt;=1,"Dominant",IF(LOOKUP($B34,'Ecology Phyto 10-21-14'!$P$104:$P$197,'Ecology Phyto 10-21-14'!$AA$104:$AA$197)&gt;=1,"Subdominant",IF(LOOKUP($B34,'Ecology Phyto 10-21-14'!$P$204:$P$297,'Ecology Phyto 10-21-14'!$AA$204:$AA$297)&gt;=1,"Present","NA")))</f>
        <v>Present</v>
      </c>
      <c r="AI34" t="str">
        <f>IF(LOOKUP($B34,'Ecology Phyto 10-21-14'!$P$4:$P$97,'Ecology Phyto 10-21-14'!$AB$4:$AB$97)&gt;=1,"Dominant",IF(LOOKUP($B34,'Ecology Phyto 10-21-14'!$P$104:$P$197,'Ecology Phyto 10-21-14'!$AB$104:$AB$197)&gt;=1,"Subdominant",IF(LOOKUP($B34,'Ecology Phyto 10-21-14'!$P$204:$P$297,'Ecology Phyto 10-21-14'!$AB$204:$AB$297)&gt;=1,"Present","NA")))</f>
        <v>Dominant</v>
      </c>
      <c r="AJ34" t="str">
        <f>IF(LOOKUP($B34,'Ecology Phyto 10-21-14'!$P$4:$P$97,'Ecology Phyto 10-21-14'!$AC$4:$AC$97)&gt;=1,"Dominant",IF(LOOKUP($B34,'Ecology Phyto 10-21-14'!$P$104:$P$197,'Ecology Phyto 10-21-14'!$AC$104:$AC$197)&gt;=1,"Subdominant",IF(LOOKUP($B34,'Ecology Phyto 10-21-14'!$P$204:$P$297,'Ecology Phyto 10-21-14'!$AC$204:$AC$297)&gt;=1,"Present","NA")))</f>
        <v>Present</v>
      </c>
      <c r="AK34" t="str">
        <f>IF(LOOKUP($B34,'[1]Ecology Phyto 10-21-14'!$P$4:$P$92,'[1]Ecology Phyto 10-21-14'!$AD$4:$AD$92)&gt;=1,"Dominant",IF(LOOKUP($B34,'[1]Ecology Phyto 10-21-14'!$P$98:$P$186,'[1]Ecology Phyto 10-21-14'!$AD$98:$AD$186)&gt;=1,"Subdominant",IF(LOOKUP($B34,'[1]Ecology Phyto 10-21-14'!$P$192:$P$280,'[1]Ecology Phyto 10-21-14'!$AD$192:$AD$280)&gt;=1,"Present","NA")))</f>
        <v>NA</v>
      </c>
      <c r="AL34" t="str">
        <f>IF(LOOKUP($B34,'[1]Ecology Phyto 10-21-14'!$P$4:$P$92,'[1]Ecology Phyto 10-21-14'!$AE$4:$AE$92)&gt;=1,"Dominant",IF(LOOKUP($B34,'[1]Ecology Phyto 10-21-14'!$P$98:$P$186,'[1]Ecology Phyto 10-21-14'!$AE$98:$AE$186)&gt;=1,"Subdominant",IF(LOOKUP($B34,'[1]Ecology Phyto 10-21-14'!$P$192:$P$280,'[1]Ecology Phyto 10-21-14'!$AE$192:$AE$280)&gt;=1,"Present","NA")))</f>
        <v>NA</v>
      </c>
      <c r="AM34" t="str">
        <f>IF(LOOKUP($B34,'[1]Ecology Phyto 10-21-14'!$P$4:$P$92,'[1]Ecology Phyto 10-21-14'!$AF$4:$AF$92)&gt;=1,"Dominant",IF(LOOKUP($B34,'[1]Ecology Phyto 10-21-14'!$P$98:$P$186,'[1]Ecology Phyto 10-21-14'!$AF$98:$AF$186)&gt;=1,"Subdominant",IF(LOOKUP($B34,'[1]Ecology Phyto 10-21-14'!$P$192:$P$280,'[1]Ecology Phyto 10-21-14'!$AF$192:$AF$280)&gt;=1,"Present","NA")))</f>
        <v>Present</v>
      </c>
      <c r="AN34" t="str">
        <f>IF(LOOKUP($B34,'[1]Ecology Phyto 10-21-14'!$P$4:$P$92,'[1]Ecology Phyto 10-21-14'!$AG$4:$AG$92)&gt;=1,"Dominant",IF(LOOKUP($B34,'[1]Ecology Phyto 10-21-14'!$P$98:$P$186,'[1]Ecology Phyto 10-21-14'!$AG$98:$AG$186)&gt;=1,"Subdominant",IF(LOOKUP($B34,'[1]Ecology Phyto 10-21-14'!$P$192:$P$280,'[1]Ecology Phyto 10-21-14'!$AG$192:$AG$280)&gt;=1,"Present","NA")))</f>
        <v>Subdominant</v>
      </c>
      <c r="AP34" s="28"/>
      <c r="AQ34" s="29"/>
    </row>
    <row r="35" spans="1:43" s="2" customFormat="1" x14ac:dyDescent="0.25">
      <c r="A35" s="3">
        <v>41521</v>
      </c>
      <c r="B35" t="str">
        <f t="shared" si="17"/>
        <v>09/04/2013;1</v>
      </c>
      <c r="C35" s="2">
        <v>21.5</v>
      </c>
      <c r="D35" s="2" t="s">
        <v>183</v>
      </c>
      <c r="E35" s="2" t="s">
        <v>48</v>
      </c>
      <c r="F35" s="2">
        <v>21.5</v>
      </c>
      <c r="G35" s="2">
        <v>0.16</v>
      </c>
      <c r="H35" s="2" t="s">
        <v>14</v>
      </c>
      <c r="I35" s="32" t="str">
        <f t="shared" ref="I35:I66" si="22">IF(AH35="Dominant",$C35,"")</f>
        <v/>
      </c>
      <c r="J35" s="2">
        <f t="shared" ref="J35:J66" si="23">IF(AH35="Subdominant",$C35,"")</f>
        <v>21.5</v>
      </c>
      <c r="K35" s="2" t="str">
        <f t="shared" ref="K35:K66" si="24">IF(AH35="Present",$C35,"")</f>
        <v/>
      </c>
      <c r="M35" s="32">
        <f t="shared" si="18"/>
        <v>21.5</v>
      </c>
      <c r="N35" s="2" t="str">
        <f t="shared" si="19"/>
        <v/>
      </c>
      <c r="O35" s="2" t="str">
        <f t="shared" si="20"/>
        <v/>
      </c>
      <c r="Q35" s="32"/>
      <c r="R35" s="2" t="str">
        <f t="shared" ref="R35:R66" si="25">IF($AJ35="Dominant",$C35,"")</f>
        <v/>
      </c>
      <c r="S35" s="2" t="str">
        <f t="shared" ref="S35:S66" si="26">IF($AJ35="Subdominant",$C35,"")</f>
        <v/>
      </c>
      <c r="T35" s="2" t="str">
        <f t="shared" si="21"/>
        <v/>
      </c>
      <c r="U35" s="2" t="str">
        <f t="shared" ref="U35:U66" si="27">IF($AK35="Dominant",$C35,"")</f>
        <v/>
      </c>
      <c r="V35" s="2" t="str">
        <f t="shared" ref="V35:V66" si="28">IF($AK35="Subdominant",$C35,"")</f>
        <v/>
      </c>
      <c r="W35" s="2" t="str">
        <f t="shared" ref="W35:W66" si="29">IF($AK35="Present",$C35,"")</f>
        <v/>
      </c>
      <c r="X35" s="2" t="str">
        <f t="shared" ref="X35:X66" si="30">IF($AL35="Dominant",$C35,"")</f>
        <v/>
      </c>
      <c r="Y35" s="2" t="str">
        <f t="shared" ref="Y35:Y66" si="31">IF($AL35="Subdominant",$C35,"")</f>
        <v/>
      </c>
      <c r="Z35" s="2">
        <f t="shared" ref="Z35:Z66" si="32">IF($AL35="Present",$C35,"")</f>
        <v>21.5</v>
      </c>
      <c r="AA35" s="2" t="str">
        <f t="shared" ref="AA35:AA66" si="33">IF($AM35="Dominant",$C35,"")</f>
        <v/>
      </c>
      <c r="AB35" s="2" t="str">
        <f t="shared" ref="AB35:AB66" si="34">IF($AM35="Subdominant",$C35,"")</f>
        <v/>
      </c>
      <c r="AC35" s="2" t="str">
        <f t="shared" ref="AC35:AC66" si="35">IF($AM35="Present",$C35,"")</f>
        <v/>
      </c>
      <c r="AD35" s="2" t="str">
        <f t="shared" ref="AD35:AD66" si="36">IF($AN35="Dominant",$C35,"")</f>
        <v/>
      </c>
      <c r="AE35" s="2" t="str">
        <f t="shared" ref="AE35:AE66" si="37">IF($AN35="Subdominant",$C35,"")</f>
        <v/>
      </c>
      <c r="AF35" s="2">
        <f t="shared" ref="AF35:AF66" si="38">IF($AN35="Present",$C35,"")</f>
        <v>21.5</v>
      </c>
      <c r="AH35" s="33" t="str">
        <f>IF(LOOKUP($B35,'Ecology Phyto 10-21-14'!$P$4:$P$97,'Ecology Phyto 10-21-14'!$AA$4:$AA$97)&gt;=1,"Dominant",IF(LOOKUP($B35,'Ecology Phyto 10-21-14'!$P$104:$P$197,'Ecology Phyto 10-21-14'!$AA$104:$AA$197)&gt;=1,"Subdominant",IF(LOOKUP($B35,'Ecology Phyto 10-21-14'!$P$204:$P$297,'Ecology Phyto 10-21-14'!$AA$204:$AA$297)&gt;=1,"Present","NA")))</f>
        <v>Subdominant</v>
      </c>
      <c r="AI35" t="str">
        <f>IF(LOOKUP($B35,'Ecology Phyto 10-21-14'!$P$4:$P$97,'Ecology Phyto 10-21-14'!$AB$4:$AB$97)&gt;=1,"Dominant",IF(LOOKUP($B35,'Ecology Phyto 10-21-14'!$P$104:$P$197,'Ecology Phyto 10-21-14'!$AB$104:$AB$197)&gt;=1,"Subdominant",IF(LOOKUP($B35,'Ecology Phyto 10-21-14'!$P$204:$P$297,'Ecology Phyto 10-21-14'!$AB$204:$AB$297)&gt;=1,"Present","NA")))</f>
        <v>Dominant</v>
      </c>
      <c r="AJ35" t="str">
        <f>IF(LOOKUP($B35,'Ecology Phyto 10-21-14'!$P$4:$P$97,'Ecology Phyto 10-21-14'!$AC$4:$AC$97)&gt;=1,"Dominant",IF(LOOKUP($B35,'Ecology Phyto 10-21-14'!$P$104:$P$197,'Ecology Phyto 10-21-14'!$AC$104:$AC$197)&gt;=1,"Subdominant",IF(LOOKUP($B35,'Ecology Phyto 10-21-14'!$P$204:$P$297,'Ecology Phyto 10-21-14'!$AC$204:$AC$297)&gt;=1,"Present","NA")))</f>
        <v>NA</v>
      </c>
      <c r="AK35" t="str">
        <f>IF(LOOKUP($B35,'[1]Ecology Phyto 10-21-14'!$P$4:$P$92,'[1]Ecology Phyto 10-21-14'!$AD$4:$AD$92)&gt;=1,"Dominant",IF(LOOKUP($B35,'[1]Ecology Phyto 10-21-14'!$P$98:$P$186,'[1]Ecology Phyto 10-21-14'!$AD$98:$AD$186)&gt;=1,"Subdominant",IF(LOOKUP($B35,'[1]Ecology Phyto 10-21-14'!$P$192:$P$280,'[1]Ecology Phyto 10-21-14'!$AD$192:$AD$280)&gt;=1,"Present","NA")))</f>
        <v>NA</v>
      </c>
      <c r="AL35" t="str">
        <f>IF(LOOKUP($B35,'[1]Ecology Phyto 10-21-14'!$P$4:$P$92,'[1]Ecology Phyto 10-21-14'!$AE$4:$AE$92)&gt;=1,"Dominant",IF(LOOKUP($B35,'[1]Ecology Phyto 10-21-14'!$P$98:$P$186,'[1]Ecology Phyto 10-21-14'!$AE$98:$AE$186)&gt;=1,"Subdominant",IF(LOOKUP($B35,'[1]Ecology Phyto 10-21-14'!$P$192:$P$280,'[1]Ecology Phyto 10-21-14'!$AE$192:$AE$280)&gt;=1,"Present","NA")))</f>
        <v>Present</v>
      </c>
      <c r="AM35" t="str">
        <f>IF(LOOKUP($B35,'[1]Ecology Phyto 10-21-14'!$P$4:$P$92,'[1]Ecology Phyto 10-21-14'!$AF$4:$AF$92)&gt;=1,"Dominant",IF(LOOKUP($B35,'[1]Ecology Phyto 10-21-14'!$P$98:$P$186,'[1]Ecology Phyto 10-21-14'!$AF$98:$AF$186)&gt;=1,"Subdominant",IF(LOOKUP($B35,'[1]Ecology Phyto 10-21-14'!$P$192:$P$280,'[1]Ecology Phyto 10-21-14'!$AF$192:$AF$280)&gt;=1,"Present","NA")))</f>
        <v>NA</v>
      </c>
      <c r="AN35" t="str">
        <f>IF(LOOKUP($B35,'[1]Ecology Phyto 10-21-14'!$P$4:$P$92,'[1]Ecology Phyto 10-21-14'!$AG$4:$AG$92)&gt;=1,"Dominant",IF(LOOKUP($B35,'[1]Ecology Phyto 10-21-14'!$P$98:$P$186,'[1]Ecology Phyto 10-21-14'!$AG$98:$AG$186)&gt;=1,"Subdominant",IF(LOOKUP($B35,'[1]Ecology Phyto 10-21-14'!$P$192:$P$280,'[1]Ecology Phyto 10-21-14'!$AG$192:$AG$280)&gt;=1,"Present","NA")))</f>
        <v>Present</v>
      </c>
      <c r="AP35" s="28"/>
      <c r="AQ35" s="29"/>
    </row>
    <row r="36" spans="1:43" s="2" customFormat="1" x14ac:dyDescent="0.25">
      <c r="A36" s="3">
        <v>41521</v>
      </c>
      <c r="B36" t="str">
        <f t="shared" si="17"/>
        <v>09/04/2013;2</v>
      </c>
      <c r="C36" s="2">
        <v>19.399999999999999</v>
      </c>
      <c r="D36" s="2" t="s">
        <v>183</v>
      </c>
      <c r="E36" s="2" t="s">
        <v>49</v>
      </c>
      <c r="F36" s="2">
        <v>19.399999999999999</v>
      </c>
      <c r="G36" s="2">
        <v>0.16</v>
      </c>
      <c r="H36" s="2" t="s">
        <v>14</v>
      </c>
      <c r="I36" s="32">
        <f t="shared" si="22"/>
        <v>19.399999999999999</v>
      </c>
      <c r="J36" s="2" t="str">
        <f t="shared" si="23"/>
        <v/>
      </c>
      <c r="K36" s="2" t="str">
        <f t="shared" si="24"/>
        <v/>
      </c>
      <c r="M36" s="32" t="str">
        <f t="shared" si="18"/>
        <v/>
      </c>
      <c r="N36" s="2">
        <f t="shared" si="19"/>
        <v>19.399999999999999</v>
      </c>
      <c r="O36" s="2" t="str">
        <f t="shared" si="20"/>
        <v/>
      </c>
      <c r="Q36" s="32"/>
      <c r="R36" s="2" t="str">
        <f t="shared" si="25"/>
        <v/>
      </c>
      <c r="S36" s="2" t="str">
        <f t="shared" si="26"/>
        <v/>
      </c>
      <c r="T36" s="2" t="str">
        <f t="shared" si="21"/>
        <v/>
      </c>
      <c r="U36" s="2" t="str">
        <f t="shared" si="27"/>
        <v/>
      </c>
      <c r="V36" s="2" t="str">
        <f t="shared" si="28"/>
        <v/>
      </c>
      <c r="W36" s="2" t="str">
        <f t="shared" si="29"/>
        <v/>
      </c>
      <c r="X36" s="2" t="str">
        <f t="shared" si="30"/>
        <v/>
      </c>
      <c r="Y36" s="2" t="str">
        <f t="shared" si="31"/>
        <v/>
      </c>
      <c r="Z36" s="2" t="str">
        <f t="shared" si="32"/>
        <v/>
      </c>
      <c r="AA36" s="2" t="str">
        <f t="shared" si="33"/>
        <v/>
      </c>
      <c r="AB36" s="2" t="str">
        <f t="shared" si="34"/>
        <v/>
      </c>
      <c r="AC36" s="2" t="str">
        <f t="shared" si="35"/>
        <v/>
      </c>
      <c r="AD36" s="2" t="str">
        <f t="shared" si="36"/>
        <v/>
      </c>
      <c r="AE36" s="2" t="str">
        <f t="shared" si="37"/>
        <v/>
      </c>
      <c r="AF36" s="2">
        <f t="shared" si="38"/>
        <v>19.399999999999999</v>
      </c>
      <c r="AH36" s="33" t="str">
        <f>IF(LOOKUP($B36,'Ecology Phyto 10-21-14'!$P$4:$P$97,'Ecology Phyto 10-21-14'!$AA$4:$AA$97)&gt;=1,"Dominant",IF(LOOKUP($B36,'Ecology Phyto 10-21-14'!$P$104:$P$197,'Ecology Phyto 10-21-14'!$AA$104:$AA$197)&gt;=1,"Subdominant",IF(LOOKUP($B36,'Ecology Phyto 10-21-14'!$P$204:$P$297,'Ecology Phyto 10-21-14'!$AA$204:$AA$297)&gt;=1,"Present","NA")))</f>
        <v>Dominant</v>
      </c>
      <c r="AI36" t="str">
        <f>IF(LOOKUP($B36,'Ecology Phyto 10-21-14'!$P$4:$P$97,'Ecology Phyto 10-21-14'!$AB$4:$AB$97)&gt;=1,"Dominant",IF(LOOKUP($B36,'Ecology Phyto 10-21-14'!$P$104:$P$197,'Ecology Phyto 10-21-14'!$AB$104:$AB$197)&gt;=1,"Subdominant",IF(LOOKUP($B36,'Ecology Phyto 10-21-14'!$P$204:$P$297,'Ecology Phyto 10-21-14'!$AB$204:$AB$297)&gt;=1,"Present","NA")))</f>
        <v>Subdominant</v>
      </c>
      <c r="AJ36" t="str">
        <f>IF(LOOKUP($B36,'Ecology Phyto 10-21-14'!$P$4:$P$97,'Ecology Phyto 10-21-14'!$AC$4:$AC$97)&gt;=1,"Dominant",IF(LOOKUP($B36,'Ecology Phyto 10-21-14'!$P$104:$P$197,'Ecology Phyto 10-21-14'!$AC$104:$AC$197)&gt;=1,"Subdominant",IF(LOOKUP($B36,'Ecology Phyto 10-21-14'!$P$204:$P$297,'Ecology Phyto 10-21-14'!$AC$204:$AC$297)&gt;=1,"Present","NA")))</f>
        <v>NA</v>
      </c>
      <c r="AK36" t="str">
        <f>IF(LOOKUP($B36,'[1]Ecology Phyto 10-21-14'!$P$4:$P$92,'[1]Ecology Phyto 10-21-14'!$AD$4:$AD$92)&gt;=1,"Dominant",IF(LOOKUP($B36,'[1]Ecology Phyto 10-21-14'!$P$98:$P$186,'[1]Ecology Phyto 10-21-14'!$AD$98:$AD$186)&gt;=1,"Subdominant",IF(LOOKUP($B36,'[1]Ecology Phyto 10-21-14'!$P$192:$P$280,'[1]Ecology Phyto 10-21-14'!$AD$192:$AD$280)&gt;=1,"Present","NA")))</f>
        <v>NA</v>
      </c>
      <c r="AL36" t="str">
        <f>IF(LOOKUP($B36,'[1]Ecology Phyto 10-21-14'!$P$4:$P$92,'[1]Ecology Phyto 10-21-14'!$AE$4:$AE$92)&gt;=1,"Dominant",IF(LOOKUP($B36,'[1]Ecology Phyto 10-21-14'!$P$98:$P$186,'[1]Ecology Phyto 10-21-14'!$AE$98:$AE$186)&gt;=1,"Subdominant",IF(LOOKUP($B36,'[1]Ecology Phyto 10-21-14'!$P$192:$P$280,'[1]Ecology Phyto 10-21-14'!$AE$192:$AE$280)&gt;=1,"Present","NA")))</f>
        <v>NA</v>
      </c>
      <c r="AM36" t="str">
        <f>IF(LOOKUP($B36,'[1]Ecology Phyto 10-21-14'!$P$4:$P$92,'[1]Ecology Phyto 10-21-14'!$AF$4:$AF$92)&gt;=1,"Dominant",IF(LOOKUP($B36,'[1]Ecology Phyto 10-21-14'!$P$98:$P$186,'[1]Ecology Phyto 10-21-14'!$AF$98:$AF$186)&gt;=1,"Subdominant",IF(LOOKUP($B36,'[1]Ecology Phyto 10-21-14'!$P$192:$P$280,'[1]Ecology Phyto 10-21-14'!$AF$192:$AF$280)&gt;=1,"Present","NA")))</f>
        <v>NA</v>
      </c>
      <c r="AN36" t="str">
        <f>IF(LOOKUP($B36,'[1]Ecology Phyto 10-21-14'!$P$4:$P$92,'[1]Ecology Phyto 10-21-14'!$AG$4:$AG$92)&gt;=1,"Dominant",IF(LOOKUP($B36,'[1]Ecology Phyto 10-21-14'!$P$98:$P$186,'[1]Ecology Phyto 10-21-14'!$AG$98:$AG$186)&gt;=1,"Subdominant",IF(LOOKUP($B36,'[1]Ecology Phyto 10-21-14'!$P$192:$P$280,'[1]Ecology Phyto 10-21-14'!$AG$192:$AG$280)&gt;=1,"Present","NA")))</f>
        <v>Present</v>
      </c>
      <c r="AP36" s="28"/>
      <c r="AQ36" s="29"/>
    </row>
    <row r="37" spans="1:43" s="2" customFormat="1" x14ac:dyDescent="0.25">
      <c r="A37" s="3">
        <v>41527</v>
      </c>
      <c r="B37" t="str">
        <f t="shared" si="17"/>
        <v>09/10/2013;1</v>
      </c>
      <c r="C37" s="2">
        <v>295</v>
      </c>
      <c r="D37" s="2" t="s">
        <v>183</v>
      </c>
      <c r="E37" s="2" t="s">
        <v>50</v>
      </c>
      <c r="F37" s="2">
        <v>295</v>
      </c>
      <c r="G37" s="2">
        <v>0.16</v>
      </c>
      <c r="H37" s="2" t="s">
        <v>14</v>
      </c>
      <c r="I37" s="32">
        <f t="shared" si="22"/>
        <v>295</v>
      </c>
      <c r="J37" s="2" t="str">
        <f t="shared" si="23"/>
        <v/>
      </c>
      <c r="K37" s="2" t="str">
        <f t="shared" si="24"/>
        <v/>
      </c>
      <c r="M37" s="32" t="str">
        <f t="shared" si="18"/>
        <v/>
      </c>
      <c r="N37" s="2" t="str">
        <f t="shared" si="19"/>
        <v/>
      </c>
      <c r="O37" s="2">
        <f t="shared" si="20"/>
        <v>295</v>
      </c>
      <c r="Q37" s="32"/>
      <c r="R37" s="2" t="str">
        <f t="shared" si="25"/>
        <v/>
      </c>
      <c r="S37" s="2" t="str">
        <f t="shared" si="26"/>
        <v/>
      </c>
      <c r="T37" s="2" t="str">
        <f t="shared" si="21"/>
        <v/>
      </c>
      <c r="U37" s="2" t="str">
        <f t="shared" si="27"/>
        <v/>
      </c>
      <c r="V37" s="2" t="str">
        <f t="shared" si="28"/>
        <v/>
      </c>
      <c r="W37" s="2" t="str">
        <f t="shared" si="29"/>
        <v/>
      </c>
      <c r="X37" s="2" t="str">
        <f t="shared" si="30"/>
        <v/>
      </c>
      <c r="Y37" s="2" t="str">
        <f t="shared" si="31"/>
        <v/>
      </c>
      <c r="Z37" s="2" t="str">
        <f t="shared" si="32"/>
        <v/>
      </c>
      <c r="AA37" s="2" t="str">
        <f t="shared" si="33"/>
        <v/>
      </c>
      <c r="AB37" s="2" t="str">
        <f t="shared" si="34"/>
        <v/>
      </c>
      <c r="AC37" s="2" t="str">
        <f t="shared" si="35"/>
        <v/>
      </c>
      <c r="AD37" s="2" t="str">
        <f t="shared" si="36"/>
        <v/>
      </c>
      <c r="AE37" s="2">
        <f t="shared" si="37"/>
        <v>295</v>
      </c>
      <c r="AF37" s="2" t="str">
        <f t="shared" si="38"/>
        <v/>
      </c>
      <c r="AH37" s="33" t="str">
        <f>IF(LOOKUP($B37,'Ecology Phyto 10-21-14'!$P$4:$P$97,'Ecology Phyto 10-21-14'!$AA$4:$AA$97)&gt;=1,"Dominant",IF(LOOKUP($B37,'Ecology Phyto 10-21-14'!$P$104:$P$197,'Ecology Phyto 10-21-14'!$AA$104:$AA$197)&gt;=1,"Subdominant",IF(LOOKUP($B37,'Ecology Phyto 10-21-14'!$P$204:$P$297,'Ecology Phyto 10-21-14'!$AA$204:$AA$297)&gt;=1,"Present","NA")))</f>
        <v>Dominant</v>
      </c>
      <c r="AI37" t="str">
        <f>IF(LOOKUP($B37,'Ecology Phyto 10-21-14'!$P$4:$P$97,'Ecology Phyto 10-21-14'!$AB$4:$AB$97)&gt;=1,"Dominant",IF(LOOKUP($B37,'Ecology Phyto 10-21-14'!$P$104:$P$197,'Ecology Phyto 10-21-14'!$AB$104:$AB$197)&gt;=1,"Subdominant",IF(LOOKUP($B37,'Ecology Phyto 10-21-14'!$P$204:$P$297,'Ecology Phyto 10-21-14'!$AB$204:$AB$297)&gt;=1,"Present","NA")))</f>
        <v>Present</v>
      </c>
      <c r="AJ37" t="str">
        <f>IF(LOOKUP($B37,'Ecology Phyto 10-21-14'!$P$4:$P$97,'Ecology Phyto 10-21-14'!$AC$4:$AC$97)&gt;=1,"Dominant",IF(LOOKUP($B37,'Ecology Phyto 10-21-14'!$P$104:$P$197,'Ecology Phyto 10-21-14'!$AC$104:$AC$197)&gt;=1,"Subdominant",IF(LOOKUP($B37,'Ecology Phyto 10-21-14'!$P$204:$P$297,'Ecology Phyto 10-21-14'!$AC$204:$AC$297)&gt;=1,"Present","NA")))</f>
        <v>NA</v>
      </c>
      <c r="AK37" t="str">
        <f>IF(LOOKUP($B37,'[1]Ecology Phyto 10-21-14'!$P$4:$P$92,'[1]Ecology Phyto 10-21-14'!$AD$4:$AD$92)&gt;=1,"Dominant",IF(LOOKUP($B37,'[1]Ecology Phyto 10-21-14'!$P$98:$P$186,'[1]Ecology Phyto 10-21-14'!$AD$98:$AD$186)&gt;=1,"Subdominant",IF(LOOKUP($B37,'[1]Ecology Phyto 10-21-14'!$P$192:$P$280,'[1]Ecology Phyto 10-21-14'!$AD$192:$AD$280)&gt;=1,"Present","NA")))</f>
        <v>NA</v>
      </c>
      <c r="AL37" t="str">
        <f>IF(LOOKUP($B37,'[1]Ecology Phyto 10-21-14'!$P$4:$P$92,'[1]Ecology Phyto 10-21-14'!$AE$4:$AE$92)&gt;=1,"Dominant",IF(LOOKUP($B37,'[1]Ecology Phyto 10-21-14'!$P$98:$P$186,'[1]Ecology Phyto 10-21-14'!$AE$98:$AE$186)&gt;=1,"Subdominant",IF(LOOKUP($B37,'[1]Ecology Phyto 10-21-14'!$P$192:$P$280,'[1]Ecology Phyto 10-21-14'!$AE$192:$AE$280)&gt;=1,"Present","NA")))</f>
        <v>NA</v>
      </c>
      <c r="AM37" t="str">
        <f>IF(LOOKUP($B37,'[1]Ecology Phyto 10-21-14'!$P$4:$P$92,'[1]Ecology Phyto 10-21-14'!$AF$4:$AF$92)&gt;=1,"Dominant",IF(LOOKUP($B37,'[1]Ecology Phyto 10-21-14'!$P$98:$P$186,'[1]Ecology Phyto 10-21-14'!$AF$98:$AF$186)&gt;=1,"Subdominant",IF(LOOKUP($B37,'[1]Ecology Phyto 10-21-14'!$P$192:$P$280,'[1]Ecology Phyto 10-21-14'!$AF$192:$AF$280)&gt;=1,"Present","NA")))</f>
        <v>NA</v>
      </c>
      <c r="AN37" t="str">
        <f>IF(LOOKUP($B37,'[1]Ecology Phyto 10-21-14'!$P$4:$P$92,'[1]Ecology Phyto 10-21-14'!$AG$4:$AG$92)&gt;=1,"Dominant",IF(LOOKUP($B37,'[1]Ecology Phyto 10-21-14'!$P$98:$P$186,'[1]Ecology Phyto 10-21-14'!$AG$98:$AG$186)&gt;=1,"Subdominant",IF(LOOKUP($B37,'[1]Ecology Phyto 10-21-14'!$P$192:$P$280,'[1]Ecology Phyto 10-21-14'!$AG$192:$AG$280)&gt;=1,"Present","NA")))</f>
        <v>Subdominant</v>
      </c>
      <c r="AP37" s="28"/>
      <c r="AQ37" s="29"/>
    </row>
    <row r="38" spans="1:43" s="2" customFormat="1" x14ac:dyDescent="0.25">
      <c r="A38" s="3">
        <v>41527</v>
      </c>
      <c r="B38" t="str">
        <f t="shared" si="17"/>
        <v>09/10/2013;2</v>
      </c>
      <c r="C38" s="4">
        <v>0.08</v>
      </c>
      <c r="D38" s="2" t="s">
        <v>182</v>
      </c>
      <c r="E38" s="2" t="s">
        <v>51</v>
      </c>
      <c r="F38" s="2" t="s">
        <v>10</v>
      </c>
      <c r="G38" s="2">
        <v>0.16</v>
      </c>
      <c r="H38" s="2" t="s">
        <v>11</v>
      </c>
      <c r="I38" s="32" t="str">
        <f t="shared" si="22"/>
        <v/>
      </c>
      <c r="J38" s="2" t="str">
        <f t="shared" si="23"/>
        <v/>
      </c>
      <c r="K38" s="2" t="str">
        <f t="shared" si="24"/>
        <v/>
      </c>
      <c r="L38" s="4">
        <v>0.08</v>
      </c>
      <c r="M38" s="32" t="str">
        <f t="shared" si="18"/>
        <v/>
      </c>
      <c r="N38" s="2" t="str">
        <f t="shared" si="19"/>
        <v/>
      </c>
      <c r="O38" s="2">
        <f t="shared" si="20"/>
        <v>0.08</v>
      </c>
      <c r="Q38" s="32"/>
      <c r="R38" s="2" t="str">
        <f t="shared" si="25"/>
        <v/>
      </c>
      <c r="S38" s="2" t="str">
        <f t="shared" si="26"/>
        <v/>
      </c>
      <c r="T38" s="2" t="str">
        <f t="shared" si="21"/>
        <v/>
      </c>
      <c r="U38" s="2" t="str">
        <f t="shared" si="27"/>
        <v/>
      </c>
      <c r="V38" s="2" t="str">
        <f t="shared" si="28"/>
        <v/>
      </c>
      <c r="W38" s="2" t="str">
        <f t="shared" si="29"/>
        <v/>
      </c>
      <c r="X38" s="2" t="str">
        <f t="shared" si="30"/>
        <v/>
      </c>
      <c r="Y38" s="2" t="str">
        <f t="shared" si="31"/>
        <v/>
      </c>
      <c r="Z38" s="2" t="str">
        <f t="shared" si="32"/>
        <v/>
      </c>
      <c r="AA38" s="2" t="str">
        <f t="shared" si="33"/>
        <v/>
      </c>
      <c r="AB38" s="2" t="str">
        <f t="shared" si="34"/>
        <v/>
      </c>
      <c r="AC38" s="2" t="str">
        <f t="shared" si="35"/>
        <v/>
      </c>
      <c r="AD38" s="2">
        <f t="shared" si="36"/>
        <v>0.08</v>
      </c>
      <c r="AE38" s="2" t="str">
        <f t="shared" si="37"/>
        <v/>
      </c>
      <c r="AF38" s="2" t="str">
        <f t="shared" si="38"/>
        <v/>
      </c>
      <c r="AH38" s="33" t="str">
        <f>IF(LOOKUP($B38,'Ecology Phyto 10-21-14'!$P$4:$P$97,'Ecology Phyto 10-21-14'!$AA$4:$AA$97)&gt;=1,"Dominant",IF(LOOKUP($B38,'Ecology Phyto 10-21-14'!$P$104:$P$197,'Ecology Phyto 10-21-14'!$AA$104:$AA$197)&gt;=1,"Subdominant",IF(LOOKUP($B38,'Ecology Phyto 10-21-14'!$P$204:$P$297,'Ecology Phyto 10-21-14'!$AA$204:$AA$297)&gt;=1,"Present","NA")))</f>
        <v>NA</v>
      </c>
      <c r="AI38" t="str">
        <f>IF(LOOKUP($B38,'Ecology Phyto 10-21-14'!$P$4:$P$97,'Ecology Phyto 10-21-14'!$AB$4:$AB$97)&gt;=1,"Dominant",IF(LOOKUP($B38,'Ecology Phyto 10-21-14'!$P$104:$P$197,'Ecology Phyto 10-21-14'!$AB$104:$AB$197)&gt;=1,"Subdominant",IF(LOOKUP($B38,'Ecology Phyto 10-21-14'!$P$204:$P$297,'Ecology Phyto 10-21-14'!$AB$204:$AB$297)&gt;=1,"Present","NA")))</f>
        <v>Present</v>
      </c>
      <c r="AJ38" t="str">
        <f>IF(LOOKUP($B38,'Ecology Phyto 10-21-14'!$P$4:$P$97,'Ecology Phyto 10-21-14'!$AC$4:$AC$97)&gt;=1,"Dominant",IF(LOOKUP($B38,'Ecology Phyto 10-21-14'!$P$104:$P$197,'Ecology Phyto 10-21-14'!$AC$104:$AC$197)&gt;=1,"Subdominant",IF(LOOKUP($B38,'Ecology Phyto 10-21-14'!$P$204:$P$297,'Ecology Phyto 10-21-14'!$AC$204:$AC$297)&gt;=1,"Present","NA")))</f>
        <v>NA</v>
      </c>
      <c r="AK38" t="str">
        <f>IF(LOOKUP($B38,'[1]Ecology Phyto 10-21-14'!$P$4:$P$92,'[1]Ecology Phyto 10-21-14'!$AD$4:$AD$92)&gt;=1,"Dominant",IF(LOOKUP($B38,'[1]Ecology Phyto 10-21-14'!$P$98:$P$186,'[1]Ecology Phyto 10-21-14'!$AD$98:$AD$186)&gt;=1,"Subdominant",IF(LOOKUP($B38,'[1]Ecology Phyto 10-21-14'!$P$192:$P$280,'[1]Ecology Phyto 10-21-14'!$AD$192:$AD$280)&gt;=1,"Present","NA")))</f>
        <v>NA</v>
      </c>
      <c r="AL38" t="str">
        <f>IF(LOOKUP($B38,'[1]Ecology Phyto 10-21-14'!$P$4:$P$92,'[1]Ecology Phyto 10-21-14'!$AE$4:$AE$92)&gt;=1,"Dominant",IF(LOOKUP($B38,'[1]Ecology Phyto 10-21-14'!$P$98:$P$186,'[1]Ecology Phyto 10-21-14'!$AE$98:$AE$186)&gt;=1,"Subdominant",IF(LOOKUP($B38,'[1]Ecology Phyto 10-21-14'!$P$192:$P$280,'[1]Ecology Phyto 10-21-14'!$AE$192:$AE$280)&gt;=1,"Present","NA")))</f>
        <v>NA</v>
      </c>
      <c r="AM38" t="str">
        <f>IF(LOOKUP($B38,'[1]Ecology Phyto 10-21-14'!$P$4:$P$92,'[1]Ecology Phyto 10-21-14'!$AF$4:$AF$92)&gt;=1,"Dominant",IF(LOOKUP($B38,'[1]Ecology Phyto 10-21-14'!$P$98:$P$186,'[1]Ecology Phyto 10-21-14'!$AF$98:$AF$186)&gt;=1,"Subdominant",IF(LOOKUP($B38,'[1]Ecology Phyto 10-21-14'!$P$192:$P$280,'[1]Ecology Phyto 10-21-14'!$AF$192:$AF$280)&gt;=1,"Present","NA")))</f>
        <v>NA</v>
      </c>
      <c r="AN38" t="str">
        <f>IF(LOOKUP($B38,'[1]Ecology Phyto 10-21-14'!$P$4:$P$92,'[1]Ecology Phyto 10-21-14'!$AG$4:$AG$92)&gt;=1,"Dominant",IF(LOOKUP($B38,'[1]Ecology Phyto 10-21-14'!$P$98:$P$186,'[1]Ecology Phyto 10-21-14'!$AG$98:$AG$186)&gt;=1,"Subdominant",IF(LOOKUP($B38,'[1]Ecology Phyto 10-21-14'!$P$192:$P$280,'[1]Ecology Phyto 10-21-14'!$AG$192:$AG$280)&gt;=1,"Present","NA")))</f>
        <v>Dominant</v>
      </c>
      <c r="AP38" s="28"/>
      <c r="AQ38" s="29"/>
    </row>
    <row r="39" spans="1:43" s="2" customFormat="1" x14ac:dyDescent="0.25">
      <c r="A39" s="3">
        <v>41535</v>
      </c>
      <c r="B39" t="str">
        <f t="shared" si="17"/>
        <v>09/18/2013;1</v>
      </c>
      <c r="C39" s="2">
        <v>21.4</v>
      </c>
      <c r="D39" s="2" t="s">
        <v>183</v>
      </c>
      <c r="E39" s="2" t="s">
        <v>52</v>
      </c>
      <c r="F39" s="2">
        <v>21.4</v>
      </c>
      <c r="G39" s="2">
        <v>0.16</v>
      </c>
      <c r="H39" s="2" t="s">
        <v>14</v>
      </c>
      <c r="I39" s="32">
        <f t="shared" si="22"/>
        <v>21.4</v>
      </c>
      <c r="J39" s="2" t="str">
        <f t="shared" si="23"/>
        <v/>
      </c>
      <c r="K39" s="2" t="str">
        <f t="shared" si="24"/>
        <v/>
      </c>
      <c r="M39" s="32" t="str">
        <f t="shared" si="18"/>
        <v/>
      </c>
      <c r="N39" s="2">
        <f t="shared" si="19"/>
        <v>21.4</v>
      </c>
      <c r="O39" s="2" t="str">
        <f t="shared" si="20"/>
        <v/>
      </c>
      <c r="Q39" s="32"/>
      <c r="R39" s="2" t="str">
        <f t="shared" si="25"/>
        <v/>
      </c>
      <c r="S39" s="2" t="str">
        <f t="shared" si="26"/>
        <v/>
      </c>
      <c r="T39" s="2" t="str">
        <f t="shared" si="21"/>
        <v/>
      </c>
      <c r="U39" s="2" t="str">
        <f t="shared" si="27"/>
        <v/>
      </c>
      <c r="V39" s="2" t="str">
        <f t="shared" si="28"/>
        <v/>
      </c>
      <c r="W39" s="2" t="str">
        <f t="shared" si="29"/>
        <v/>
      </c>
      <c r="X39" s="2" t="str">
        <f t="shared" si="30"/>
        <v/>
      </c>
      <c r="Y39" s="2" t="str">
        <f t="shared" si="31"/>
        <v/>
      </c>
      <c r="Z39" s="2" t="str">
        <f t="shared" si="32"/>
        <v/>
      </c>
      <c r="AA39" s="2" t="str">
        <f t="shared" si="33"/>
        <v/>
      </c>
      <c r="AB39" s="2" t="str">
        <f t="shared" si="34"/>
        <v/>
      </c>
      <c r="AC39" s="2">
        <f t="shared" si="35"/>
        <v>21.4</v>
      </c>
      <c r="AD39" s="2" t="str">
        <f t="shared" si="36"/>
        <v/>
      </c>
      <c r="AE39" s="2" t="str">
        <f t="shared" si="37"/>
        <v/>
      </c>
      <c r="AF39" s="2">
        <f t="shared" si="38"/>
        <v>21.4</v>
      </c>
      <c r="AH39" s="33" t="str">
        <f>IF(LOOKUP($B39,'Ecology Phyto 10-21-14'!$P$4:$P$97,'Ecology Phyto 10-21-14'!$AA$4:$AA$97)&gt;=1,"Dominant",IF(LOOKUP($B39,'Ecology Phyto 10-21-14'!$P$104:$P$197,'Ecology Phyto 10-21-14'!$AA$104:$AA$197)&gt;=1,"Subdominant",IF(LOOKUP($B39,'Ecology Phyto 10-21-14'!$P$204:$P$297,'Ecology Phyto 10-21-14'!$AA$204:$AA$297)&gt;=1,"Present","NA")))</f>
        <v>Dominant</v>
      </c>
      <c r="AI39" t="str">
        <f>IF(LOOKUP($B39,'Ecology Phyto 10-21-14'!$P$4:$P$97,'Ecology Phyto 10-21-14'!$AB$4:$AB$97)&gt;=1,"Dominant",IF(LOOKUP($B39,'Ecology Phyto 10-21-14'!$P$104:$P$197,'Ecology Phyto 10-21-14'!$AB$104:$AB$197)&gt;=1,"Subdominant",IF(LOOKUP($B39,'Ecology Phyto 10-21-14'!$P$204:$P$297,'Ecology Phyto 10-21-14'!$AB$204:$AB$297)&gt;=1,"Present","NA")))</f>
        <v>Subdominant</v>
      </c>
      <c r="AJ39" t="str">
        <f>IF(LOOKUP($B39,'Ecology Phyto 10-21-14'!$P$4:$P$97,'Ecology Phyto 10-21-14'!$AC$4:$AC$97)&gt;=1,"Dominant",IF(LOOKUP($B39,'Ecology Phyto 10-21-14'!$P$104:$P$197,'Ecology Phyto 10-21-14'!$AC$104:$AC$197)&gt;=1,"Subdominant",IF(LOOKUP($B39,'Ecology Phyto 10-21-14'!$P$204:$P$297,'Ecology Phyto 10-21-14'!$AC$204:$AC$297)&gt;=1,"Present","NA")))</f>
        <v>NA</v>
      </c>
      <c r="AK39" t="str">
        <f>IF(LOOKUP($B39,'[1]Ecology Phyto 10-21-14'!$P$4:$P$92,'[1]Ecology Phyto 10-21-14'!$AD$4:$AD$92)&gt;=1,"Dominant",IF(LOOKUP($B39,'[1]Ecology Phyto 10-21-14'!$P$98:$P$186,'[1]Ecology Phyto 10-21-14'!$AD$98:$AD$186)&gt;=1,"Subdominant",IF(LOOKUP($B39,'[1]Ecology Phyto 10-21-14'!$P$192:$P$280,'[1]Ecology Phyto 10-21-14'!$AD$192:$AD$280)&gt;=1,"Present","NA")))</f>
        <v>NA</v>
      </c>
      <c r="AL39" t="str">
        <f>IF(LOOKUP($B39,'[1]Ecology Phyto 10-21-14'!$P$4:$P$92,'[1]Ecology Phyto 10-21-14'!$AE$4:$AE$92)&gt;=1,"Dominant",IF(LOOKUP($B39,'[1]Ecology Phyto 10-21-14'!$P$98:$P$186,'[1]Ecology Phyto 10-21-14'!$AE$98:$AE$186)&gt;=1,"Subdominant",IF(LOOKUP($B39,'[1]Ecology Phyto 10-21-14'!$P$192:$P$280,'[1]Ecology Phyto 10-21-14'!$AE$192:$AE$280)&gt;=1,"Present","NA")))</f>
        <v>NA</v>
      </c>
      <c r="AM39" t="str">
        <f>IF(LOOKUP($B39,'[1]Ecology Phyto 10-21-14'!$P$4:$P$92,'[1]Ecology Phyto 10-21-14'!$AF$4:$AF$92)&gt;=1,"Dominant",IF(LOOKUP($B39,'[1]Ecology Phyto 10-21-14'!$P$98:$P$186,'[1]Ecology Phyto 10-21-14'!$AF$98:$AF$186)&gt;=1,"Subdominant",IF(LOOKUP($B39,'[1]Ecology Phyto 10-21-14'!$P$192:$P$280,'[1]Ecology Phyto 10-21-14'!$AF$192:$AF$280)&gt;=1,"Present","NA")))</f>
        <v>Present</v>
      </c>
      <c r="AN39" t="str">
        <f>IF(LOOKUP($B39,'[1]Ecology Phyto 10-21-14'!$P$4:$P$92,'[1]Ecology Phyto 10-21-14'!$AG$4:$AG$92)&gt;=1,"Dominant",IF(LOOKUP($B39,'[1]Ecology Phyto 10-21-14'!$P$98:$P$186,'[1]Ecology Phyto 10-21-14'!$AG$98:$AG$186)&gt;=1,"Subdominant",IF(LOOKUP($B39,'[1]Ecology Phyto 10-21-14'!$P$192:$P$280,'[1]Ecology Phyto 10-21-14'!$AG$192:$AG$280)&gt;=1,"Present","NA")))</f>
        <v>Present</v>
      </c>
      <c r="AP39" s="28"/>
      <c r="AQ39" s="29"/>
    </row>
    <row r="40" spans="1:43" s="2" customFormat="1" x14ac:dyDescent="0.25">
      <c r="A40" s="3">
        <v>41535</v>
      </c>
      <c r="B40" t="str">
        <f t="shared" si="17"/>
        <v>09/18/2013;2</v>
      </c>
      <c r="C40" s="2">
        <v>23.5</v>
      </c>
      <c r="D40" s="2" t="s">
        <v>183</v>
      </c>
      <c r="E40" s="2" t="s">
        <v>53</v>
      </c>
      <c r="F40" s="2">
        <v>23.5</v>
      </c>
      <c r="G40" s="2">
        <v>0.16</v>
      </c>
      <c r="H40" s="2" t="s">
        <v>14</v>
      </c>
      <c r="I40" s="32" t="str">
        <f t="shared" si="22"/>
        <v/>
      </c>
      <c r="J40" s="2">
        <f t="shared" si="23"/>
        <v>23.5</v>
      </c>
      <c r="K40" s="2" t="str">
        <f t="shared" si="24"/>
        <v/>
      </c>
      <c r="M40" s="32">
        <f t="shared" si="18"/>
        <v>23.5</v>
      </c>
      <c r="N40" s="2" t="str">
        <f t="shared" si="19"/>
        <v/>
      </c>
      <c r="O40" s="2" t="str">
        <f t="shared" si="20"/>
        <v/>
      </c>
      <c r="Q40" s="32"/>
      <c r="R40" s="2" t="str">
        <f t="shared" si="25"/>
        <v/>
      </c>
      <c r="S40" s="2" t="str">
        <f t="shared" si="26"/>
        <v/>
      </c>
      <c r="T40" s="2" t="str">
        <f t="shared" si="21"/>
        <v/>
      </c>
      <c r="U40" s="2" t="str">
        <f t="shared" si="27"/>
        <v/>
      </c>
      <c r="V40" s="2" t="str">
        <f t="shared" si="28"/>
        <v/>
      </c>
      <c r="W40" s="2" t="str">
        <f t="shared" si="29"/>
        <v/>
      </c>
      <c r="X40" s="2" t="str">
        <f t="shared" si="30"/>
        <v/>
      </c>
      <c r="Y40" s="2" t="str">
        <f t="shared" si="31"/>
        <v/>
      </c>
      <c r="Z40" s="2" t="str">
        <f t="shared" si="32"/>
        <v/>
      </c>
      <c r="AA40" s="2" t="str">
        <f t="shared" si="33"/>
        <v/>
      </c>
      <c r="AB40" s="2" t="str">
        <f t="shared" si="34"/>
        <v/>
      </c>
      <c r="AC40" s="2">
        <f t="shared" si="35"/>
        <v>23.5</v>
      </c>
      <c r="AD40" s="2" t="str">
        <f t="shared" si="36"/>
        <v/>
      </c>
      <c r="AE40" s="2" t="str">
        <f t="shared" si="37"/>
        <v/>
      </c>
      <c r="AF40" s="2">
        <f t="shared" si="38"/>
        <v>23.5</v>
      </c>
      <c r="AH40" s="33" t="str">
        <f>IF(LOOKUP($B40,'Ecology Phyto 10-21-14'!$P$4:$P$97,'Ecology Phyto 10-21-14'!$AA$4:$AA$97)&gt;=1,"Dominant",IF(LOOKUP($B40,'Ecology Phyto 10-21-14'!$P$104:$P$197,'Ecology Phyto 10-21-14'!$AA$104:$AA$197)&gt;=1,"Subdominant",IF(LOOKUP($B40,'Ecology Phyto 10-21-14'!$P$204:$P$297,'Ecology Phyto 10-21-14'!$AA$204:$AA$297)&gt;=1,"Present","NA")))</f>
        <v>Subdominant</v>
      </c>
      <c r="AI40" t="str">
        <f>IF(LOOKUP($B40,'Ecology Phyto 10-21-14'!$P$4:$P$97,'Ecology Phyto 10-21-14'!$AB$4:$AB$97)&gt;=1,"Dominant",IF(LOOKUP($B40,'Ecology Phyto 10-21-14'!$P$104:$P$197,'Ecology Phyto 10-21-14'!$AB$104:$AB$197)&gt;=1,"Subdominant",IF(LOOKUP($B40,'Ecology Phyto 10-21-14'!$P$204:$P$297,'Ecology Phyto 10-21-14'!$AB$204:$AB$297)&gt;=1,"Present","NA")))</f>
        <v>Dominant</v>
      </c>
      <c r="AJ40" t="str">
        <f>IF(LOOKUP($B40,'Ecology Phyto 10-21-14'!$P$4:$P$97,'Ecology Phyto 10-21-14'!$AC$4:$AC$97)&gt;=1,"Dominant",IF(LOOKUP($B40,'Ecology Phyto 10-21-14'!$P$104:$P$197,'Ecology Phyto 10-21-14'!$AC$104:$AC$197)&gt;=1,"Subdominant",IF(LOOKUP($B40,'Ecology Phyto 10-21-14'!$P$204:$P$297,'Ecology Phyto 10-21-14'!$AC$204:$AC$297)&gt;=1,"Present","NA")))</f>
        <v>NA</v>
      </c>
      <c r="AK40" t="str">
        <f>IF(LOOKUP($B40,'[1]Ecology Phyto 10-21-14'!$P$4:$P$92,'[1]Ecology Phyto 10-21-14'!$AD$4:$AD$92)&gt;=1,"Dominant",IF(LOOKUP($B40,'[1]Ecology Phyto 10-21-14'!$P$98:$P$186,'[1]Ecology Phyto 10-21-14'!$AD$98:$AD$186)&gt;=1,"Subdominant",IF(LOOKUP($B40,'[1]Ecology Phyto 10-21-14'!$P$192:$P$280,'[1]Ecology Phyto 10-21-14'!$AD$192:$AD$280)&gt;=1,"Present","NA")))</f>
        <v>NA</v>
      </c>
      <c r="AL40" t="str">
        <f>IF(LOOKUP($B40,'[1]Ecology Phyto 10-21-14'!$P$4:$P$92,'[1]Ecology Phyto 10-21-14'!$AE$4:$AE$92)&gt;=1,"Dominant",IF(LOOKUP($B40,'[1]Ecology Phyto 10-21-14'!$P$98:$P$186,'[1]Ecology Phyto 10-21-14'!$AE$98:$AE$186)&gt;=1,"Subdominant",IF(LOOKUP($B40,'[1]Ecology Phyto 10-21-14'!$P$192:$P$280,'[1]Ecology Phyto 10-21-14'!$AE$192:$AE$280)&gt;=1,"Present","NA")))</f>
        <v>NA</v>
      </c>
      <c r="AM40" t="str">
        <f>IF(LOOKUP($B40,'[1]Ecology Phyto 10-21-14'!$P$4:$P$92,'[1]Ecology Phyto 10-21-14'!$AF$4:$AF$92)&gt;=1,"Dominant",IF(LOOKUP($B40,'[1]Ecology Phyto 10-21-14'!$P$98:$P$186,'[1]Ecology Phyto 10-21-14'!$AF$98:$AF$186)&gt;=1,"Subdominant",IF(LOOKUP($B40,'[1]Ecology Phyto 10-21-14'!$P$192:$P$280,'[1]Ecology Phyto 10-21-14'!$AF$192:$AF$280)&gt;=1,"Present","NA")))</f>
        <v>Present</v>
      </c>
      <c r="AN40" t="str">
        <f>IF(LOOKUP($B40,'[1]Ecology Phyto 10-21-14'!$P$4:$P$92,'[1]Ecology Phyto 10-21-14'!$AG$4:$AG$92)&gt;=1,"Dominant",IF(LOOKUP($B40,'[1]Ecology Phyto 10-21-14'!$P$98:$P$186,'[1]Ecology Phyto 10-21-14'!$AG$98:$AG$186)&gt;=1,"Subdominant",IF(LOOKUP($B40,'[1]Ecology Phyto 10-21-14'!$P$192:$P$280,'[1]Ecology Phyto 10-21-14'!$AG$192:$AG$280)&gt;=1,"Present","NA")))</f>
        <v>Present</v>
      </c>
      <c r="AP40" s="28"/>
      <c r="AQ40" s="29"/>
    </row>
    <row r="41" spans="1:43" s="2" customFormat="1" x14ac:dyDescent="0.25">
      <c r="A41" s="3">
        <v>41535</v>
      </c>
      <c r="B41" t="str">
        <f t="shared" si="17"/>
        <v>09/18/2013;3</v>
      </c>
      <c r="C41" s="2">
        <v>0.91900000000000004</v>
      </c>
      <c r="D41" s="2" t="s">
        <v>182</v>
      </c>
      <c r="E41" s="2" t="s">
        <v>54</v>
      </c>
      <c r="F41" s="2">
        <v>0.91900000000000004</v>
      </c>
      <c r="G41" s="2">
        <v>0.16</v>
      </c>
      <c r="H41" s="2" t="s">
        <v>11</v>
      </c>
      <c r="I41" s="32" t="str">
        <f t="shared" si="22"/>
        <v/>
      </c>
      <c r="J41" s="2" t="str">
        <f t="shared" si="23"/>
        <v/>
      </c>
      <c r="K41" s="2">
        <f t="shared" si="24"/>
        <v>0.91900000000000004</v>
      </c>
      <c r="M41" s="32" t="str">
        <f t="shared" si="18"/>
        <v/>
      </c>
      <c r="N41" s="2">
        <f t="shared" si="19"/>
        <v>0.91900000000000004</v>
      </c>
      <c r="O41" s="2" t="str">
        <f t="shared" si="20"/>
        <v/>
      </c>
      <c r="Q41" s="32"/>
      <c r="R41" s="2" t="str">
        <f t="shared" si="25"/>
        <v/>
      </c>
      <c r="S41" s="2" t="str">
        <f t="shared" si="26"/>
        <v/>
      </c>
      <c r="T41" s="2">
        <f t="shared" si="21"/>
        <v>0.91900000000000004</v>
      </c>
      <c r="U41" s="2" t="str">
        <f t="shared" si="27"/>
        <v/>
      </c>
      <c r="V41" s="2" t="str">
        <f t="shared" si="28"/>
        <v/>
      </c>
      <c r="W41" s="2" t="str">
        <f t="shared" si="29"/>
        <v/>
      </c>
      <c r="X41" s="2" t="str">
        <f t="shared" si="30"/>
        <v/>
      </c>
      <c r="Y41" s="2" t="str">
        <f t="shared" si="31"/>
        <v/>
      </c>
      <c r="Z41" s="2" t="str">
        <f t="shared" si="32"/>
        <v/>
      </c>
      <c r="AA41" s="2" t="str">
        <f t="shared" si="33"/>
        <v/>
      </c>
      <c r="AB41" s="2" t="str">
        <f t="shared" si="34"/>
        <v/>
      </c>
      <c r="AC41" s="2" t="str">
        <f t="shared" si="35"/>
        <v/>
      </c>
      <c r="AD41" s="2">
        <f t="shared" si="36"/>
        <v>0.91900000000000004</v>
      </c>
      <c r="AE41" s="2" t="str">
        <f t="shared" si="37"/>
        <v/>
      </c>
      <c r="AF41" s="2" t="str">
        <f t="shared" si="38"/>
        <v/>
      </c>
      <c r="AH41" s="33" t="str">
        <f>IF(LOOKUP($B41,'Ecology Phyto 10-21-14'!$P$4:$P$97,'Ecology Phyto 10-21-14'!$AA$4:$AA$97)&gt;=1,"Dominant",IF(LOOKUP($B41,'Ecology Phyto 10-21-14'!$P$104:$P$197,'Ecology Phyto 10-21-14'!$AA$104:$AA$197)&gt;=1,"Subdominant",IF(LOOKUP($B41,'Ecology Phyto 10-21-14'!$P$204:$P$297,'Ecology Phyto 10-21-14'!$AA$204:$AA$297)&gt;=1,"Present","NA")))</f>
        <v>Present</v>
      </c>
      <c r="AI41" t="str">
        <f>IF(LOOKUP($B41,'Ecology Phyto 10-21-14'!$P$4:$P$97,'Ecology Phyto 10-21-14'!$AB$4:$AB$97)&gt;=1,"Dominant",IF(LOOKUP($B41,'Ecology Phyto 10-21-14'!$P$104:$P$197,'Ecology Phyto 10-21-14'!$AB$104:$AB$197)&gt;=1,"Subdominant",IF(LOOKUP($B41,'Ecology Phyto 10-21-14'!$P$204:$P$297,'Ecology Phyto 10-21-14'!$AB$204:$AB$297)&gt;=1,"Present","NA")))</f>
        <v>Subdominant</v>
      </c>
      <c r="AJ41" t="str">
        <f>IF(LOOKUP($B41,'Ecology Phyto 10-21-14'!$P$4:$P$97,'Ecology Phyto 10-21-14'!$AC$4:$AC$97)&gt;=1,"Dominant",IF(LOOKUP($B41,'Ecology Phyto 10-21-14'!$P$104:$P$197,'Ecology Phyto 10-21-14'!$AC$104:$AC$197)&gt;=1,"Subdominant",IF(LOOKUP($B41,'Ecology Phyto 10-21-14'!$P$204:$P$297,'Ecology Phyto 10-21-14'!$AC$204:$AC$297)&gt;=1,"Present","NA")))</f>
        <v>Present</v>
      </c>
      <c r="AK41" t="str">
        <f>IF(LOOKUP($B41,'[1]Ecology Phyto 10-21-14'!$P$4:$P$92,'[1]Ecology Phyto 10-21-14'!$AD$4:$AD$92)&gt;=1,"Dominant",IF(LOOKUP($B41,'[1]Ecology Phyto 10-21-14'!$P$98:$P$186,'[1]Ecology Phyto 10-21-14'!$AD$98:$AD$186)&gt;=1,"Subdominant",IF(LOOKUP($B41,'[1]Ecology Phyto 10-21-14'!$P$192:$P$280,'[1]Ecology Phyto 10-21-14'!$AD$192:$AD$280)&gt;=1,"Present","NA")))</f>
        <v>NA</v>
      </c>
      <c r="AL41" t="str">
        <f>IF(LOOKUP($B41,'[1]Ecology Phyto 10-21-14'!$P$4:$P$92,'[1]Ecology Phyto 10-21-14'!$AE$4:$AE$92)&gt;=1,"Dominant",IF(LOOKUP($B41,'[1]Ecology Phyto 10-21-14'!$P$98:$P$186,'[1]Ecology Phyto 10-21-14'!$AE$98:$AE$186)&gt;=1,"Subdominant",IF(LOOKUP($B41,'[1]Ecology Phyto 10-21-14'!$P$192:$P$280,'[1]Ecology Phyto 10-21-14'!$AE$192:$AE$280)&gt;=1,"Present","NA")))</f>
        <v>NA</v>
      </c>
      <c r="AM41" t="str">
        <f>IF(LOOKUP($B41,'[1]Ecology Phyto 10-21-14'!$P$4:$P$92,'[1]Ecology Phyto 10-21-14'!$AF$4:$AF$92)&gt;=1,"Dominant",IF(LOOKUP($B41,'[1]Ecology Phyto 10-21-14'!$P$98:$P$186,'[1]Ecology Phyto 10-21-14'!$AF$98:$AF$186)&gt;=1,"Subdominant",IF(LOOKUP($B41,'[1]Ecology Phyto 10-21-14'!$P$192:$P$280,'[1]Ecology Phyto 10-21-14'!$AF$192:$AF$280)&gt;=1,"Present","NA")))</f>
        <v>NA</v>
      </c>
      <c r="AN41" t="str">
        <f>IF(LOOKUP($B41,'[1]Ecology Phyto 10-21-14'!$P$4:$P$92,'[1]Ecology Phyto 10-21-14'!$AG$4:$AG$92)&gt;=1,"Dominant",IF(LOOKUP($B41,'[1]Ecology Phyto 10-21-14'!$P$98:$P$186,'[1]Ecology Phyto 10-21-14'!$AG$98:$AG$186)&gt;=1,"Subdominant",IF(LOOKUP($B41,'[1]Ecology Phyto 10-21-14'!$P$192:$P$280,'[1]Ecology Phyto 10-21-14'!$AG$192:$AG$280)&gt;=1,"Present","NA")))</f>
        <v>Dominant</v>
      </c>
      <c r="AP41" s="28"/>
      <c r="AQ41" s="29"/>
    </row>
    <row r="42" spans="1:43" s="2" customFormat="1" x14ac:dyDescent="0.25">
      <c r="A42" s="3">
        <v>41541</v>
      </c>
      <c r="B42" t="str">
        <f t="shared" si="17"/>
        <v>09/24/2013;1</v>
      </c>
      <c r="C42" s="2">
        <v>331</v>
      </c>
      <c r="D42" s="2" t="s">
        <v>183</v>
      </c>
      <c r="E42" s="2" t="s">
        <v>55</v>
      </c>
      <c r="F42" s="2">
        <v>331</v>
      </c>
      <c r="G42" s="2">
        <v>0.16</v>
      </c>
      <c r="H42" s="2" t="s">
        <v>14</v>
      </c>
      <c r="I42" s="32">
        <f t="shared" si="22"/>
        <v>331</v>
      </c>
      <c r="J42" s="2" t="str">
        <f t="shared" si="23"/>
        <v/>
      </c>
      <c r="K42" s="2" t="str">
        <f t="shared" si="24"/>
        <v/>
      </c>
      <c r="M42" s="32" t="str">
        <f t="shared" si="18"/>
        <v/>
      </c>
      <c r="N42" s="2">
        <f t="shared" si="19"/>
        <v>331</v>
      </c>
      <c r="O42" s="2" t="str">
        <f t="shared" si="20"/>
        <v/>
      </c>
      <c r="Q42" s="32"/>
      <c r="R42" s="2" t="str">
        <f t="shared" si="25"/>
        <v/>
      </c>
      <c r="S42" s="2" t="str">
        <f t="shared" si="26"/>
        <v/>
      </c>
      <c r="T42" s="2" t="str">
        <f t="shared" si="21"/>
        <v/>
      </c>
      <c r="U42" s="2" t="str">
        <f t="shared" si="27"/>
        <v/>
      </c>
      <c r="V42" s="2" t="str">
        <f t="shared" si="28"/>
        <v/>
      </c>
      <c r="W42" s="2" t="str">
        <f t="shared" si="29"/>
        <v/>
      </c>
      <c r="X42" s="2" t="str">
        <f t="shared" si="30"/>
        <v/>
      </c>
      <c r="Y42" s="2" t="str">
        <f t="shared" si="31"/>
        <v/>
      </c>
      <c r="Z42" s="2" t="str">
        <f t="shared" si="32"/>
        <v/>
      </c>
      <c r="AA42" s="2" t="str">
        <f t="shared" si="33"/>
        <v/>
      </c>
      <c r="AB42" s="2" t="str">
        <f t="shared" si="34"/>
        <v/>
      </c>
      <c r="AC42" s="2" t="str">
        <f t="shared" si="35"/>
        <v/>
      </c>
      <c r="AD42" s="2" t="str">
        <f t="shared" si="36"/>
        <v/>
      </c>
      <c r="AE42" s="2" t="str">
        <f t="shared" si="37"/>
        <v/>
      </c>
      <c r="AF42" s="2" t="str">
        <f t="shared" si="38"/>
        <v/>
      </c>
      <c r="AH42" s="34" t="str">
        <f>IF(LOOKUP($B42,'Ecology Phyto 10-21-14'!$P$4:$P$97,'Ecology Phyto 10-21-14'!$AA$4:$AA$97)&gt;=1,"Dominant",IF(LOOKUP($B42,'Ecology Phyto 10-21-14'!$P$104:$P$197,'Ecology Phyto 10-21-14'!$AA$104:$AA$197)&gt;=1,"Subdominant",IF(LOOKUP($B42,'Ecology Phyto 10-21-14'!$P$204:$P$297,'Ecology Phyto 10-21-14'!$AA$204:$AA$297)&gt;=1,"Present","NA")))</f>
        <v>Dominant</v>
      </c>
      <c r="AI42" s="27" t="str">
        <f>IF(LOOKUP($B42,'Ecology Phyto 10-21-14'!$P$4:$P$97,'Ecology Phyto 10-21-14'!$AB$4:$AB$97)&gt;=1,"Dominant",IF(LOOKUP($B42,'Ecology Phyto 10-21-14'!$P$104:$P$197,'Ecology Phyto 10-21-14'!$AB$104:$AB$197)&gt;=1,"Subdominant",IF(LOOKUP($B42,'Ecology Phyto 10-21-14'!$P$204:$P$297,'Ecology Phyto 10-21-14'!$AB$204:$AB$297)&gt;=1,"Present","NA")))</f>
        <v>Subdominant</v>
      </c>
      <c r="AJ42" s="27" t="str">
        <f>IF(LOOKUP($B42,'Ecology Phyto 10-21-14'!$P$4:$P$97,'Ecology Phyto 10-21-14'!$AC$4:$AC$97)&gt;=1,"Dominant",IF(LOOKUP($B42,'Ecology Phyto 10-21-14'!$P$104:$P$197,'Ecology Phyto 10-21-14'!$AC$104:$AC$197)&gt;=1,"Subdominant",IF(LOOKUP($B42,'Ecology Phyto 10-21-14'!$P$204:$P$297,'Ecology Phyto 10-21-14'!$AC$204:$AC$297)&gt;=1,"Present","NA")))</f>
        <v>NA</v>
      </c>
      <c r="AK42" s="27" t="str">
        <f>IF(LOOKUP($B42,'[1]Ecology Phyto 10-21-14'!$P$4:$P$92,'[1]Ecology Phyto 10-21-14'!$AD$4:$AD$92)&gt;=1,"Dominant",IF(LOOKUP($B42,'[1]Ecology Phyto 10-21-14'!$P$98:$P$186,'[1]Ecology Phyto 10-21-14'!$AD$98:$AD$186)&gt;=1,"Subdominant",IF(LOOKUP($B42,'[1]Ecology Phyto 10-21-14'!$P$192:$P$280,'[1]Ecology Phyto 10-21-14'!$AD$192:$AD$280)&gt;=1,"Present","NA")))</f>
        <v>NA</v>
      </c>
      <c r="AL42" s="27" t="str">
        <f>IF(LOOKUP($B42,'[1]Ecology Phyto 10-21-14'!$P$4:$P$92,'[1]Ecology Phyto 10-21-14'!$AE$4:$AE$92)&gt;=1,"Dominant",IF(LOOKUP($B42,'[1]Ecology Phyto 10-21-14'!$P$98:$P$186,'[1]Ecology Phyto 10-21-14'!$AE$98:$AE$186)&gt;=1,"Subdominant",IF(LOOKUP($B42,'[1]Ecology Phyto 10-21-14'!$P$192:$P$280,'[1]Ecology Phyto 10-21-14'!$AE$192:$AE$280)&gt;=1,"Present","NA")))</f>
        <v>NA</v>
      </c>
      <c r="AM42" s="27" t="str">
        <f>IF(LOOKUP($B42,'[1]Ecology Phyto 10-21-14'!$P$4:$P$92,'[1]Ecology Phyto 10-21-14'!$AF$4:$AF$92)&gt;=1,"Dominant",IF(LOOKUP($B42,'[1]Ecology Phyto 10-21-14'!$P$98:$P$186,'[1]Ecology Phyto 10-21-14'!$AF$98:$AF$186)&gt;=1,"Subdominant",IF(LOOKUP($B42,'[1]Ecology Phyto 10-21-14'!$P$192:$P$280,'[1]Ecology Phyto 10-21-14'!$AF$192:$AF$280)&gt;=1,"Present","NA")))</f>
        <v>NA</v>
      </c>
      <c r="AN42" s="27" t="str">
        <f>IF(LOOKUP($B42,'[1]Ecology Phyto 10-21-14'!$P$4:$P$92,'[1]Ecology Phyto 10-21-14'!$AG$4:$AG$92)&gt;=1,"Dominant",IF(LOOKUP($B42,'[1]Ecology Phyto 10-21-14'!$P$98:$P$186,'[1]Ecology Phyto 10-21-14'!$AG$98:$AG$186)&gt;=1,"Subdominant",IF(LOOKUP($B42,'[1]Ecology Phyto 10-21-14'!$P$192:$P$280,'[1]Ecology Phyto 10-21-14'!$AG$192:$AG$280)&gt;=1,"Present","NA")))</f>
        <v>NA</v>
      </c>
      <c r="AP42" s="28" t="s">
        <v>439</v>
      </c>
      <c r="AQ42" s="29" t="s">
        <v>439</v>
      </c>
    </row>
    <row r="43" spans="1:43" s="2" customFormat="1" x14ac:dyDescent="0.25">
      <c r="A43" s="3">
        <v>41541</v>
      </c>
      <c r="B43" t="str">
        <f t="shared" si="17"/>
        <v>09/24/2013;2</v>
      </c>
      <c r="C43" s="2">
        <v>0.23</v>
      </c>
      <c r="D43" s="2" t="s">
        <v>182</v>
      </c>
      <c r="E43" s="2" t="s">
        <v>56</v>
      </c>
      <c r="F43" s="2">
        <v>0.23</v>
      </c>
      <c r="G43" s="2">
        <v>0.16</v>
      </c>
      <c r="H43" s="2" t="s">
        <v>11</v>
      </c>
      <c r="I43" s="32" t="str">
        <f t="shared" si="22"/>
        <v/>
      </c>
      <c r="J43" s="2" t="str">
        <f t="shared" si="23"/>
        <v/>
      </c>
      <c r="K43" s="2" t="str">
        <f t="shared" si="24"/>
        <v/>
      </c>
      <c r="L43" s="2">
        <v>0.23</v>
      </c>
      <c r="M43" s="32" t="str">
        <f t="shared" si="18"/>
        <v/>
      </c>
      <c r="N43" s="2" t="str">
        <f t="shared" si="19"/>
        <v/>
      </c>
      <c r="O43" s="2" t="str">
        <f t="shared" si="20"/>
        <v/>
      </c>
      <c r="P43" s="2">
        <v>0.23</v>
      </c>
      <c r="Q43" s="2">
        <v>0.23</v>
      </c>
      <c r="R43" s="2" t="str">
        <f t="shared" si="25"/>
        <v/>
      </c>
      <c r="S43" s="2" t="str">
        <f t="shared" si="26"/>
        <v/>
      </c>
      <c r="T43" s="2" t="str">
        <f t="shared" si="21"/>
        <v/>
      </c>
      <c r="U43" s="2" t="str">
        <f t="shared" si="27"/>
        <v/>
      </c>
      <c r="V43" s="2" t="str">
        <f t="shared" si="28"/>
        <v/>
      </c>
      <c r="W43" s="2" t="str">
        <f t="shared" si="29"/>
        <v/>
      </c>
      <c r="X43" s="2" t="str">
        <f t="shared" si="30"/>
        <v/>
      </c>
      <c r="Y43" s="2" t="str">
        <f t="shared" si="31"/>
        <v/>
      </c>
      <c r="Z43" s="2" t="str">
        <f t="shared" si="32"/>
        <v/>
      </c>
      <c r="AA43" s="2" t="str">
        <f t="shared" si="33"/>
        <v/>
      </c>
      <c r="AB43" s="2" t="str">
        <f t="shared" si="34"/>
        <v/>
      </c>
      <c r="AC43" s="2">
        <f t="shared" si="35"/>
        <v>0.23</v>
      </c>
      <c r="AD43" s="2">
        <f t="shared" si="36"/>
        <v>0.23</v>
      </c>
      <c r="AE43" s="2" t="str">
        <f t="shared" si="37"/>
        <v/>
      </c>
      <c r="AF43" s="2" t="str">
        <f t="shared" si="38"/>
        <v/>
      </c>
      <c r="AH43" s="33" t="str">
        <f>IF(LOOKUP($B43,'Ecology Phyto 10-21-14'!$P$4:$P$97,'Ecology Phyto 10-21-14'!$AA$4:$AA$97)&gt;=1,"Dominant",IF(LOOKUP($B43,'Ecology Phyto 10-21-14'!$P$104:$P$197,'Ecology Phyto 10-21-14'!$AA$104:$AA$197)&gt;=1,"Subdominant",IF(LOOKUP($B43,'Ecology Phyto 10-21-14'!$P$204:$P$297,'Ecology Phyto 10-21-14'!$AA$204:$AA$297)&gt;=1,"Present","NA")))</f>
        <v>NA</v>
      </c>
      <c r="AI43" t="str">
        <f>IF(LOOKUP($B43,'Ecology Phyto 10-21-14'!$P$4:$P$97,'Ecology Phyto 10-21-14'!$AB$4:$AB$97)&gt;=1,"Dominant",IF(LOOKUP($B43,'Ecology Phyto 10-21-14'!$P$104:$P$197,'Ecology Phyto 10-21-14'!$AB$104:$AB$197)&gt;=1,"Subdominant",IF(LOOKUP($B43,'Ecology Phyto 10-21-14'!$P$204:$P$297,'Ecology Phyto 10-21-14'!$AB$204:$AB$297)&gt;=1,"Present","NA")))</f>
        <v>NA</v>
      </c>
      <c r="AJ43" t="str">
        <f>IF(LOOKUP($B43,'Ecology Phyto 10-21-14'!$P$4:$P$97,'Ecology Phyto 10-21-14'!$AC$4:$AC$97)&gt;=1,"Dominant",IF(LOOKUP($B43,'Ecology Phyto 10-21-14'!$P$104:$P$197,'Ecology Phyto 10-21-14'!$AC$104:$AC$197)&gt;=1,"Subdominant",IF(LOOKUP($B43,'Ecology Phyto 10-21-14'!$P$204:$P$297,'Ecology Phyto 10-21-14'!$AC$204:$AC$297)&gt;=1,"Present","NA")))</f>
        <v>NA</v>
      </c>
      <c r="AK43" t="str">
        <f>IF(LOOKUP($B43,'[1]Ecology Phyto 10-21-14'!$P$4:$P$92,'[1]Ecology Phyto 10-21-14'!$AD$4:$AD$92)&gt;=1,"Dominant",IF(LOOKUP($B43,'[1]Ecology Phyto 10-21-14'!$P$98:$P$186,'[1]Ecology Phyto 10-21-14'!$AD$98:$AD$186)&gt;=1,"Subdominant",IF(LOOKUP($B43,'[1]Ecology Phyto 10-21-14'!$P$192:$P$280,'[1]Ecology Phyto 10-21-14'!$AD$192:$AD$280)&gt;=1,"Present","NA")))</f>
        <v>NA</v>
      </c>
      <c r="AL43" t="str">
        <f>IF(LOOKUP($B43,'[1]Ecology Phyto 10-21-14'!$P$4:$P$92,'[1]Ecology Phyto 10-21-14'!$AE$4:$AE$92)&gt;=1,"Dominant",IF(LOOKUP($B43,'[1]Ecology Phyto 10-21-14'!$P$98:$P$186,'[1]Ecology Phyto 10-21-14'!$AE$98:$AE$186)&gt;=1,"Subdominant",IF(LOOKUP($B43,'[1]Ecology Phyto 10-21-14'!$P$192:$P$280,'[1]Ecology Phyto 10-21-14'!$AE$192:$AE$280)&gt;=1,"Present","NA")))</f>
        <v>NA</v>
      </c>
      <c r="AM43" t="str">
        <f>IF(LOOKUP($B43,'[1]Ecology Phyto 10-21-14'!$P$4:$P$92,'[1]Ecology Phyto 10-21-14'!$AF$4:$AF$92)&gt;=1,"Dominant",IF(LOOKUP($B43,'[1]Ecology Phyto 10-21-14'!$P$98:$P$186,'[1]Ecology Phyto 10-21-14'!$AF$98:$AF$186)&gt;=1,"Subdominant",IF(LOOKUP($B43,'[1]Ecology Phyto 10-21-14'!$P$192:$P$280,'[1]Ecology Phyto 10-21-14'!$AF$192:$AF$280)&gt;=1,"Present","NA")))</f>
        <v>Present</v>
      </c>
      <c r="AN43" t="str">
        <f>IF(LOOKUP($B43,'[1]Ecology Phyto 10-21-14'!$P$4:$P$92,'[1]Ecology Phyto 10-21-14'!$AG$4:$AG$92)&gt;=1,"Dominant",IF(LOOKUP($B43,'[1]Ecology Phyto 10-21-14'!$P$98:$P$186,'[1]Ecology Phyto 10-21-14'!$AG$98:$AG$186)&gt;=1,"Subdominant",IF(LOOKUP($B43,'[1]Ecology Phyto 10-21-14'!$P$192:$P$280,'[1]Ecology Phyto 10-21-14'!$AG$192:$AG$280)&gt;=1,"Present","NA")))</f>
        <v>Dominant</v>
      </c>
      <c r="AP43" s="28"/>
      <c r="AQ43" s="29"/>
    </row>
    <row r="44" spans="1:43" s="2" customFormat="1" x14ac:dyDescent="0.25">
      <c r="A44" s="3">
        <v>41548</v>
      </c>
      <c r="B44" t="str">
        <f t="shared" si="17"/>
        <v>10/01/2013;1</v>
      </c>
      <c r="C44" s="2">
        <v>0.5</v>
      </c>
      <c r="D44" s="2" t="s">
        <v>182</v>
      </c>
      <c r="E44" s="2" t="s">
        <v>57</v>
      </c>
      <c r="F44" s="2">
        <v>0.5</v>
      </c>
      <c r="G44" s="2">
        <v>0.16</v>
      </c>
      <c r="H44" s="2" t="s">
        <v>11</v>
      </c>
      <c r="I44" s="32" t="str">
        <f t="shared" si="22"/>
        <v/>
      </c>
      <c r="J44" s="2" t="str">
        <f t="shared" si="23"/>
        <v/>
      </c>
      <c r="K44" s="2">
        <f t="shared" si="24"/>
        <v>0.5</v>
      </c>
      <c r="M44" s="32" t="str">
        <f t="shared" si="18"/>
        <v/>
      </c>
      <c r="N44" s="2" t="str">
        <f t="shared" si="19"/>
        <v/>
      </c>
      <c r="O44" s="2">
        <f t="shared" si="20"/>
        <v>0.5</v>
      </c>
      <c r="Q44" s="32"/>
      <c r="R44" s="2" t="str">
        <f t="shared" si="25"/>
        <v/>
      </c>
      <c r="S44" s="2" t="str">
        <f t="shared" si="26"/>
        <v/>
      </c>
      <c r="T44" s="2">
        <f t="shared" si="21"/>
        <v>0.5</v>
      </c>
      <c r="U44" s="2" t="str">
        <f t="shared" si="27"/>
        <v/>
      </c>
      <c r="V44" s="2" t="str">
        <f t="shared" si="28"/>
        <v/>
      </c>
      <c r="W44" s="2" t="str">
        <f t="shared" si="29"/>
        <v/>
      </c>
      <c r="X44" s="2" t="str">
        <f t="shared" si="30"/>
        <v/>
      </c>
      <c r="Y44" s="2" t="str">
        <f t="shared" si="31"/>
        <v/>
      </c>
      <c r="Z44" s="2" t="str">
        <f t="shared" si="32"/>
        <v/>
      </c>
      <c r="AA44" s="2" t="str">
        <f t="shared" si="33"/>
        <v/>
      </c>
      <c r="AB44" s="2" t="str">
        <f t="shared" si="34"/>
        <v/>
      </c>
      <c r="AC44" s="2" t="str">
        <f t="shared" si="35"/>
        <v/>
      </c>
      <c r="AD44" s="2">
        <f t="shared" si="36"/>
        <v>0.5</v>
      </c>
      <c r="AE44" s="2" t="str">
        <f t="shared" si="37"/>
        <v/>
      </c>
      <c r="AF44" s="2" t="str">
        <f t="shared" si="38"/>
        <v/>
      </c>
      <c r="AH44" s="33" t="str">
        <f>IF(LOOKUP($B44,'Ecology Phyto 10-21-14'!$P$4:$P$97,'Ecology Phyto 10-21-14'!$AA$4:$AA$97)&gt;=1,"Dominant",IF(LOOKUP($B44,'Ecology Phyto 10-21-14'!$P$104:$P$197,'Ecology Phyto 10-21-14'!$AA$104:$AA$197)&gt;=1,"Subdominant",IF(LOOKUP($B44,'Ecology Phyto 10-21-14'!$P$204:$P$297,'Ecology Phyto 10-21-14'!$AA$204:$AA$297)&gt;=1,"Present","NA")))</f>
        <v>Present</v>
      </c>
      <c r="AI44" t="str">
        <f>IF(LOOKUP($B44,'Ecology Phyto 10-21-14'!$P$4:$P$97,'Ecology Phyto 10-21-14'!$AB$4:$AB$97)&gt;=1,"Dominant",IF(LOOKUP($B44,'Ecology Phyto 10-21-14'!$P$104:$P$197,'Ecology Phyto 10-21-14'!$AB$104:$AB$197)&gt;=1,"Subdominant",IF(LOOKUP($B44,'Ecology Phyto 10-21-14'!$P$204:$P$297,'Ecology Phyto 10-21-14'!$AB$204:$AB$297)&gt;=1,"Present","NA")))</f>
        <v>Present</v>
      </c>
      <c r="AJ44" t="str">
        <f>IF(LOOKUP($B44,'Ecology Phyto 10-21-14'!$P$4:$P$97,'Ecology Phyto 10-21-14'!$AC$4:$AC$97)&gt;=1,"Dominant",IF(LOOKUP($B44,'Ecology Phyto 10-21-14'!$P$104:$P$197,'Ecology Phyto 10-21-14'!$AC$104:$AC$197)&gt;=1,"Subdominant",IF(LOOKUP($B44,'Ecology Phyto 10-21-14'!$P$204:$P$297,'Ecology Phyto 10-21-14'!$AC$204:$AC$297)&gt;=1,"Present","NA")))</f>
        <v>Present</v>
      </c>
      <c r="AK44" t="str">
        <f>IF(LOOKUP($B44,'[1]Ecology Phyto 10-21-14'!$P$4:$P$92,'[1]Ecology Phyto 10-21-14'!$AD$4:$AD$92)&gt;=1,"Dominant",IF(LOOKUP($B44,'[1]Ecology Phyto 10-21-14'!$P$98:$P$186,'[1]Ecology Phyto 10-21-14'!$AD$98:$AD$186)&gt;=1,"Subdominant",IF(LOOKUP($B44,'[1]Ecology Phyto 10-21-14'!$P$192:$P$280,'[1]Ecology Phyto 10-21-14'!$AD$192:$AD$280)&gt;=1,"Present","NA")))</f>
        <v>NA</v>
      </c>
      <c r="AL44" t="str">
        <f>IF(LOOKUP($B44,'[1]Ecology Phyto 10-21-14'!$P$4:$P$92,'[1]Ecology Phyto 10-21-14'!$AE$4:$AE$92)&gt;=1,"Dominant",IF(LOOKUP($B44,'[1]Ecology Phyto 10-21-14'!$P$98:$P$186,'[1]Ecology Phyto 10-21-14'!$AE$98:$AE$186)&gt;=1,"Subdominant",IF(LOOKUP($B44,'[1]Ecology Phyto 10-21-14'!$P$192:$P$280,'[1]Ecology Phyto 10-21-14'!$AE$192:$AE$280)&gt;=1,"Present","NA")))</f>
        <v>NA</v>
      </c>
      <c r="AM44" t="str">
        <f>IF(LOOKUP($B44,'[1]Ecology Phyto 10-21-14'!$P$4:$P$92,'[1]Ecology Phyto 10-21-14'!$AF$4:$AF$92)&gt;=1,"Dominant",IF(LOOKUP($B44,'[1]Ecology Phyto 10-21-14'!$P$98:$P$186,'[1]Ecology Phyto 10-21-14'!$AF$98:$AF$186)&gt;=1,"Subdominant",IF(LOOKUP($B44,'[1]Ecology Phyto 10-21-14'!$P$192:$P$280,'[1]Ecology Phyto 10-21-14'!$AF$192:$AF$280)&gt;=1,"Present","NA")))</f>
        <v>NA</v>
      </c>
      <c r="AN44" t="str">
        <f>IF(LOOKUP($B44,'[1]Ecology Phyto 10-21-14'!$P$4:$P$92,'[1]Ecology Phyto 10-21-14'!$AG$4:$AG$92)&gt;=1,"Dominant",IF(LOOKUP($B44,'[1]Ecology Phyto 10-21-14'!$P$98:$P$186,'[1]Ecology Phyto 10-21-14'!$AG$98:$AG$186)&gt;=1,"Subdominant",IF(LOOKUP($B44,'[1]Ecology Phyto 10-21-14'!$P$192:$P$280,'[1]Ecology Phyto 10-21-14'!$AG$192:$AG$280)&gt;=1,"Present","NA")))</f>
        <v>Dominant</v>
      </c>
      <c r="AP44" s="28"/>
      <c r="AQ44" s="29"/>
    </row>
    <row r="45" spans="1:43" s="2" customFormat="1" x14ac:dyDescent="0.25">
      <c r="A45" s="3">
        <v>41548</v>
      </c>
      <c r="B45" t="str">
        <f t="shared" si="17"/>
        <v>10/01/2013;2</v>
      </c>
      <c r="C45" s="2">
        <v>0.23499999999999999</v>
      </c>
      <c r="D45" s="2" t="s">
        <v>182</v>
      </c>
      <c r="E45" s="2" t="s">
        <v>58</v>
      </c>
      <c r="F45" s="2">
        <v>0.23499999999999999</v>
      </c>
      <c r="G45" s="2">
        <v>0.16</v>
      </c>
      <c r="H45" s="2" t="s">
        <v>11</v>
      </c>
      <c r="I45" s="32" t="str">
        <f t="shared" si="22"/>
        <v/>
      </c>
      <c r="J45" s="2" t="str">
        <f t="shared" si="23"/>
        <v/>
      </c>
      <c r="K45" s="2">
        <f t="shared" si="24"/>
        <v>0.23499999999999999</v>
      </c>
      <c r="M45" s="32" t="str">
        <f t="shared" si="18"/>
        <v/>
      </c>
      <c r="N45" s="2" t="str">
        <f t="shared" si="19"/>
        <v/>
      </c>
      <c r="O45" s="2">
        <f t="shared" si="20"/>
        <v>0.23499999999999999</v>
      </c>
      <c r="Q45" s="32"/>
      <c r="R45" s="2" t="str">
        <f t="shared" si="25"/>
        <v/>
      </c>
      <c r="S45" s="2" t="str">
        <f t="shared" si="26"/>
        <v/>
      </c>
      <c r="T45" s="2" t="str">
        <f t="shared" si="21"/>
        <v/>
      </c>
      <c r="U45" s="2" t="str">
        <f t="shared" si="27"/>
        <v/>
      </c>
      <c r="V45" s="2" t="str">
        <f t="shared" si="28"/>
        <v/>
      </c>
      <c r="W45" s="2" t="str">
        <f t="shared" si="29"/>
        <v/>
      </c>
      <c r="X45" s="2" t="str">
        <f t="shared" si="30"/>
        <v/>
      </c>
      <c r="Y45" s="2" t="str">
        <f t="shared" si="31"/>
        <v/>
      </c>
      <c r="Z45" s="2">
        <f t="shared" si="32"/>
        <v>0.23499999999999999</v>
      </c>
      <c r="AA45" s="2" t="str">
        <f t="shared" si="33"/>
        <v/>
      </c>
      <c r="AB45" s="2" t="str">
        <f t="shared" si="34"/>
        <v/>
      </c>
      <c r="AC45" s="2">
        <f t="shared" si="35"/>
        <v>0.23499999999999999</v>
      </c>
      <c r="AD45" s="2">
        <f t="shared" si="36"/>
        <v>0.23499999999999999</v>
      </c>
      <c r="AE45" s="2" t="str">
        <f t="shared" si="37"/>
        <v/>
      </c>
      <c r="AF45" s="2" t="str">
        <f t="shared" si="38"/>
        <v/>
      </c>
      <c r="AH45" s="33" t="str">
        <f>IF(LOOKUP($B45,'Ecology Phyto 10-21-14'!$P$4:$P$97,'Ecology Phyto 10-21-14'!$AA$4:$AA$97)&gt;=1,"Dominant",IF(LOOKUP($B45,'Ecology Phyto 10-21-14'!$P$104:$P$197,'Ecology Phyto 10-21-14'!$AA$104:$AA$197)&gt;=1,"Subdominant",IF(LOOKUP($B45,'Ecology Phyto 10-21-14'!$P$204:$P$297,'Ecology Phyto 10-21-14'!$AA$204:$AA$297)&gt;=1,"Present","NA")))</f>
        <v>Present</v>
      </c>
      <c r="AI45" t="str">
        <f>IF(LOOKUP($B45,'Ecology Phyto 10-21-14'!$P$4:$P$97,'Ecology Phyto 10-21-14'!$AB$4:$AB$97)&gt;=1,"Dominant",IF(LOOKUP($B45,'Ecology Phyto 10-21-14'!$P$104:$P$197,'Ecology Phyto 10-21-14'!$AB$104:$AB$197)&gt;=1,"Subdominant",IF(LOOKUP($B45,'Ecology Phyto 10-21-14'!$P$204:$P$297,'Ecology Phyto 10-21-14'!$AB$204:$AB$297)&gt;=1,"Present","NA")))</f>
        <v>Present</v>
      </c>
      <c r="AJ45" t="str">
        <f>IF(LOOKUP($B45,'Ecology Phyto 10-21-14'!$P$4:$P$97,'Ecology Phyto 10-21-14'!$AC$4:$AC$97)&gt;=1,"Dominant",IF(LOOKUP($B45,'Ecology Phyto 10-21-14'!$P$104:$P$197,'Ecology Phyto 10-21-14'!$AC$104:$AC$197)&gt;=1,"Subdominant",IF(LOOKUP($B45,'Ecology Phyto 10-21-14'!$P$204:$P$297,'Ecology Phyto 10-21-14'!$AC$204:$AC$297)&gt;=1,"Present","NA")))</f>
        <v>NA</v>
      </c>
      <c r="AK45" t="str">
        <f>IF(LOOKUP($B45,'[1]Ecology Phyto 10-21-14'!$P$4:$P$92,'[1]Ecology Phyto 10-21-14'!$AD$4:$AD$92)&gt;=1,"Dominant",IF(LOOKUP($B45,'[1]Ecology Phyto 10-21-14'!$P$98:$P$186,'[1]Ecology Phyto 10-21-14'!$AD$98:$AD$186)&gt;=1,"Subdominant",IF(LOOKUP($B45,'[1]Ecology Phyto 10-21-14'!$P$192:$P$280,'[1]Ecology Phyto 10-21-14'!$AD$192:$AD$280)&gt;=1,"Present","NA")))</f>
        <v>NA</v>
      </c>
      <c r="AL45" t="str">
        <f>IF(LOOKUP($B45,'[1]Ecology Phyto 10-21-14'!$P$4:$P$92,'[1]Ecology Phyto 10-21-14'!$AE$4:$AE$92)&gt;=1,"Dominant",IF(LOOKUP($B45,'[1]Ecology Phyto 10-21-14'!$P$98:$P$186,'[1]Ecology Phyto 10-21-14'!$AE$98:$AE$186)&gt;=1,"Subdominant",IF(LOOKUP($B45,'[1]Ecology Phyto 10-21-14'!$P$192:$P$280,'[1]Ecology Phyto 10-21-14'!$AE$192:$AE$280)&gt;=1,"Present","NA")))</f>
        <v>Present</v>
      </c>
      <c r="AM45" t="str">
        <f>IF(LOOKUP($B45,'[1]Ecology Phyto 10-21-14'!$P$4:$P$92,'[1]Ecology Phyto 10-21-14'!$AF$4:$AF$92)&gt;=1,"Dominant",IF(LOOKUP($B45,'[1]Ecology Phyto 10-21-14'!$P$98:$P$186,'[1]Ecology Phyto 10-21-14'!$AF$98:$AF$186)&gt;=1,"Subdominant",IF(LOOKUP($B45,'[1]Ecology Phyto 10-21-14'!$P$192:$P$280,'[1]Ecology Phyto 10-21-14'!$AF$192:$AF$280)&gt;=1,"Present","NA")))</f>
        <v>Present</v>
      </c>
      <c r="AN45" t="str">
        <f>IF(LOOKUP($B45,'[1]Ecology Phyto 10-21-14'!$P$4:$P$92,'[1]Ecology Phyto 10-21-14'!$AG$4:$AG$92)&gt;=1,"Dominant",IF(LOOKUP($B45,'[1]Ecology Phyto 10-21-14'!$P$98:$P$186,'[1]Ecology Phyto 10-21-14'!$AG$98:$AG$186)&gt;=1,"Subdominant",IF(LOOKUP($B45,'[1]Ecology Phyto 10-21-14'!$P$192:$P$280,'[1]Ecology Phyto 10-21-14'!$AG$192:$AG$280)&gt;=1,"Present","NA")))</f>
        <v>Dominant</v>
      </c>
      <c r="AP45" s="28"/>
      <c r="AQ45" s="29"/>
    </row>
    <row r="46" spans="1:43" s="2" customFormat="1" x14ac:dyDescent="0.25">
      <c r="A46" s="3">
        <v>41554</v>
      </c>
      <c r="B46" t="str">
        <f t="shared" si="17"/>
        <v>10/07/2013;1</v>
      </c>
      <c r="C46" s="2">
        <v>14.2</v>
      </c>
      <c r="D46" s="2" t="s">
        <v>183</v>
      </c>
      <c r="E46" s="2" t="s">
        <v>59</v>
      </c>
      <c r="F46" s="2">
        <v>14.2</v>
      </c>
      <c r="G46" s="2">
        <v>0.16</v>
      </c>
      <c r="H46" s="2" t="s">
        <v>14</v>
      </c>
      <c r="I46" s="32" t="str">
        <f t="shared" si="22"/>
        <v/>
      </c>
      <c r="J46" s="2" t="str">
        <f t="shared" si="23"/>
        <v/>
      </c>
      <c r="K46" s="2" t="str">
        <f t="shared" si="24"/>
        <v/>
      </c>
      <c r="M46" s="32">
        <f t="shared" si="18"/>
        <v>14.2</v>
      </c>
      <c r="N46" s="2" t="str">
        <f t="shared" si="19"/>
        <v/>
      </c>
      <c r="O46" s="2" t="str">
        <f t="shared" si="20"/>
        <v/>
      </c>
      <c r="Q46" s="32"/>
      <c r="R46" s="2" t="str">
        <f t="shared" si="25"/>
        <v/>
      </c>
      <c r="S46" s="2" t="str">
        <f t="shared" si="26"/>
        <v/>
      </c>
      <c r="T46" s="2">
        <f t="shared" si="21"/>
        <v>14.2</v>
      </c>
      <c r="U46" s="2" t="str">
        <f t="shared" si="27"/>
        <v/>
      </c>
      <c r="V46" s="2" t="str">
        <f t="shared" si="28"/>
        <v/>
      </c>
      <c r="W46" s="2" t="str">
        <f t="shared" si="29"/>
        <v/>
      </c>
      <c r="X46" s="2" t="str">
        <f t="shared" si="30"/>
        <v/>
      </c>
      <c r="Y46" s="2" t="str">
        <f t="shared" si="31"/>
        <v/>
      </c>
      <c r="Z46" s="2" t="str">
        <f t="shared" si="32"/>
        <v/>
      </c>
      <c r="AA46" s="2" t="str">
        <f t="shared" si="33"/>
        <v/>
      </c>
      <c r="AB46" s="2" t="str">
        <f t="shared" si="34"/>
        <v/>
      </c>
      <c r="AC46" s="2" t="str">
        <f t="shared" si="35"/>
        <v/>
      </c>
      <c r="AD46" s="2" t="str">
        <f t="shared" si="36"/>
        <v/>
      </c>
      <c r="AE46" s="2">
        <f t="shared" si="37"/>
        <v>14.2</v>
      </c>
      <c r="AF46" s="2" t="str">
        <f t="shared" si="38"/>
        <v/>
      </c>
      <c r="AH46" s="33" t="str">
        <f>IF(LOOKUP($B46,'Ecology Phyto 10-21-14'!$P$4:$P$97,'Ecology Phyto 10-21-14'!$AA$4:$AA$97)&gt;=1,"Dominant",IF(LOOKUP($B46,'Ecology Phyto 10-21-14'!$P$104:$P$197,'Ecology Phyto 10-21-14'!$AA$104:$AA$197)&gt;=1,"Subdominant",IF(LOOKUP($B46,'Ecology Phyto 10-21-14'!$P$204:$P$297,'Ecology Phyto 10-21-14'!$AA$204:$AA$297)&gt;=1,"Present","NA")))</f>
        <v>NA</v>
      </c>
      <c r="AI46" t="str">
        <f>IF(LOOKUP($B46,'Ecology Phyto 10-21-14'!$P$4:$P$97,'Ecology Phyto 10-21-14'!$AB$4:$AB$97)&gt;=1,"Dominant",IF(LOOKUP($B46,'Ecology Phyto 10-21-14'!$P$104:$P$197,'Ecology Phyto 10-21-14'!$AB$104:$AB$197)&gt;=1,"Subdominant",IF(LOOKUP($B46,'Ecology Phyto 10-21-14'!$P$204:$P$297,'Ecology Phyto 10-21-14'!$AB$204:$AB$297)&gt;=1,"Present","NA")))</f>
        <v>Dominant</v>
      </c>
      <c r="AJ46" t="str">
        <f>IF(LOOKUP($B46,'Ecology Phyto 10-21-14'!$P$4:$P$97,'Ecology Phyto 10-21-14'!$AC$4:$AC$97)&gt;=1,"Dominant",IF(LOOKUP($B46,'Ecology Phyto 10-21-14'!$P$104:$P$197,'Ecology Phyto 10-21-14'!$AC$104:$AC$197)&gt;=1,"Subdominant",IF(LOOKUP($B46,'Ecology Phyto 10-21-14'!$P$204:$P$297,'Ecology Phyto 10-21-14'!$AC$204:$AC$297)&gt;=1,"Present","NA")))</f>
        <v>Present</v>
      </c>
      <c r="AK46" t="str">
        <f>IF(LOOKUP($B46,'[1]Ecology Phyto 10-21-14'!$P$4:$P$92,'[1]Ecology Phyto 10-21-14'!$AD$4:$AD$92)&gt;=1,"Dominant",IF(LOOKUP($B46,'[1]Ecology Phyto 10-21-14'!$P$98:$P$186,'[1]Ecology Phyto 10-21-14'!$AD$98:$AD$186)&gt;=1,"Subdominant",IF(LOOKUP($B46,'[1]Ecology Phyto 10-21-14'!$P$192:$P$280,'[1]Ecology Phyto 10-21-14'!$AD$192:$AD$280)&gt;=1,"Present","NA")))</f>
        <v>NA</v>
      </c>
      <c r="AL46" t="str">
        <f>IF(LOOKUP($B46,'[1]Ecology Phyto 10-21-14'!$P$4:$P$92,'[1]Ecology Phyto 10-21-14'!$AE$4:$AE$92)&gt;=1,"Dominant",IF(LOOKUP($B46,'[1]Ecology Phyto 10-21-14'!$P$98:$P$186,'[1]Ecology Phyto 10-21-14'!$AE$98:$AE$186)&gt;=1,"Subdominant",IF(LOOKUP($B46,'[1]Ecology Phyto 10-21-14'!$P$192:$P$280,'[1]Ecology Phyto 10-21-14'!$AE$192:$AE$280)&gt;=1,"Present","NA")))</f>
        <v>NA</v>
      </c>
      <c r="AM46" t="str">
        <f>IF(LOOKUP($B46,'[1]Ecology Phyto 10-21-14'!$P$4:$P$92,'[1]Ecology Phyto 10-21-14'!$AF$4:$AF$92)&gt;=1,"Dominant",IF(LOOKUP($B46,'[1]Ecology Phyto 10-21-14'!$P$98:$P$186,'[1]Ecology Phyto 10-21-14'!$AF$98:$AF$186)&gt;=1,"Subdominant",IF(LOOKUP($B46,'[1]Ecology Phyto 10-21-14'!$P$192:$P$280,'[1]Ecology Phyto 10-21-14'!$AF$192:$AF$280)&gt;=1,"Present","NA")))</f>
        <v>NA</v>
      </c>
      <c r="AN46" t="str">
        <f>IF(LOOKUP($B46,'[1]Ecology Phyto 10-21-14'!$P$4:$P$92,'[1]Ecology Phyto 10-21-14'!$AG$4:$AG$92)&gt;=1,"Dominant",IF(LOOKUP($B46,'[1]Ecology Phyto 10-21-14'!$P$98:$P$186,'[1]Ecology Phyto 10-21-14'!$AG$98:$AG$186)&gt;=1,"Subdominant",IF(LOOKUP($B46,'[1]Ecology Phyto 10-21-14'!$P$192:$P$280,'[1]Ecology Phyto 10-21-14'!$AG$192:$AG$280)&gt;=1,"Present","NA")))</f>
        <v>Subdominant</v>
      </c>
      <c r="AP46" s="28"/>
      <c r="AQ46" s="29"/>
    </row>
    <row r="47" spans="1:43" x14ac:dyDescent="0.25">
      <c r="A47" s="3">
        <v>41554</v>
      </c>
      <c r="B47" t="str">
        <f t="shared" si="17"/>
        <v>10/07/2013;2</v>
      </c>
      <c r="C47" s="2">
        <v>78.099999999999994</v>
      </c>
      <c r="D47" s="2" t="s">
        <v>183</v>
      </c>
      <c r="E47" s="2" t="s">
        <v>60</v>
      </c>
      <c r="F47" s="2">
        <v>78.099999999999994</v>
      </c>
      <c r="G47" s="2">
        <v>0.16</v>
      </c>
      <c r="H47" s="2" t="s">
        <v>14</v>
      </c>
      <c r="I47" s="32" t="str">
        <f t="shared" si="22"/>
        <v/>
      </c>
      <c r="J47" s="2" t="str">
        <f t="shared" si="23"/>
        <v/>
      </c>
      <c r="K47" s="2" t="str">
        <f t="shared" si="24"/>
        <v/>
      </c>
      <c r="L47" s="2">
        <v>78.099999999999994</v>
      </c>
      <c r="M47" s="32" t="str">
        <f t="shared" si="18"/>
        <v/>
      </c>
      <c r="N47" s="2" t="str">
        <f t="shared" si="19"/>
        <v/>
      </c>
      <c r="O47" s="2">
        <f t="shared" si="20"/>
        <v>78.099999999999994</v>
      </c>
      <c r="R47" s="2" t="str">
        <f t="shared" si="25"/>
        <v/>
      </c>
      <c r="S47" s="2" t="str">
        <f t="shared" si="26"/>
        <v/>
      </c>
      <c r="T47" s="2">
        <f t="shared" si="21"/>
        <v>78.099999999999994</v>
      </c>
      <c r="U47" s="2" t="str">
        <f t="shared" si="27"/>
        <v/>
      </c>
      <c r="V47" s="2" t="str">
        <f t="shared" si="28"/>
        <v/>
      </c>
      <c r="W47" s="2" t="str">
        <f t="shared" si="29"/>
        <v/>
      </c>
      <c r="X47" s="2" t="str">
        <f t="shared" si="30"/>
        <v/>
      </c>
      <c r="Y47" s="2" t="str">
        <f t="shared" si="31"/>
        <v/>
      </c>
      <c r="Z47" s="2" t="str">
        <f t="shared" si="32"/>
        <v/>
      </c>
      <c r="AA47" s="2" t="str">
        <f t="shared" si="33"/>
        <v/>
      </c>
      <c r="AB47" s="2" t="str">
        <f t="shared" si="34"/>
        <v/>
      </c>
      <c r="AC47" s="2">
        <f t="shared" si="35"/>
        <v>78.099999999999994</v>
      </c>
      <c r="AD47" s="2">
        <f t="shared" si="36"/>
        <v>78.099999999999994</v>
      </c>
      <c r="AE47" s="2" t="str">
        <f t="shared" si="37"/>
        <v/>
      </c>
      <c r="AF47" s="2" t="str">
        <f t="shared" si="38"/>
        <v/>
      </c>
      <c r="AH47" s="33" t="str">
        <f>IF(LOOKUP($B47,'Ecology Phyto 10-21-14'!$P$4:$P$97,'Ecology Phyto 10-21-14'!$AA$4:$AA$97)&gt;=1,"Dominant",IF(LOOKUP($B47,'Ecology Phyto 10-21-14'!$P$104:$P$197,'Ecology Phyto 10-21-14'!$AA$104:$AA$197)&gt;=1,"Subdominant",IF(LOOKUP($B47,'Ecology Phyto 10-21-14'!$P$204:$P$297,'Ecology Phyto 10-21-14'!$AA$204:$AA$297)&gt;=1,"Present","NA")))</f>
        <v>NA</v>
      </c>
      <c r="AI47" t="str">
        <f>IF(LOOKUP($B47,'Ecology Phyto 10-21-14'!$P$4:$P$97,'Ecology Phyto 10-21-14'!$AB$4:$AB$97)&gt;=1,"Dominant",IF(LOOKUP($B47,'Ecology Phyto 10-21-14'!$P$104:$P$197,'Ecology Phyto 10-21-14'!$AB$104:$AB$197)&gt;=1,"Subdominant",IF(LOOKUP($B47,'Ecology Phyto 10-21-14'!$P$204:$P$297,'Ecology Phyto 10-21-14'!$AB$204:$AB$297)&gt;=1,"Present","NA")))</f>
        <v>Present</v>
      </c>
      <c r="AJ47" t="str">
        <f>IF(LOOKUP($B47,'Ecology Phyto 10-21-14'!$P$4:$P$97,'Ecology Phyto 10-21-14'!$AC$4:$AC$97)&gt;=1,"Dominant",IF(LOOKUP($B47,'Ecology Phyto 10-21-14'!$P$104:$P$197,'Ecology Phyto 10-21-14'!$AC$104:$AC$197)&gt;=1,"Subdominant",IF(LOOKUP($B47,'Ecology Phyto 10-21-14'!$P$204:$P$297,'Ecology Phyto 10-21-14'!$AC$204:$AC$297)&gt;=1,"Present","NA")))</f>
        <v>Present</v>
      </c>
      <c r="AK47" t="str">
        <f>IF(LOOKUP($B47,'[1]Ecology Phyto 10-21-14'!$P$4:$P$92,'[1]Ecology Phyto 10-21-14'!$AD$4:$AD$92)&gt;=1,"Dominant",IF(LOOKUP($B47,'[1]Ecology Phyto 10-21-14'!$P$98:$P$186,'[1]Ecology Phyto 10-21-14'!$AD$98:$AD$186)&gt;=1,"Subdominant",IF(LOOKUP($B47,'[1]Ecology Phyto 10-21-14'!$P$192:$P$280,'[1]Ecology Phyto 10-21-14'!$AD$192:$AD$280)&gt;=1,"Present","NA")))</f>
        <v>NA</v>
      </c>
      <c r="AL47" t="str">
        <f>IF(LOOKUP($B47,'[1]Ecology Phyto 10-21-14'!$P$4:$P$92,'[1]Ecology Phyto 10-21-14'!$AE$4:$AE$92)&gt;=1,"Dominant",IF(LOOKUP($B47,'[1]Ecology Phyto 10-21-14'!$P$98:$P$186,'[1]Ecology Phyto 10-21-14'!$AE$98:$AE$186)&gt;=1,"Subdominant",IF(LOOKUP($B47,'[1]Ecology Phyto 10-21-14'!$P$192:$P$280,'[1]Ecology Phyto 10-21-14'!$AE$192:$AE$280)&gt;=1,"Present","NA")))</f>
        <v>NA</v>
      </c>
      <c r="AM47" t="str">
        <f>IF(LOOKUP($B47,'[1]Ecology Phyto 10-21-14'!$P$4:$P$92,'[1]Ecology Phyto 10-21-14'!$AF$4:$AF$92)&gt;=1,"Dominant",IF(LOOKUP($B47,'[1]Ecology Phyto 10-21-14'!$P$98:$P$186,'[1]Ecology Phyto 10-21-14'!$AF$98:$AF$186)&gt;=1,"Subdominant",IF(LOOKUP($B47,'[1]Ecology Phyto 10-21-14'!$P$192:$P$280,'[1]Ecology Phyto 10-21-14'!$AF$192:$AF$280)&gt;=1,"Present","NA")))</f>
        <v>Present</v>
      </c>
      <c r="AN47" t="str">
        <f>IF(LOOKUP($B47,'[1]Ecology Phyto 10-21-14'!$P$4:$P$92,'[1]Ecology Phyto 10-21-14'!$AG$4:$AG$92)&gt;=1,"Dominant",IF(LOOKUP($B47,'[1]Ecology Phyto 10-21-14'!$P$98:$P$186,'[1]Ecology Phyto 10-21-14'!$AG$98:$AG$186)&gt;=1,"Subdominant",IF(LOOKUP($B47,'[1]Ecology Phyto 10-21-14'!$P$192:$P$280,'[1]Ecology Phyto 10-21-14'!$AG$192:$AG$280)&gt;=1,"Present","NA")))</f>
        <v>Dominant</v>
      </c>
    </row>
    <row r="48" spans="1:43" x14ac:dyDescent="0.25">
      <c r="A48" s="3">
        <v>41562</v>
      </c>
      <c r="B48" t="str">
        <f t="shared" si="17"/>
        <v>10/15/2013;1</v>
      </c>
      <c r="C48" s="2">
        <v>613</v>
      </c>
      <c r="D48" s="2" t="s">
        <v>183</v>
      </c>
      <c r="E48" s="2" t="s">
        <v>61</v>
      </c>
      <c r="F48" s="2">
        <v>613</v>
      </c>
      <c r="G48" s="2">
        <v>0.16</v>
      </c>
      <c r="H48" s="2" t="s">
        <v>14</v>
      </c>
      <c r="I48" s="32" t="str">
        <f t="shared" si="22"/>
        <v/>
      </c>
      <c r="J48" s="2" t="str">
        <f t="shared" si="23"/>
        <v/>
      </c>
      <c r="K48" s="2" t="str">
        <f t="shared" si="24"/>
        <v/>
      </c>
      <c r="L48" t="str">
        <f>IF(LOOKUP($B48,'Ecology Phyto 10-21-14'!$P$4:$P$97,'Ecology Phyto 10-21-14'!$AA$4:$AA$97)&gt;=1,"Dominant",IF(LOOKUP($B48,'Ecology Phyto 10-21-14'!$P$104:$P$197,'Ecology Phyto 10-21-14'!$AA$104:$AA$197)&gt;=1,"Subdominant",IF(LOOKUP($B48,'Ecology Phyto 10-21-14'!$P$204:$P$297,'Ecology Phyto 10-21-14'!$AA$204:$AA$297)&gt;=1,"Present","NA")))</f>
        <v>NA</v>
      </c>
      <c r="M48" s="32" t="str">
        <f t="shared" si="18"/>
        <v/>
      </c>
      <c r="N48" s="2" t="str">
        <f t="shared" si="19"/>
        <v/>
      </c>
      <c r="O48" s="2" t="str">
        <f t="shared" si="20"/>
        <v/>
      </c>
      <c r="P48" t="str">
        <f>IF(LOOKUP($B48,'Ecology Phyto 10-21-14'!$P$4:$P$97,'Ecology Phyto 10-21-14'!$AA$4:$AA$97)&gt;=1,"Dominant",IF(LOOKUP($B48,'Ecology Phyto 10-21-14'!$P$104:$P$197,'Ecology Phyto 10-21-14'!$AA$104:$AA$197)&gt;=1,"Subdominant",IF(LOOKUP($B48,'Ecology Phyto 10-21-14'!$P$204:$P$297,'Ecology Phyto 10-21-14'!$AA$204:$AA$297)&gt;=1,"Present","NA")))</f>
        <v>NA</v>
      </c>
      <c r="Q48" s="33" t="str">
        <f>IF(LOOKUP($B48,'Ecology Phyto 10-21-14'!$P$4:$P$97,'Ecology Phyto 10-21-14'!$AA$4:$AA$97)&gt;=1,"Dominant",IF(LOOKUP($B48,'Ecology Phyto 10-21-14'!$P$104:$P$197,'Ecology Phyto 10-21-14'!$AA$104:$AA$197)&gt;=1,"Subdominant",IF(LOOKUP($B48,'Ecology Phyto 10-21-14'!$P$204:$P$297,'Ecology Phyto 10-21-14'!$AA$204:$AA$297)&gt;=1,"Present","NA")))</f>
        <v>NA</v>
      </c>
      <c r="R48" s="2" t="str">
        <f t="shared" si="25"/>
        <v/>
      </c>
      <c r="S48" s="2" t="str">
        <f t="shared" si="26"/>
        <v/>
      </c>
      <c r="T48" s="2" t="str">
        <f t="shared" si="21"/>
        <v/>
      </c>
      <c r="U48" s="2" t="str">
        <f t="shared" si="27"/>
        <v/>
      </c>
      <c r="V48" s="2" t="str">
        <f t="shared" si="28"/>
        <v/>
      </c>
      <c r="W48" s="2" t="str">
        <f t="shared" si="29"/>
        <v/>
      </c>
      <c r="X48" s="2" t="str">
        <f t="shared" si="30"/>
        <v/>
      </c>
      <c r="Y48" s="2" t="str">
        <f t="shared" si="31"/>
        <v/>
      </c>
      <c r="Z48" s="2" t="str">
        <f t="shared" si="32"/>
        <v/>
      </c>
      <c r="AA48" s="2" t="str">
        <f t="shared" si="33"/>
        <v/>
      </c>
      <c r="AB48" s="2" t="str">
        <f t="shared" si="34"/>
        <v/>
      </c>
      <c r="AC48" s="2" t="str">
        <f t="shared" si="35"/>
        <v/>
      </c>
      <c r="AD48" s="2" t="str">
        <f t="shared" si="36"/>
        <v/>
      </c>
      <c r="AE48" s="2" t="str">
        <f t="shared" si="37"/>
        <v/>
      </c>
      <c r="AF48" s="2" t="str">
        <f t="shared" si="38"/>
        <v/>
      </c>
      <c r="AH48" s="33" t="str">
        <f>IF(LOOKUP($B48,'Ecology Phyto 10-21-14'!$P$4:$P$97,'Ecology Phyto 10-21-14'!$AA$4:$AA$97)&gt;=1,"Dominant",IF(LOOKUP($B48,'Ecology Phyto 10-21-14'!$P$104:$P$197,'Ecology Phyto 10-21-14'!$AA$104:$AA$197)&gt;=1,"Subdominant",IF(LOOKUP($B48,'Ecology Phyto 10-21-14'!$P$204:$P$297,'Ecology Phyto 10-21-14'!$AA$204:$AA$297)&gt;=1,"Present","NA")))</f>
        <v>NA</v>
      </c>
      <c r="AI48" t="str">
        <f>IF(LOOKUP($B48,'Ecology Phyto 10-21-14'!$P$4:$P$97,'Ecology Phyto 10-21-14'!$AB$4:$AB$97)&gt;=1,"Dominant",IF(LOOKUP($B48,'Ecology Phyto 10-21-14'!$P$104:$P$197,'Ecology Phyto 10-21-14'!$AB$104:$AB$197)&gt;=1,"Subdominant",IF(LOOKUP($B48,'Ecology Phyto 10-21-14'!$P$204:$P$297,'Ecology Phyto 10-21-14'!$AB$204:$AB$297)&gt;=1,"Present","NA")))</f>
        <v>NA</v>
      </c>
      <c r="AJ48" t="str">
        <f>IF(LOOKUP($B48,'Ecology Phyto 10-21-14'!$P$4:$P$97,'Ecology Phyto 10-21-14'!$AC$4:$AC$97)&gt;=1,"Dominant",IF(LOOKUP($B48,'Ecology Phyto 10-21-14'!$P$104:$P$197,'Ecology Phyto 10-21-14'!$AC$104:$AC$197)&gt;=1,"Subdominant",IF(LOOKUP($B48,'Ecology Phyto 10-21-14'!$P$204:$P$297,'Ecology Phyto 10-21-14'!$AC$204:$AC$297)&gt;=1,"Present","NA")))</f>
        <v>NA</v>
      </c>
      <c r="AK48" t="str">
        <f>IF(LOOKUP($B48,'[1]Ecology Phyto 10-21-14'!$P$4:$P$92,'[1]Ecology Phyto 10-21-14'!$AD$4:$AD$92)&gt;=1,"Dominant",IF(LOOKUP($B48,'[1]Ecology Phyto 10-21-14'!$P$98:$P$186,'[1]Ecology Phyto 10-21-14'!$AD$98:$AD$186)&gt;=1,"Subdominant",IF(LOOKUP($B48,'[1]Ecology Phyto 10-21-14'!$P$192:$P$280,'[1]Ecology Phyto 10-21-14'!$AD$192:$AD$280)&gt;=1,"Present","NA")))</f>
        <v>NA</v>
      </c>
      <c r="AL48" t="str">
        <f>IF(LOOKUP($B48,'[1]Ecology Phyto 10-21-14'!$P$4:$P$92,'[1]Ecology Phyto 10-21-14'!$AE$4:$AE$92)&gt;=1,"Dominant",IF(LOOKUP($B48,'[1]Ecology Phyto 10-21-14'!$P$98:$P$186,'[1]Ecology Phyto 10-21-14'!$AE$98:$AE$186)&gt;=1,"Subdominant",IF(LOOKUP($B48,'[1]Ecology Phyto 10-21-14'!$P$192:$P$280,'[1]Ecology Phyto 10-21-14'!$AE$192:$AE$280)&gt;=1,"Present","NA")))</f>
        <v>NA</v>
      </c>
      <c r="AM48" t="str">
        <f>IF(LOOKUP($B48,'[1]Ecology Phyto 10-21-14'!$P$4:$P$92,'[1]Ecology Phyto 10-21-14'!$AF$4:$AF$92)&gt;=1,"Dominant",IF(LOOKUP($B48,'[1]Ecology Phyto 10-21-14'!$P$98:$P$186,'[1]Ecology Phyto 10-21-14'!$AF$98:$AF$186)&gt;=1,"Subdominant",IF(LOOKUP($B48,'[1]Ecology Phyto 10-21-14'!$P$192:$P$280,'[1]Ecology Phyto 10-21-14'!$AF$192:$AF$280)&gt;=1,"Present","NA")))</f>
        <v>NA</v>
      </c>
      <c r="AN48" t="str">
        <f>IF(LOOKUP($B48,'[1]Ecology Phyto 10-21-14'!$P$4:$P$92,'[1]Ecology Phyto 10-21-14'!$AG$4:$AG$92)&gt;=1,"Dominant",IF(LOOKUP($B48,'[1]Ecology Phyto 10-21-14'!$P$98:$P$186,'[1]Ecology Phyto 10-21-14'!$AG$98:$AG$186)&gt;=1,"Subdominant",IF(LOOKUP($B48,'[1]Ecology Phyto 10-21-14'!$P$192:$P$280,'[1]Ecology Phyto 10-21-14'!$AG$192:$AG$280)&gt;=1,"Present","NA")))</f>
        <v>NA</v>
      </c>
    </row>
    <row r="49" spans="1:43" x14ac:dyDescent="0.25">
      <c r="A49" s="3">
        <v>41562</v>
      </c>
      <c r="B49" t="str">
        <f t="shared" si="17"/>
        <v>10/15/2013;2</v>
      </c>
      <c r="C49" s="4">
        <v>0.08</v>
      </c>
      <c r="D49" s="2" t="s">
        <v>182</v>
      </c>
      <c r="E49" s="2" t="s">
        <v>190</v>
      </c>
      <c r="F49" s="2" t="s">
        <v>10</v>
      </c>
      <c r="G49" s="2">
        <v>0.16</v>
      </c>
      <c r="H49" s="2" t="s">
        <v>11</v>
      </c>
      <c r="I49" s="32" t="str">
        <f t="shared" si="22"/>
        <v/>
      </c>
      <c r="J49" s="2" t="str">
        <f t="shared" si="23"/>
        <v/>
      </c>
      <c r="K49" s="2" t="str">
        <f t="shared" si="24"/>
        <v/>
      </c>
      <c r="L49" t="str">
        <f>IF(LOOKUP($B49,'Ecology Phyto 10-21-14'!$P$4:$P$97,'Ecology Phyto 10-21-14'!$AA$4:$AA$97)&gt;=1,"Dominant",IF(LOOKUP($B49,'Ecology Phyto 10-21-14'!$P$104:$P$197,'Ecology Phyto 10-21-14'!$AA$104:$AA$197)&gt;=1,"Subdominant",IF(LOOKUP($B49,'Ecology Phyto 10-21-14'!$P$204:$P$297,'Ecology Phyto 10-21-14'!$AA$204:$AA$297)&gt;=1,"Present","NA")))</f>
        <v>NA</v>
      </c>
      <c r="M49" s="32" t="str">
        <f t="shared" si="18"/>
        <v/>
      </c>
      <c r="N49" s="2" t="str">
        <f t="shared" si="19"/>
        <v/>
      </c>
      <c r="O49" s="2" t="str">
        <f t="shared" si="20"/>
        <v/>
      </c>
      <c r="P49" t="str">
        <f>IF(LOOKUP($B49,'Ecology Phyto 10-21-14'!$P$4:$P$97,'Ecology Phyto 10-21-14'!$AA$4:$AA$97)&gt;=1,"Dominant",IF(LOOKUP($B49,'Ecology Phyto 10-21-14'!$P$104:$P$197,'Ecology Phyto 10-21-14'!$AA$104:$AA$197)&gt;=1,"Subdominant",IF(LOOKUP($B49,'Ecology Phyto 10-21-14'!$P$204:$P$297,'Ecology Phyto 10-21-14'!$AA$204:$AA$297)&gt;=1,"Present","NA")))</f>
        <v>NA</v>
      </c>
      <c r="Q49" s="33" t="str">
        <f>IF(LOOKUP($B49,'Ecology Phyto 10-21-14'!$P$4:$P$97,'Ecology Phyto 10-21-14'!$AA$4:$AA$97)&gt;=1,"Dominant",IF(LOOKUP($B49,'Ecology Phyto 10-21-14'!$P$104:$P$197,'Ecology Phyto 10-21-14'!$AA$104:$AA$197)&gt;=1,"Subdominant",IF(LOOKUP($B49,'Ecology Phyto 10-21-14'!$P$204:$P$297,'Ecology Phyto 10-21-14'!$AA$204:$AA$297)&gt;=1,"Present","NA")))</f>
        <v>NA</v>
      </c>
      <c r="R49" s="2" t="str">
        <f t="shared" si="25"/>
        <v/>
      </c>
      <c r="S49" s="2" t="str">
        <f t="shared" si="26"/>
        <v/>
      </c>
      <c r="T49" s="2" t="str">
        <f t="shared" si="21"/>
        <v/>
      </c>
      <c r="U49" s="2" t="str">
        <f t="shared" si="27"/>
        <v/>
      </c>
      <c r="V49" s="2" t="str">
        <f t="shared" si="28"/>
        <v/>
      </c>
      <c r="W49" s="2" t="str">
        <f t="shared" si="29"/>
        <v/>
      </c>
      <c r="X49" s="2" t="str">
        <f t="shared" si="30"/>
        <v/>
      </c>
      <c r="Y49" s="2" t="str">
        <f t="shared" si="31"/>
        <v/>
      </c>
      <c r="Z49" s="2" t="str">
        <f t="shared" si="32"/>
        <v/>
      </c>
      <c r="AA49" s="2" t="str">
        <f t="shared" si="33"/>
        <v/>
      </c>
      <c r="AB49" s="2" t="str">
        <f t="shared" si="34"/>
        <v/>
      </c>
      <c r="AC49" s="2" t="str">
        <f t="shared" si="35"/>
        <v/>
      </c>
      <c r="AD49" s="2" t="str">
        <f t="shared" si="36"/>
        <v/>
      </c>
      <c r="AE49" s="2" t="str">
        <f t="shared" si="37"/>
        <v/>
      </c>
      <c r="AF49" s="2" t="str">
        <f t="shared" si="38"/>
        <v/>
      </c>
      <c r="AH49" s="33" t="str">
        <f>IF(LOOKUP($B49,'Ecology Phyto 10-21-14'!$P$4:$P$97,'Ecology Phyto 10-21-14'!$AA$4:$AA$97)&gt;=1,"Dominant",IF(LOOKUP($B49,'Ecology Phyto 10-21-14'!$P$104:$P$197,'Ecology Phyto 10-21-14'!$AA$104:$AA$197)&gt;=1,"Subdominant",IF(LOOKUP($B49,'Ecology Phyto 10-21-14'!$P$204:$P$297,'Ecology Phyto 10-21-14'!$AA$204:$AA$297)&gt;=1,"Present","NA")))</f>
        <v>NA</v>
      </c>
      <c r="AI49" t="str">
        <f>IF(LOOKUP($B49,'Ecology Phyto 10-21-14'!$P$4:$P$97,'Ecology Phyto 10-21-14'!$AB$4:$AB$97)&gt;=1,"Dominant",IF(LOOKUP($B49,'Ecology Phyto 10-21-14'!$P$104:$P$197,'Ecology Phyto 10-21-14'!$AB$104:$AB$197)&gt;=1,"Subdominant",IF(LOOKUP($B49,'Ecology Phyto 10-21-14'!$P$204:$P$297,'Ecology Phyto 10-21-14'!$AB$204:$AB$297)&gt;=1,"Present","NA")))</f>
        <v>NA</v>
      </c>
      <c r="AJ49" t="str">
        <f>IF(LOOKUP($B49,'Ecology Phyto 10-21-14'!$P$4:$P$97,'Ecology Phyto 10-21-14'!$AC$4:$AC$97)&gt;=1,"Dominant",IF(LOOKUP($B49,'Ecology Phyto 10-21-14'!$P$104:$P$197,'Ecology Phyto 10-21-14'!$AC$104:$AC$197)&gt;=1,"Subdominant",IF(LOOKUP($B49,'Ecology Phyto 10-21-14'!$P$204:$P$297,'Ecology Phyto 10-21-14'!$AC$204:$AC$297)&gt;=1,"Present","NA")))</f>
        <v>NA</v>
      </c>
      <c r="AK49" t="str">
        <f>IF(LOOKUP($B49,'[1]Ecology Phyto 10-21-14'!$P$4:$P$92,'[1]Ecology Phyto 10-21-14'!$AD$4:$AD$92)&gt;=1,"Dominant",IF(LOOKUP($B49,'[1]Ecology Phyto 10-21-14'!$P$98:$P$186,'[1]Ecology Phyto 10-21-14'!$AD$98:$AD$186)&gt;=1,"Subdominant",IF(LOOKUP($B49,'[1]Ecology Phyto 10-21-14'!$P$192:$P$280,'[1]Ecology Phyto 10-21-14'!$AD$192:$AD$280)&gt;=1,"Present","NA")))</f>
        <v>NA</v>
      </c>
      <c r="AL49" t="str">
        <f>IF(LOOKUP($B49,'[1]Ecology Phyto 10-21-14'!$P$4:$P$92,'[1]Ecology Phyto 10-21-14'!$AE$4:$AE$92)&gt;=1,"Dominant",IF(LOOKUP($B49,'[1]Ecology Phyto 10-21-14'!$P$98:$P$186,'[1]Ecology Phyto 10-21-14'!$AE$98:$AE$186)&gt;=1,"Subdominant",IF(LOOKUP($B49,'[1]Ecology Phyto 10-21-14'!$P$192:$P$280,'[1]Ecology Phyto 10-21-14'!$AE$192:$AE$280)&gt;=1,"Present","NA")))</f>
        <v>NA</v>
      </c>
      <c r="AM49" t="str">
        <f>IF(LOOKUP($B49,'[1]Ecology Phyto 10-21-14'!$P$4:$P$92,'[1]Ecology Phyto 10-21-14'!$AF$4:$AF$92)&gt;=1,"Dominant",IF(LOOKUP($B49,'[1]Ecology Phyto 10-21-14'!$P$98:$P$186,'[1]Ecology Phyto 10-21-14'!$AF$98:$AF$186)&gt;=1,"Subdominant",IF(LOOKUP($B49,'[1]Ecology Phyto 10-21-14'!$P$192:$P$280,'[1]Ecology Phyto 10-21-14'!$AF$192:$AF$280)&gt;=1,"Present","NA")))</f>
        <v>NA</v>
      </c>
      <c r="AN49" t="str">
        <f>IF(LOOKUP($B49,'[1]Ecology Phyto 10-21-14'!$P$4:$P$92,'[1]Ecology Phyto 10-21-14'!$AG$4:$AG$92)&gt;=1,"Dominant",IF(LOOKUP($B49,'[1]Ecology Phyto 10-21-14'!$P$98:$P$186,'[1]Ecology Phyto 10-21-14'!$AG$98:$AG$186)&gt;=1,"Subdominant",IF(LOOKUP($B49,'[1]Ecology Phyto 10-21-14'!$P$192:$P$280,'[1]Ecology Phyto 10-21-14'!$AG$192:$AG$280)&gt;=1,"Present","NA")))</f>
        <v>NA</v>
      </c>
    </row>
    <row r="50" spans="1:43" x14ac:dyDescent="0.25">
      <c r="A50" s="3">
        <v>41569</v>
      </c>
      <c r="B50" t="str">
        <f t="shared" si="17"/>
        <v>10/22/2013;1</v>
      </c>
      <c r="C50" s="4">
        <v>0.08</v>
      </c>
      <c r="D50" s="2" t="s">
        <v>182</v>
      </c>
      <c r="E50" s="2" t="s">
        <v>63</v>
      </c>
      <c r="F50" s="2" t="s">
        <v>10</v>
      </c>
      <c r="G50" s="2">
        <v>0.16</v>
      </c>
      <c r="H50" s="2" t="s">
        <v>11</v>
      </c>
      <c r="I50" s="32" t="str">
        <f t="shared" si="22"/>
        <v/>
      </c>
      <c r="J50" s="2" t="str">
        <f t="shared" si="23"/>
        <v/>
      </c>
      <c r="K50" s="2" t="str">
        <f t="shared" si="24"/>
        <v/>
      </c>
      <c r="L50" t="str">
        <f>IF(LOOKUP($B50,'Ecology Phyto 10-21-14'!$P$4:$P$97,'Ecology Phyto 10-21-14'!$AA$4:$AA$97)&gt;=1,"Dominant",IF(LOOKUP($B50,'Ecology Phyto 10-21-14'!$P$104:$P$197,'Ecology Phyto 10-21-14'!$AA$104:$AA$197)&gt;=1,"Subdominant",IF(LOOKUP($B50,'Ecology Phyto 10-21-14'!$P$204:$P$297,'Ecology Phyto 10-21-14'!$AA$204:$AA$297)&gt;=1,"Present","NA")))</f>
        <v>NA</v>
      </c>
      <c r="M50" s="32" t="str">
        <f t="shared" si="18"/>
        <v/>
      </c>
      <c r="N50" s="2" t="str">
        <f t="shared" si="19"/>
        <v/>
      </c>
      <c r="O50" s="2" t="str">
        <f t="shared" si="20"/>
        <v/>
      </c>
      <c r="P50" t="str">
        <f>IF(LOOKUP($B50,'Ecology Phyto 10-21-14'!$P$4:$P$97,'Ecology Phyto 10-21-14'!$AA$4:$AA$97)&gt;=1,"Dominant",IF(LOOKUP($B50,'Ecology Phyto 10-21-14'!$P$104:$P$197,'Ecology Phyto 10-21-14'!$AA$104:$AA$197)&gt;=1,"Subdominant",IF(LOOKUP($B50,'Ecology Phyto 10-21-14'!$P$204:$P$297,'Ecology Phyto 10-21-14'!$AA$204:$AA$297)&gt;=1,"Present","NA")))</f>
        <v>NA</v>
      </c>
      <c r="Q50" s="33" t="str">
        <f>IF(LOOKUP($B50,'Ecology Phyto 10-21-14'!$P$4:$P$97,'Ecology Phyto 10-21-14'!$AA$4:$AA$97)&gt;=1,"Dominant",IF(LOOKUP($B50,'Ecology Phyto 10-21-14'!$P$104:$P$197,'Ecology Phyto 10-21-14'!$AA$104:$AA$197)&gt;=1,"Subdominant",IF(LOOKUP($B50,'Ecology Phyto 10-21-14'!$P$204:$P$297,'Ecology Phyto 10-21-14'!$AA$204:$AA$297)&gt;=1,"Present","NA")))</f>
        <v>NA</v>
      </c>
      <c r="R50" s="2" t="str">
        <f t="shared" si="25"/>
        <v/>
      </c>
      <c r="S50" s="2" t="str">
        <f t="shared" si="26"/>
        <v/>
      </c>
      <c r="T50" s="2" t="str">
        <f t="shared" si="21"/>
        <v/>
      </c>
      <c r="U50" s="2" t="str">
        <f t="shared" si="27"/>
        <v/>
      </c>
      <c r="V50" s="2" t="str">
        <f t="shared" si="28"/>
        <v/>
      </c>
      <c r="W50" s="2" t="str">
        <f t="shared" si="29"/>
        <v/>
      </c>
      <c r="X50" s="2" t="str">
        <f t="shared" si="30"/>
        <v/>
      </c>
      <c r="Y50" s="2" t="str">
        <f t="shared" si="31"/>
        <v/>
      </c>
      <c r="Z50" s="2" t="str">
        <f t="shared" si="32"/>
        <v/>
      </c>
      <c r="AA50" s="2" t="str">
        <f t="shared" si="33"/>
        <v/>
      </c>
      <c r="AB50" s="2" t="str">
        <f t="shared" si="34"/>
        <v/>
      </c>
      <c r="AC50" s="2" t="str">
        <f t="shared" si="35"/>
        <v/>
      </c>
      <c r="AD50" s="2" t="str">
        <f t="shared" si="36"/>
        <v/>
      </c>
      <c r="AE50" s="2" t="str">
        <f t="shared" si="37"/>
        <v/>
      </c>
      <c r="AF50" s="2" t="str">
        <f t="shared" si="38"/>
        <v/>
      </c>
      <c r="AH50" s="33" t="str">
        <f>IF(LOOKUP($B50,'Ecology Phyto 10-21-14'!$P$4:$P$97,'Ecology Phyto 10-21-14'!$AA$4:$AA$97)&gt;=1,"Dominant",IF(LOOKUP($B50,'Ecology Phyto 10-21-14'!$P$104:$P$197,'Ecology Phyto 10-21-14'!$AA$104:$AA$197)&gt;=1,"Subdominant",IF(LOOKUP($B50,'Ecology Phyto 10-21-14'!$P$204:$P$297,'Ecology Phyto 10-21-14'!$AA$204:$AA$297)&gt;=1,"Present","NA")))</f>
        <v>NA</v>
      </c>
      <c r="AI50" t="str">
        <f>IF(LOOKUP($B50,'Ecology Phyto 10-21-14'!$P$4:$P$97,'Ecology Phyto 10-21-14'!$AB$4:$AB$97)&gt;=1,"Dominant",IF(LOOKUP($B50,'Ecology Phyto 10-21-14'!$P$104:$P$197,'Ecology Phyto 10-21-14'!$AB$104:$AB$197)&gt;=1,"Subdominant",IF(LOOKUP($B50,'Ecology Phyto 10-21-14'!$P$204:$P$297,'Ecology Phyto 10-21-14'!$AB$204:$AB$297)&gt;=1,"Present","NA")))</f>
        <v>NA</v>
      </c>
      <c r="AJ50" t="str">
        <f>IF(LOOKUP($B50,'Ecology Phyto 10-21-14'!$P$4:$P$97,'Ecology Phyto 10-21-14'!$AC$4:$AC$97)&gt;=1,"Dominant",IF(LOOKUP($B50,'Ecology Phyto 10-21-14'!$P$104:$P$197,'Ecology Phyto 10-21-14'!$AC$104:$AC$197)&gt;=1,"Subdominant",IF(LOOKUP($B50,'Ecology Phyto 10-21-14'!$P$204:$P$297,'Ecology Phyto 10-21-14'!$AC$204:$AC$297)&gt;=1,"Present","NA")))</f>
        <v>NA</v>
      </c>
      <c r="AK50" t="str">
        <f>IF(LOOKUP($B50,'[1]Ecology Phyto 10-21-14'!$P$4:$P$92,'[1]Ecology Phyto 10-21-14'!$AD$4:$AD$92)&gt;=1,"Dominant",IF(LOOKUP($B50,'[1]Ecology Phyto 10-21-14'!$P$98:$P$186,'[1]Ecology Phyto 10-21-14'!$AD$98:$AD$186)&gt;=1,"Subdominant",IF(LOOKUP($B50,'[1]Ecology Phyto 10-21-14'!$P$192:$P$280,'[1]Ecology Phyto 10-21-14'!$AD$192:$AD$280)&gt;=1,"Present","NA")))</f>
        <v>NA</v>
      </c>
      <c r="AL50" t="str">
        <f>IF(LOOKUP($B50,'[1]Ecology Phyto 10-21-14'!$P$4:$P$92,'[1]Ecology Phyto 10-21-14'!$AE$4:$AE$92)&gt;=1,"Dominant",IF(LOOKUP($B50,'[1]Ecology Phyto 10-21-14'!$P$98:$P$186,'[1]Ecology Phyto 10-21-14'!$AE$98:$AE$186)&gt;=1,"Subdominant",IF(LOOKUP($B50,'[1]Ecology Phyto 10-21-14'!$P$192:$P$280,'[1]Ecology Phyto 10-21-14'!$AE$192:$AE$280)&gt;=1,"Present","NA")))</f>
        <v>NA</v>
      </c>
      <c r="AM50" t="str">
        <f>IF(LOOKUP($B50,'[1]Ecology Phyto 10-21-14'!$P$4:$P$92,'[1]Ecology Phyto 10-21-14'!$AF$4:$AF$92)&gt;=1,"Dominant",IF(LOOKUP($B50,'[1]Ecology Phyto 10-21-14'!$P$98:$P$186,'[1]Ecology Phyto 10-21-14'!$AF$98:$AF$186)&gt;=1,"Subdominant",IF(LOOKUP($B50,'[1]Ecology Phyto 10-21-14'!$P$192:$P$280,'[1]Ecology Phyto 10-21-14'!$AF$192:$AF$280)&gt;=1,"Present","NA")))</f>
        <v>NA</v>
      </c>
      <c r="AN50" t="str">
        <f>IF(LOOKUP($B50,'[1]Ecology Phyto 10-21-14'!$P$4:$P$92,'[1]Ecology Phyto 10-21-14'!$AG$4:$AG$92)&gt;=1,"Dominant",IF(LOOKUP($B50,'[1]Ecology Phyto 10-21-14'!$P$98:$P$186,'[1]Ecology Phyto 10-21-14'!$AG$98:$AG$186)&gt;=1,"Subdominant",IF(LOOKUP($B50,'[1]Ecology Phyto 10-21-14'!$P$192:$P$280,'[1]Ecology Phyto 10-21-14'!$AG$192:$AG$280)&gt;=1,"Present","NA")))</f>
        <v>NA</v>
      </c>
    </row>
    <row r="51" spans="1:43" x14ac:dyDescent="0.25">
      <c r="A51" s="3">
        <v>41569</v>
      </c>
      <c r="B51" t="str">
        <f t="shared" si="17"/>
        <v>10/22/2013;3</v>
      </c>
      <c r="C51" s="2">
        <v>4.03</v>
      </c>
      <c r="D51" s="2" t="s">
        <v>182</v>
      </c>
      <c r="E51" s="2" t="s">
        <v>64</v>
      </c>
      <c r="F51" s="2">
        <v>4.03</v>
      </c>
      <c r="G51" s="2">
        <v>0.16</v>
      </c>
      <c r="H51" s="2" t="s">
        <v>11</v>
      </c>
      <c r="I51" s="32" t="str">
        <f t="shared" si="22"/>
        <v/>
      </c>
      <c r="J51" s="2" t="str">
        <f t="shared" si="23"/>
        <v/>
      </c>
      <c r="K51" s="2" t="str">
        <f t="shared" si="24"/>
        <v/>
      </c>
      <c r="L51" t="str">
        <f>IF(LOOKUP($B51,'Ecology Phyto 10-21-14'!$P$4:$P$97,'Ecology Phyto 10-21-14'!$AA$4:$AA$97)&gt;=1,"Dominant",IF(LOOKUP($B51,'Ecology Phyto 10-21-14'!$P$104:$P$197,'Ecology Phyto 10-21-14'!$AA$104:$AA$197)&gt;=1,"Subdominant",IF(LOOKUP($B51,'Ecology Phyto 10-21-14'!$P$204:$P$297,'Ecology Phyto 10-21-14'!$AA$204:$AA$297)&gt;=1,"Present","NA")))</f>
        <v>NA</v>
      </c>
      <c r="M51" s="32" t="str">
        <f t="shared" si="18"/>
        <v/>
      </c>
      <c r="N51" s="2" t="str">
        <f t="shared" si="19"/>
        <v/>
      </c>
      <c r="O51" s="2" t="str">
        <f t="shared" si="20"/>
        <v/>
      </c>
      <c r="P51" t="str">
        <f>IF(LOOKUP($B51,'Ecology Phyto 10-21-14'!$P$4:$P$97,'Ecology Phyto 10-21-14'!$AA$4:$AA$97)&gt;=1,"Dominant",IF(LOOKUP($B51,'Ecology Phyto 10-21-14'!$P$104:$P$197,'Ecology Phyto 10-21-14'!$AA$104:$AA$197)&gt;=1,"Subdominant",IF(LOOKUP($B51,'Ecology Phyto 10-21-14'!$P$204:$P$297,'Ecology Phyto 10-21-14'!$AA$204:$AA$297)&gt;=1,"Present","NA")))</f>
        <v>NA</v>
      </c>
      <c r="Q51" s="33" t="str">
        <f>IF(LOOKUP($B51,'Ecology Phyto 10-21-14'!$P$4:$P$97,'Ecology Phyto 10-21-14'!$AA$4:$AA$97)&gt;=1,"Dominant",IF(LOOKUP($B51,'Ecology Phyto 10-21-14'!$P$104:$P$197,'Ecology Phyto 10-21-14'!$AA$104:$AA$197)&gt;=1,"Subdominant",IF(LOOKUP($B51,'Ecology Phyto 10-21-14'!$P$204:$P$297,'Ecology Phyto 10-21-14'!$AA$204:$AA$297)&gt;=1,"Present","NA")))</f>
        <v>NA</v>
      </c>
      <c r="R51" s="2" t="str">
        <f t="shared" si="25"/>
        <v/>
      </c>
      <c r="S51" s="2" t="str">
        <f t="shared" si="26"/>
        <v/>
      </c>
      <c r="T51" s="2" t="str">
        <f t="shared" si="21"/>
        <v/>
      </c>
      <c r="U51" s="2" t="str">
        <f t="shared" si="27"/>
        <v/>
      </c>
      <c r="V51" s="2" t="str">
        <f t="shared" si="28"/>
        <v/>
      </c>
      <c r="W51" s="2" t="str">
        <f t="shared" si="29"/>
        <v/>
      </c>
      <c r="X51" s="2" t="str">
        <f t="shared" si="30"/>
        <v/>
      </c>
      <c r="Y51" s="2" t="str">
        <f t="shared" si="31"/>
        <v/>
      </c>
      <c r="Z51" s="2" t="str">
        <f t="shared" si="32"/>
        <v/>
      </c>
      <c r="AA51" s="2" t="str">
        <f t="shared" si="33"/>
        <v/>
      </c>
      <c r="AB51" s="2" t="str">
        <f t="shared" si="34"/>
        <v/>
      </c>
      <c r="AC51" s="2" t="str">
        <f t="shared" si="35"/>
        <v/>
      </c>
      <c r="AD51" s="2" t="str">
        <f t="shared" si="36"/>
        <v/>
      </c>
      <c r="AE51" s="2" t="str">
        <f t="shared" si="37"/>
        <v/>
      </c>
      <c r="AF51" s="2" t="str">
        <f t="shared" si="38"/>
        <v/>
      </c>
      <c r="AH51" s="33" t="str">
        <f>IF(LOOKUP($B51,'Ecology Phyto 10-21-14'!$P$4:$P$97,'Ecology Phyto 10-21-14'!$AA$4:$AA$97)&gt;=1,"Dominant",IF(LOOKUP($B51,'Ecology Phyto 10-21-14'!$P$104:$P$197,'Ecology Phyto 10-21-14'!$AA$104:$AA$197)&gt;=1,"Subdominant",IF(LOOKUP($B51,'Ecology Phyto 10-21-14'!$P$204:$P$297,'Ecology Phyto 10-21-14'!$AA$204:$AA$297)&gt;=1,"Present","NA")))</f>
        <v>NA</v>
      </c>
      <c r="AI51" t="str">
        <f>IF(LOOKUP($B51,'Ecology Phyto 10-21-14'!$P$4:$P$97,'Ecology Phyto 10-21-14'!$AB$4:$AB$97)&gt;=1,"Dominant",IF(LOOKUP($B51,'Ecology Phyto 10-21-14'!$P$104:$P$197,'Ecology Phyto 10-21-14'!$AB$104:$AB$197)&gt;=1,"Subdominant",IF(LOOKUP($B51,'Ecology Phyto 10-21-14'!$P$204:$P$297,'Ecology Phyto 10-21-14'!$AB$204:$AB$297)&gt;=1,"Present","NA")))</f>
        <v>NA</v>
      </c>
      <c r="AJ51" t="str">
        <f>IF(LOOKUP($B51,'Ecology Phyto 10-21-14'!$P$4:$P$97,'Ecology Phyto 10-21-14'!$AC$4:$AC$97)&gt;=1,"Dominant",IF(LOOKUP($B51,'Ecology Phyto 10-21-14'!$P$104:$P$197,'Ecology Phyto 10-21-14'!$AC$104:$AC$197)&gt;=1,"Subdominant",IF(LOOKUP($B51,'Ecology Phyto 10-21-14'!$P$204:$P$297,'Ecology Phyto 10-21-14'!$AC$204:$AC$297)&gt;=1,"Present","NA")))</f>
        <v>NA</v>
      </c>
      <c r="AK51" t="str">
        <f>IF(LOOKUP($B51,'[1]Ecology Phyto 10-21-14'!$P$4:$P$92,'[1]Ecology Phyto 10-21-14'!$AD$4:$AD$92)&gt;=1,"Dominant",IF(LOOKUP($B51,'[1]Ecology Phyto 10-21-14'!$P$98:$P$186,'[1]Ecology Phyto 10-21-14'!$AD$98:$AD$186)&gt;=1,"Subdominant",IF(LOOKUP($B51,'[1]Ecology Phyto 10-21-14'!$P$192:$P$280,'[1]Ecology Phyto 10-21-14'!$AD$192:$AD$280)&gt;=1,"Present","NA")))</f>
        <v>NA</v>
      </c>
      <c r="AL51" t="str">
        <f>IF(LOOKUP($B51,'[1]Ecology Phyto 10-21-14'!$P$4:$P$92,'[1]Ecology Phyto 10-21-14'!$AE$4:$AE$92)&gt;=1,"Dominant",IF(LOOKUP($B51,'[1]Ecology Phyto 10-21-14'!$P$98:$P$186,'[1]Ecology Phyto 10-21-14'!$AE$98:$AE$186)&gt;=1,"Subdominant",IF(LOOKUP($B51,'[1]Ecology Phyto 10-21-14'!$P$192:$P$280,'[1]Ecology Phyto 10-21-14'!$AE$192:$AE$280)&gt;=1,"Present","NA")))</f>
        <v>NA</v>
      </c>
      <c r="AM51" t="str">
        <f>IF(LOOKUP($B51,'[1]Ecology Phyto 10-21-14'!$P$4:$P$92,'[1]Ecology Phyto 10-21-14'!$AF$4:$AF$92)&gt;=1,"Dominant",IF(LOOKUP($B51,'[1]Ecology Phyto 10-21-14'!$P$98:$P$186,'[1]Ecology Phyto 10-21-14'!$AF$98:$AF$186)&gt;=1,"Subdominant",IF(LOOKUP($B51,'[1]Ecology Phyto 10-21-14'!$P$192:$P$280,'[1]Ecology Phyto 10-21-14'!$AF$192:$AF$280)&gt;=1,"Present","NA")))</f>
        <v>NA</v>
      </c>
      <c r="AN51" t="str">
        <f>IF(LOOKUP($B51,'[1]Ecology Phyto 10-21-14'!$P$4:$P$92,'[1]Ecology Phyto 10-21-14'!$AG$4:$AG$92)&gt;=1,"Dominant",IF(LOOKUP($B51,'[1]Ecology Phyto 10-21-14'!$P$98:$P$186,'[1]Ecology Phyto 10-21-14'!$AG$98:$AG$186)&gt;=1,"Subdominant",IF(LOOKUP($B51,'[1]Ecology Phyto 10-21-14'!$P$192:$P$280,'[1]Ecology Phyto 10-21-14'!$AG$192:$AG$280)&gt;=1,"Present","NA")))</f>
        <v>NA</v>
      </c>
    </row>
    <row r="52" spans="1:43" x14ac:dyDescent="0.25">
      <c r="A52" s="3">
        <v>41576</v>
      </c>
      <c r="B52" t="str">
        <f t="shared" si="17"/>
        <v>10/29/2013;3</v>
      </c>
      <c r="C52" s="2">
        <v>3.44</v>
      </c>
      <c r="D52" s="2" t="s">
        <v>182</v>
      </c>
      <c r="E52" s="2" t="s">
        <v>65</v>
      </c>
      <c r="F52" s="2">
        <v>3.44</v>
      </c>
      <c r="G52" s="2">
        <v>0.16</v>
      </c>
      <c r="H52" s="2" t="s">
        <v>11</v>
      </c>
      <c r="I52" s="32" t="str">
        <f t="shared" si="22"/>
        <v/>
      </c>
      <c r="J52" s="2" t="str">
        <f t="shared" si="23"/>
        <v/>
      </c>
      <c r="K52" s="2" t="str">
        <f t="shared" si="24"/>
        <v/>
      </c>
      <c r="L52" t="str">
        <f>IF(LOOKUP($B52,'Ecology Phyto 10-21-14'!$P$4:$P$97,'Ecology Phyto 10-21-14'!$AA$4:$AA$97)&gt;=1,"Dominant",IF(LOOKUP($B52,'Ecology Phyto 10-21-14'!$P$104:$P$197,'Ecology Phyto 10-21-14'!$AA$104:$AA$197)&gt;=1,"Subdominant",IF(LOOKUP($B52,'Ecology Phyto 10-21-14'!$P$204:$P$297,'Ecology Phyto 10-21-14'!$AA$204:$AA$297)&gt;=1,"Present","NA")))</f>
        <v>NA</v>
      </c>
      <c r="M52" s="32" t="str">
        <f t="shared" si="18"/>
        <v/>
      </c>
      <c r="N52" s="2" t="str">
        <f t="shared" si="19"/>
        <v/>
      </c>
      <c r="O52" s="2" t="str">
        <f t="shared" si="20"/>
        <v/>
      </c>
      <c r="P52" t="str">
        <f>IF(LOOKUP($B52,'Ecology Phyto 10-21-14'!$P$4:$P$97,'Ecology Phyto 10-21-14'!$AA$4:$AA$97)&gt;=1,"Dominant",IF(LOOKUP($B52,'Ecology Phyto 10-21-14'!$P$104:$P$197,'Ecology Phyto 10-21-14'!$AA$104:$AA$197)&gt;=1,"Subdominant",IF(LOOKUP($B52,'Ecology Phyto 10-21-14'!$P$204:$P$297,'Ecology Phyto 10-21-14'!$AA$204:$AA$297)&gt;=1,"Present","NA")))</f>
        <v>NA</v>
      </c>
      <c r="Q52" s="33" t="str">
        <f>IF(LOOKUP($B52,'Ecology Phyto 10-21-14'!$P$4:$P$97,'Ecology Phyto 10-21-14'!$AA$4:$AA$97)&gt;=1,"Dominant",IF(LOOKUP($B52,'Ecology Phyto 10-21-14'!$P$104:$P$197,'Ecology Phyto 10-21-14'!$AA$104:$AA$197)&gt;=1,"Subdominant",IF(LOOKUP($B52,'Ecology Phyto 10-21-14'!$P$204:$P$297,'Ecology Phyto 10-21-14'!$AA$204:$AA$297)&gt;=1,"Present","NA")))</f>
        <v>NA</v>
      </c>
      <c r="R52" s="2" t="str">
        <f t="shared" si="25"/>
        <v/>
      </c>
      <c r="S52" s="2" t="str">
        <f t="shared" si="26"/>
        <v/>
      </c>
      <c r="T52" s="2" t="str">
        <f t="shared" si="21"/>
        <v/>
      </c>
      <c r="U52" s="2" t="str">
        <f t="shared" si="27"/>
        <v/>
      </c>
      <c r="V52" s="2" t="str">
        <f t="shared" si="28"/>
        <v/>
      </c>
      <c r="W52" s="2" t="str">
        <f t="shared" si="29"/>
        <v/>
      </c>
      <c r="X52" s="2" t="str">
        <f t="shared" si="30"/>
        <v/>
      </c>
      <c r="Y52" s="2" t="str">
        <f t="shared" si="31"/>
        <v/>
      </c>
      <c r="Z52" s="2" t="str">
        <f t="shared" si="32"/>
        <v/>
      </c>
      <c r="AA52" s="2" t="str">
        <f t="shared" si="33"/>
        <v/>
      </c>
      <c r="AB52" s="2" t="str">
        <f t="shared" si="34"/>
        <v/>
      </c>
      <c r="AC52" s="2" t="str">
        <f t="shared" si="35"/>
        <v/>
      </c>
      <c r="AD52" s="2" t="str">
        <f t="shared" si="36"/>
        <v/>
      </c>
      <c r="AE52" s="2" t="str">
        <f t="shared" si="37"/>
        <v/>
      </c>
      <c r="AF52" s="2" t="str">
        <f t="shared" si="38"/>
        <v/>
      </c>
      <c r="AH52" s="34" t="str">
        <f>IF(LOOKUP($B52,'Ecology Phyto 10-21-14'!$P$4:$P$97,'Ecology Phyto 10-21-14'!$AA$4:$AA$97)&gt;=1,"Dominant",IF(LOOKUP($B52,'Ecology Phyto 10-21-14'!$P$104:$P$197,'Ecology Phyto 10-21-14'!$AA$104:$AA$197)&gt;=1,"Subdominant",IF(LOOKUP($B52,'Ecology Phyto 10-21-14'!$P$204:$P$297,'Ecology Phyto 10-21-14'!$AA$204:$AA$297)&gt;=1,"Present","NA")))</f>
        <v>NA</v>
      </c>
      <c r="AI52" s="27" t="str">
        <f>IF(LOOKUP($B52,'Ecology Phyto 10-21-14'!$P$4:$P$97,'Ecology Phyto 10-21-14'!$AB$4:$AB$97)&gt;=1,"Dominant",IF(LOOKUP($B52,'Ecology Phyto 10-21-14'!$P$104:$P$197,'Ecology Phyto 10-21-14'!$AB$104:$AB$197)&gt;=1,"Subdominant",IF(LOOKUP($B52,'Ecology Phyto 10-21-14'!$P$204:$P$297,'Ecology Phyto 10-21-14'!$AB$204:$AB$297)&gt;=1,"Present","NA")))</f>
        <v>NA</v>
      </c>
      <c r="AJ52" s="27" t="str">
        <f>IF(LOOKUP($B52,'Ecology Phyto 10-21-14'!$P$4:$P$97,'Ecology Phyto 10-21-14'!$AC$4:$AC$97)&gt;=1,"Dominant",IF(LOOKUP($B52,'Ecology Phyto 10-21-14'!$P$104:$P$197,'Ecology Phyto 10-21-14'!$AC$104:$AC$197)&gt;=1,"Subdominant",IF(LOOKUP($B52,'Ecology Phyto 10-21-14'!$P$204:$P$297,'Ecology Phyto 10-21-14'!$AC$204:$AC$297)&gt;=1,"Present","NA")))</f>
        <v>NA</v>
      </c>
      <c r="AK52" s="27" t="str">
        <f>IF(LOOKUP($B52,'[1]Ecology Phyto 10-21-14'!$P$4:$P$92,'[1]Ecology Phyto 10-21-14'!$AD$4:$AD$92)&gt;=1,"Dominant",IF(LOOKUP($B52,'[1]Ecology Phyto 10-21-14'!$P$98:$P$186,'[1]Ecology Phyto 10-21-14'!$AD$98:$AD$186)&gt;=1,"Subdominant",IF(LOOKUP($B52,'[1]Ecology Phyto 10-21-14'!$P$192:$P$280,'[1]Ecology Phyto 10-21-14'!$AD$192:$AD$280)&gt;=1,"Present","NA")))</f>
        <v>NA</v>
      </c>
      <c r="AL52" s="27" t="str">
        <f>IF(LOOKUP($B52,'[1]Ecology Phyto 10-21-14'!$P$4:$P$92,'[1]Ecology Phyto 10-21-14'!$AE$4:$AE$92)&gt;=1,"Dominant",IF(LOOKUP($B52,'[1]Ecology Phyto 10-21-14'!$P$98:$P$186,'[1]Ecology Phyto 10-21-14'!$AE$98:$AE$186)&gt;=1,"Subdominant",IF(LOOKUP($B52,'[1]Ecology Phyto 10-21-14'!$P$192:$P$280,'[1]Ecology Phyto 10-21-14'!$AE$192:$AE$280)&gt;=1,"Present","NA")))</f>
        <v>NA</v>
      </c>
      <c r="AM52" s="27" t="str">
        <f>IF(LOOKUP($B52,'[1]Ecology Phyto 10-21-14'!$P$4:$P$92,'[1]Ecology Phyto 10-21-14'!$AF$4:$AF$92)&gt;=1,"Dominant",IF(LOOKUP($B52,'[1]Ecology Phyto 10-21-14'!$P$98:$P$186,'[1]Ecology Phyto 10-21-14'!$AF$98:$AF$186)&gt;=1,"Subdominant",IF(LOOKUP($B52,'[1]Ecology Phyto 10-21-14'!$P$192:$P$280,'[1]Ecology Phyto 10-21-14'!$AF$192:$AF$280)&gt;=1,"Present","NA")))</f>
        <v>NA</v>
      </c>
      <c r="AN52" s="27" t="str">
        <f>IF(LOOKUP($B52,'[1]Ecology Phyto 10-21-14'!$P$4:$P$92,'[1]Ecology Phyto 10-21-14'!$AG$4:$AG$92)&gt;=1,"Dominant",IF(LOOKUP($B52,'[1]Ecology Phyto 10-21-14'!$P$98:$P$186,'[1]Ecology Phyto 10-21-14'!$AG$98:$AG$186)&gt;=1,"Subdominant",IF(LOOKUP($B52,'[1]Ecology Phyto 10-21-14'!$P$192:$P$280,'[1]Ecology Phyto 10-21-14'!$AG$192:$AG$280)&gt;=1,"Present","NA")))</f>
        <v>NA</v>
      </c>
      <c r="AP52" s="28" t="s">
        <v>439</v>
      </c>
      <c r="AQ52" s="29" t="s">
        <v>439</v>
      </c>
    </row>
    <row r="53" spans="1:43" x14ac:dyDescent="0.25">
      <c r="A53" s="3">
        <v>41576</v>
      </c>
      <c r="B53" t="str">
        <f t="shared" si="17"/>
        <v>10/29/2013;4</v>
      </c>
      <c r="C53" s="4">
        <v>0.08</v>
      </c>
      <c r="D53" s="2" t="s">
        <v>182</v>
      </c>
      <c r="E53" s="2" t="s">
        <v>66</v>
      </c>
      <c r="F53" s="2" t="s">
        <v>10</v>
      </c>
      <c r="G53" s="2">
        <v>0.16</v>
      </c>
      <c r="H53" s="2" t="s">
        <v>11</v>
      </c>
      <c r="I53" s="32" t="str">
        <f t="shared" si="22"/>
        <v/>
      </c>
      <c r="J53" s="2" t="str">
        <f t="shared" si="23"/>
        <v/>
      </c>
      <c r="K53" s="2" t="str">
        <f t="shared" si="24"/>
        <v/>
      </c>
      <c r="L53" t="str">
        <f>IF(LOOKUP($B53,'Ecology Phyto 10-21-14'!$P$4:$P$97,'Ecology Phyto 10-21-14'!$AA$4:$AA$97)&gt;=1,"Dominant",IF(LOOKUP($B53,'Ecology Phyto 10-21-14'!$P$104:$P$197,'Ecology Phyto 10-21-14'!$AA$104:$AA$197)&gt;=1,"Subdominant",IF(LOOKUP($B53,'Ecology Phyto 10-21-14'!$P$204:$P$297,'Ecology Phyto 10-21-14'!$AA$204:$AA$297)&gt;=1,"Present","NA")))</f>
        <v>NA</v>
      </c>
      <c r="M53" s="32" t="str">
        <f t="shared" si="18"/>
        <v/>
      </c>
      <c r="N53" s="2" t="str">
        <f t="shared" si="19"/>
        <v/>
      </c>
      <c r="O53" s="2" t="str">
        <f t="shared" si="20"/>
        <v/>
      </c>
      <c r="P53" t="str">
        <f>IF(LOOKUP($B53,'Ecology Phyto 10-21-14'!$P$4:$P$97,'Ecology Phyto 10-21-14'!$AA$4:$AA$97)&gt;=1,"Dominant",IF(LOOKUP($B53,'Ecology Phyto 10-21-14'!$P$104:$P$197,'Ecology Phyto 10-21-14'!$AA$104:$AA$197)&gt;=1,"Subdominant",IF(LOOKUP($B53,'Ecology Phyto 10-21-14'!$P$204:$P$297,'Ecology Phyto 10-21-14'!$AA$204:$AA$297)&gt;=1,"Present","NA")))</f>
        <v>NA</v>
      </c>
      <c r="Q53" s="33" t="str">
        <f>IF(LOOKUP($B53,'Ecology Phyto 10-21-14'!$P$4:$P$97,'Ecology Phyto 10-21-14'!$AA$4:$AA$97)&gt;=1,"Dominant",IF(LOOKUP($B53,'Ecology Phyto 10-21-14'!$P$104:$P$197,'Ecology Phyto 10-21-14'!$AA$104:$AA$197)&gt;=1,"Subdominant",IF(LOOKUP($B53,'Ecology Phyto 10-21-14'!$P$204:$P$297,'Ecology Phyto 10-21-14'!$AA$204:$AA$297)&gt;=1,"Present","NA")))</f>
        <v>NA</v>
      </c>
      <c r="R53" s="2" t="str">
        <f t="shared" si="25"/>
        <v/>
      </c>
      <c r="S53" s="2" t="str">
        <f t="shared" si="26"/>
        <v/>
      </c>
      <c r="T53" s="2" t="str">
        <f t="shared" si="21"/>
        <v/>
      </c>
      <c r="U53" s="2" t="str">
        <f t="shared" si="27"/>
        <v/>
      </c>
      <c r="V53" s="2" t="str">
        <f t="shared" si="28"/>
        <v/>
      </c>
      <c r="W53" s="2" t="str">
        <f t="shared" si="29"/>
        <v/>
      </c>
      <c r="X53" s="2" t="str">
        <f t="shared" si="30"/>
        <v/>
      </c>
      <c r="Y53" s="2" t="str">
        <f t="shared" si="31"/>
        <v/>
      </c>
      <c r="Z53" s="2" t="str">
        <f t="shared" si="32"/>
        <v/>
      </c>
      <c r="AA53" s="2" t="str">
        <f t="shared" si="33"/>
        <v/>
      </c>
      <c r="AB53" s="2" t="str">
        <f t="shared" si="34"/>
        <v/>
      </c>
      <c r="AC53" s="2" t="str">
        <f t="shared" si="35"/>
        <v/>
      </c>
      <c r="AD53" s="2" t="str">
        <f t="shared" si="36"/>
        <v/>
      </c>
      <c r="AE53" s="2" t="str">
        <f t="shared" si="37"/>
        <v/>
      </c>
      <c r="AF53" s="2" t="str">
        <f t="shared" si="38"/>
        <v/>
      </c>
      <c r="AH53" s="33" t="str">
        <f>IF(LOOKUP($B53,'Ecology Phyto 10-21-14'!$P$4:$P$97,'Ecology Phyto 10-21-14'!$AA$4:$AA$97)&gt;=1,"Dominant",IF(LOOKUP($B53,'Ecology Phyto 10-21-14'!$P$104:$P$197,'Ecology Phyto 10-21-14'!$AA$104:$AA$197)&gt;=1,"Subdominant",IF(LOOKUP($B53,'Ecology Phyto 10-21-14'!$P$204:$P$297,'Ecology Phyto 10-21-14'!$AA$204:$AA$297)&gt;=1,"Present","NA")))</f>
        <v>NA</v>
      </c>
      <c r="AI53" t="str">
        <f>IF(LOOKUP($B53,'Ecology Phyto 10-21-14'!$P$4:$P$97,'Ecology Phyto 10-21-14'!$AB$4:$AB$97)&gt;=1,"Dominant",IF(LOOKUP($B53,'Ecology Phyto 10-21-14'!$P$104:$P$197,'Ecology Phyto 10-21-14'!$AB$104:$AB$197)&gt;=1,"Subdominant",IF(LOOKUP($B53,'Ecology Phyto 10-21-14'!$P$204:$P$297,'Ecology Phyto 10-21-14'!$AB$204:$AB$297)&gt;=1,"Present","NA")))</f>
        <v>NA</v>
      </c>
      <c r="AJ53" t="str">
        <f>IF(LOOKUP($B53,'Ecology Phyto 10-21-14'!$P$4:$P$97,'Ecology Phyto 10-21-14'!$AC$4:$AC$97)&gt;=1,"Dominant",IF(LOOKUP($B53,'Ecology Phyto 10-21-14'!$P$104:$P$197,'Ecology Phyto 10-21-14'!$AC$104:$AC$197)&gt;=1,"Subdominant",IF(LOOKUP($B53,'Ecology Phyto 10-21-14'!$P$204:$P$297,'Ecology Phyto 10-21-14'!$AC$204:$AC$297)&gt;=1,"Present","NA")))</f>
        <v>NA</v>
      </c>
      <c r="AK53" t="str">
        <f>IF(LOOKUP($B53,'[1]Ecology Phyto 10-21-14'!$P$4:$P$92,'[1]Ecology Phyto 10-21-14'!$AD$4:$AD$92)&gt;=1,"Dominant",IF(LOOKUP($B53,'[1]Ecology Phyto 10-21-14'!$P$98:$P$186,'[1]Ecology Phyto 10-21-14'!$AD$98:$AD$186)&gt;=1,"Subdominant",IF(LOOKUP($B53,'[1]Ecology Phyto 10-21-14'!$P$192:$P$280,'[1]Ecology Phyto 10-21-14'!$AD$192:$AD$280)&gt;=1,"Present","NA")))</f>
        <v>NA</v>
      </c>
      <c r="AL53" t="str">
        <f>IF(LOOKUP($B53,'[1]Ecology Phyto 10-21-14'!$P$4:$P$92,'[1]Ecology Phyto 10-21-14'!$AE$4:$AE$92)&gt;=1,"Dominant",IF(LOOKUP($B53,'[1]Ecology Phyto 10-21-14'!$P$98:$P$186,'[1]Ecology Phyto 10-21-14'!$AE$98:$AE$186)&gt;=1,"Subdominant",IF(LOOKUP($B53,'[1]Ecology Phyto 10-21-14'!$P$192:$P$280,'[1]Ecology Phyto 10-21-14'!$AE$192:$AE$280)&gt;=1,"Present","NA")))</f>
        <v>NA</v>
      </c>
      <c r="AM53" t="str">
        <f>IF(LOOKUP($B53,'[1]Ecology Phyto 10-21-14'!$P$4:$P$92,'[1]Ecology Phyto 10-21-14'!$AF$4:$AF$92)&gt;=1,"Dominant",IF(LOOKUP($B53,'[1]Ecology Phyto 10-21-14'!$P$98:$P$186,'[1]Ecology Phyto 10-21-14'!$AF$98:$AF$186)&gt;=1,"Subdominant",IF(LOOKUP($B53,'[1]Ecology Phyto 10-21-14'!$P$192:$P$280,'[1]Ecology Phyto 10-21-14'!$AF$192:$AF$280)&gt;=1,"Present","NA")))</f>
        <v>NA</v>
      </c>
      <c r="AN53" t="str">
        <f>IF(LOOKUP($B53,'[1]Ecology Phyto 10-21-14'!$P$4:$P$92,'[1]Ecology Phyto 10-21-14'!$AG$4:$AG$92)&gt;=1,"Dominant",IF(LOOKUP($B53,'[1]Ecology Phyto 10-21-14'!$P$98:$P$186,'[1]Ecology Phyto 10-21-14'!$AG$98:$AG$186)&gt;=1,"Subdominant",IF(LOOKUP($B53,'[1]Ecology Phyto 10-21-14'!$P$192:$P$280,'[1]Ecology Phyto 10-21-14'!$AG$192:$AG$280)&gt;=1,"Present","NA")))</f>
        <v>NA</v>
      </c>
    </row>
    <row r="54" spans="1:43" x14ac:dyDescent="0.25">
      <c r="A54" s="3">
        <v>41583</v>
      </c>
      <c r="B54" t="str">
        <f t="shared" si="17"/>
        <v>11/05/2013;3</v>
      </c>
      <c r="C54" s="2">
        <v>2.5499999999999998</v>
      </c>
      <c r="D54" s="2" t="s">
        <v>183</v>
      </c>
      <c r="E54" s="2" t="s">
        <v>67</v>
      </c>
      <c r="F54" s="2">
        <v>2.5499999999999998</v>
      </c>
      <c r="G54" s="2">
        <v>0.16</v>
      </c>
      <c r="H54" s="2" t="s">
        <v>11</v>
      </c>
      <c r="I54" s="32" t="str">
        <f t="shared" si="22"/>
        <v/>
      </c>
      <c r="J54" s="2" t="str">
        <f t="shared" si="23"/>
        <v/>
      </c>
      <c r="K54" s="2" t="str">
        <f t="shared" si="24"/>
        <v/>
      </c>
      <c r="L54" t="str">
        <f>IF(LOOKUP($B54,'Ecology Phyto 10-21-14'!$P$4:$P$97,'Ecology Phyto 10-21-14'!$AA$4:$AA$97)&gt;=1,"Dominant",IF(LOOKUP($B54,'Ecology Phyto 10-21-14'!$P$104:$P$197,'Ecology Phyto 10-21-14'!$AA$104:$AA$197)&gt;=1,"Subdominant",IF(LOOKUP($B54,'Ecology Phyto 10-21-14'!$P$204:$P$297,'Ecology Phyto 10-21-14'!$AA$204:$AA$297)&gt;=1,"Present","NA")))</f>
        <v>NA</v>
      </c>
      <c r="M54" s="32" t="str">
        <f t="shared" si="18"/>
        <v/>
      </c>
      <c r="N54" s="2" t="str">
        <f t="shared" si="19"/>
        <v/>
      </c>
      <c r="O54" s="2" t="str">
        <f t="shared" si="20"/>
        <v/>
      </c>
      <c r="P54" t="str">
        <f>IF(LOOKUP($B54,'Ecology Phyto 10-21-14'!$P$4:$P$97,'Ecology Phyto 10-21-14'!$AA$4:$AA$97)&gt;=1,"Dominant",IF(LOOKUP($B54,'Ecology Phyto 10-21-14'!$P$104:$P$197,'Ecology Phyto 10-21-14'!$AA$104:$AA$197)&gt;=1,"Subdominant",IF(LOOKUP($B54,'Ecology Phyto 10-21-14'!$P$204:$P$297,'Ecology Phyto 10-21-14'!$AA$204:$AA$297)&gt;=1,"Present","NA")))</f>
        <v>NA</v>
      </c>
      <c r="Q54" s="33" t="str">
        <f>IF(LOOKUP($B54,'Ecology Phyto 10-21-14'!$P$4:$P$97,'Ecology Phyto 10-21-14'!$AA$4:$AA$97)&gt;=1,"Dominant",IF(LOOKUP($B54,'Ecology Phyto 10-21-14'!$P$104:$P$197,'Ecology Phyto 10-21-14'!$AA$104:$AA$197)&gt;=1,"Subdominant",IF(LOOKUP($B54,'Ecology Phyto 10-21-14'!$P$204:$P$297,'Ecology Phyto 10-21-14'!$AA$204:$AA$297)&gt;=1,"Present","NA")))</f>
        <v>NA</v>
      </c>
      <c r="R54" s="2" t="str">
        <f t="shared" si="25"/>
        <v/>
      </c>
      <c r="S54" s="2" t="str">
        <f t="shared" si="26"/>
        <v/>
      </c>
      <c r="T54" s="2" t="str">
        <f t="shared" si="21"/>
        <v/>
      </c>
      <c r="U54" s="2" t="str">
        <f t="shared" si="27"/>
        <v/>
      </c>
      <c r="V54" s="2" t="str">
        <f t="shared" si="28"/>
        <v/>
      </c>
      <c r="W54" s="2" t="str">
        <f t="shared" si="29"/>
        <v/>
      </c>
      <c r="X54" s="2" t="str">
        <f t="shared" si="30"/>
        <v/>
      </c>
      <c r="Y54" s="2" t="str">
        <f t="shared" si="31"/>
        <v/>
      </c>
      <c r="Z54" s="2" t="str">
        <f t="shared" si="32"/>
        <v/>
      </c>
      <c r="AA54" s="2" t="str">
        <f t="shared" si="33"/>
        <v/>
      </c>
      <c r="AB54" s="2" t="str">
        <f t="shared" si="34"/>
        <v/>
      </c>
      <c r="AC54" s="2" t="str">
        <f t="shared" si="35"/>
        <v/>
      </c>
      <c r="AD54" s="2" t="str">
        <f t="shared" si="36"/>
        <v/>
      </c>
      <c r="AE54" s="2" t="str">
        <f t="shared" si="37"/>
        <v/>
      </c>
      <c r="AF54" s="2" t="str">
        <f t="shared" si="38"/>
        <v/>
      </c>
      <c r="AH54" s="33" t="str">
        <f>IF(LOOKUP($B54,'Ecology Phyto 10-21-14'!$P$4:$P$97,'Ecology Phyto 10-21-14'!$AA$4:$AA$97)&gt;=1,"Dominant",IF(LOOKUP($B54,'Ecology Phyto 10-21-14'!$P$104:$P$197,'Ecology Phyto 10-21-14'!$AA$104:$AA$197)&gt;=1,"Subdominant",IF(LOOKUP($B54,'Ecology Phyto 10-21-14'!$P$204:$P$297,'Ecology Phyto 10-21-14'!$AA$204:$AA$297)&gt;=1,"Present","NA")))</f>
        <v>NA</v>
      </c>
      <c r="AI54" t="str">
        <f>IF(LOOKUP($B54,'Ecology Phyto 10-21-14'!$P$4:$P$97,'Ecology Phyto 10-21-14'!$AB$4:$AB$97)&gt;=1,"Dominant",IF(LOOKUP($B54,'Ecology Phyto 10-21-14'!$P$104:$P$197,'Ecology Phyto 10-21-14'!$AB$104:$AB$197)&gt;=1,"Subdominant",IF(LOOKUP($B54,'Ecology Phyto 10-21-14'!$P$204:$P$297,'Ecology Phyto 10-21-14'!$AB$204:$AB$297)&gt;=1,"Present","NA")))</f>
        <v>NA</v>
      </c>
      <c r="AJ54" t="str">
        <f>IF(LOOKUP($B54,'Ecology Phyto 10-21-14'!$P$4:$P$97,'Ecology Phyto 10-21-14'!$AC$4:$AC$97)&gt;=1,"Dominant",IF(LOOKUP($B54,'Ecology Phyto 10-21-14'!$P$104:$P$197,'Ecology Phyto 10-21-14'!$AC$104:$AC$197)&gt;=1,"Subdominant",IF(LOOKUP($B54,'Ecology Phyto 10-21-14'!$P$204:$P$297,'Ecology Phyto 10-21-14'!$AC$204:$AC$297)&gt;=1,"Present","NA")))</f>
        <v>NA</v>
      </c>
      <c r="AK54" t="str">
        <f>IF(LOOKUP($B54,'[1]Ecology Phyto 10-21-14'!$P$4:$P$92,'[1]Ecology Phyto 10-21-14'!$AD$4:$AD$92)&gt;=1,"Dominant",IF(LOOKUP($B54,'[1]Ecology Phyto 10-21-14'!$P$98:$P$186,'[1]Ecology Phyto 10-21-14'!$AD$98:$AD$186)&gt;=1,"Subdominant",IF(LOOKUP($B54,'[1]Ecology Phyto 10-21-14'!$P$192:$P$280,'[1]Ecology Phyto 10-21-14'!$AD$192:$AD$280)&gt;=1,"Present","NA")))</f>
        <v>NA</v>
      </c>
      <c r="AL54" t="str">
        <f>IF(LOOKUP($B54,'[1]Ecology Phyto 10-21-14'!$P$4:$P$92,'[1]Ecology Phyto 10-21-14'!$AE$4:$AE$92)&gt;=1,"Dominant",IF(LOOKUP($B54,'[1]Ecology Phyto 10-21-14'!$P$98:$P$186,'[1]Ecology Phyto 10-21-14'!$AE$98:$AE$186)&gt;=1,"Subdominant",IF(LOOKUP($B54,'[1]Ecology Phyto 10-21-14'!$P$192:$P$280,'[1]Ecology Phyto 10-21-14'!$AE$192:$AE$280)&gt;=1,"Present","NA")))</f>
        <v>NA</v>
      </c>
      <c r="AM54" t="str">
        <f>IF(LOOKUP($B54,'[1]Ecology Phyto 10-21-14'!$P$4:$P$92,'[1]Ecology Phyto 10-21-14'!$AF$4:$AF$92)&gt;=1,"Dominant",IF(LOOKUP($B54,'[1]Ecology Phyto 10-21-14'!$P$98:$P$186,'[1]Ecology Phyto 10-21-14'!$AF$98:$AF$186)&gt;=1,"Subdominant",IF(LOOKUP($B54,'[1]Ecology Phyto 10-21-14'!$P$192:$P$280,'[1]Ecology Phyto 10-21-14'!$AF$192:$AF$280)&gt;=1,"Present","NA")))</f>
        <v>NA</v>
      </c>
      <c r="AN54" t="str">
        <f>IF(LOOKUP($B54,'[1]Ecology Phyto 10-21-14'!$P$4:$P$92,'[1]Ecology Phyto 10-21-14'!$AG$4:$AG$92)&gt;=1,"Dominant",IF(LOOKUP($B54,'[1]Ecology Phyto 10-21-14'!$P$98:$P$186,'[1]Ecology Phyto 10-21-14'!$AG$98:$AG$186)&gt;=1,"Subdominant",IF(LOOKUP($B54,'[1]Ecology Phyto 10-21-14'!$P$192:$P$280,'[1]Ecology Phyto 10-21-14'!$AG$192:$AG$280)&gt;=1,"Present","NA")))</f>
        <v>NA</v>
      </c>
    </row>
    <row r="55" spans="1:43" x14ac:dyDescent="0.25">
      <c r="A55" s="3">
        <v>41583</v>
      </c>
      <c r="B55" t="str">
        <f t="shared" si="17"/>
        <v>11/05/2013;4</v>
      </c>
      <c r="C55" s="4">
        <v>0.08</v>
      </c>
      <c r="D55" s="2" t="s">
        <v>182</v>
      </c>
      <c r="E55" s="2" t="s">
        <v>68</v>
      </c>
      <c r="F55" s="2" t="s">
        <v>10</v>
      </c>
      <c r="G55" s="2">
        <v>0.16</v>
      </c>
      <c r="H55" s="2" t="s">
        <v>11</v>
      </c>
      <c r="I55" s="32" t="str">
        <f t="shared" si="22"/>
        <v/>
      </c>
      <c r="J55" s="2" t="str">
        <f t="shared" si="23"/>
        <v/>
      </c>
      <c r="K55" s="2" t="str">
        <f t="shared" si="24"/>
        <v/>
      </c>
      <c r="L55" t="str">
        <f>IF(LOOKUP($B55,'Ecology Phyto 10-21-14'!$P$4:$P$97,'Ecology Phyto 10-21-14'!$AA$4:$AA$97)&gt;=1,"Dominant",IF(LOOKUP($B55,'Ecology Phyto 10-21-14'!$P$104:$P$197,'Ecology Phyto 10-21-14'!$AA$104:$AA$197)&gt;=1,"Subdominant",IF(LOOKUP($B55,'Ecology Phyto 10-21-14'!$P$204:$P$297,'Ecology Phyto 10-21-14'!$AA$204:$AA$297)&gt;=1,"Present","NA")))</f>
        <v>NA</v>
      </c>
      <c r="M55" s="32" t="str">
        <f t="shared" si="18"/>
        <v/>
      </c>
      <c r="N55" s="2" t="str">
        <f t="shared" si="19"/>
        <v/>
      </c>
      <c r="O55" s="2" t="str">
        <f t="shared" si="20"/>
        <v/>
      </c>
      <c r="P55" t="str">
        <f>IF(LOOKUP($B55,'Ecology Phyto 10-21-14'!$P$4:$P$97,'Ecology Phyto 10-21-14'!$AA$4:$AA$97)&gt;=1,"Dominant",IF(LOOKUP($B55,'Ecology Phyto 10-21-14'!$P$104:$P$197,'Ecology Phyto 10-21-14'!$AA$104:$AA$197)&gt;=1,"Subdominant",IF(LOOKUP($B55,'Ecology Phyto 10-21-14'!$P$204:$P$297,'Ecology Phyto 10-21-14'!$AA$204:$AA$297)&gt;=1,"Present","NA")))</f>
        <v>NA</v>
      </c>
      <c r="Q55" s="33" t="str">
        <f>IF(LOOKUP($B55,'Ecology Phyto 10-21-14'!$P$4:$P$97,'Ecology Phyto 10-21-14'!$AA$4:$AA$97)&gt;=1,"Dominant",IF(LOOKUP($B55,'Ecology Phyto 10-21-14'!$P$104:$P$197,'Ecology Phyto 10-21-14'!$AA$104:$AA$197)&gt;=1,"Subdominant",IF(LOOKUP($B55,'Ecology Phyto 10-21-14'!$P$204:$P$297,'Ecology Phyto 10-21-14'!$AA$204:$AA$297)&gt;=1,"Present","NA")))</f>
        <v>NA</v>
      </c>
      <c r="R55" s="2" t="str">
        <f t="shared" si="25"/>
        <v/>
      </c>
      <c r="S55" s="2" t="str">
        <f t="shared" si="26"/>
        <v/>
      </c>
      <c r="T55" s="2" t="str">
        <f t="shared" si="21"/>
        <v/>
      </c>
      <c r="U55" s="2" t="str">
        <f t="shared" si="27"/>
        <v/>
      </c>
      <c r="V55" s="2" t="str">
        <f t="shared" si="28"/>
        <v/>
      </c>
      <c r="W55" s="2" t="str">
        <f t="shared" si="29"/>
        <v/>
      </c>
      <c r="X55" s="2" t="str">
        <f t="shared" si="30"/>
        <v/>
      </c>
      <c r="Y55" s="2" t="str">
        <f t="shared" si="31"/>
        <v/>
      </c>
      <c r="Z55" s="2" t="str">
        <f t="shared" si="32"/>
        <v/>
      </c>
      <c r="AA55" s="2" t="str">
        <f t="shared" si="33"/>
        <v/>
      </c>
      <c r="AB55" s="2" t="str">
        <f t="shared" si="34"/>
        <v/>
      </c>
      <c r="AC55" s="2" t="str">
        <f t="shared" si="35"/>
        <v/>
      </c>
      <c r="AD55" s="2" t="str">
        <f t="shared" si="36"/>
        <v/>
      </c>
      <c r="AE55" s="2" t="str">
        <f t="shared" si="37"/>
        <v/>
      </c>
      <c r="AF55" s="2" t="str">
        <f t="shared" si="38"/>
        <v/>
      </c>
      <c r="AH55" s="33" t="str">
        <f>IF(LOOKUP($B55,'Ecology Phyto 10-21-14'!$P$4:$P$97,'Ecology Phyto 10-21-14'!$AA$4:$AA$97)&gt;=1,"Dominant",IF(LOOKUP($B55,'Ecology Phyto 10-21-14'!$P$104:$P$197,'Ecology Phyto 10-21-14'!$AA$104:$AA$197)&gt;=1,"Subdominant",IF(LOOKUP($B55,'Ecology Phyto 10-21-14'!$P$204:$P$297,'Ecology Phyto 10-21-14'!$AA$204:$AA$297)&gt;=1,"Present","NA")))</f>
        <v>NA</v>
      </c>
      <c r="AI55" t="str">
        <f>IF(LOOKUP($B55,'Ecology Phyto 10-21-14'!$P$4:$P$97,'Ecology Phyto 10-21-14'!$AB$4:$AB$97)&gt;=1,"Dominant",IF(LOOKUP($B55,'Ecology Phyto 10-21-14'!$P$104:$P$197,'Ecology Phyto 10-21-14'!$AB$104:$AB$197)&gt;=1,"Subdominant",IF(LOOKUP($B55,'Ecology Phyto 10-21-14'!$P$204:$P$297,'Ecology Phyto 10-21-14'!$AB$204:$AB$297)&gt;=1,"Present","NA")))</f>
        <v>NA</v>
      </c>
      <c r="AJ55" t="str">
        <f>IF(LOOKUP($B55,'Ecology Phyto 10-21-14'!$P$4:$P$97,'Ecology Phyto 10-21-14'!$AC$4:$AC$97)&gt;=1,"Dominant",IF(LOOKUP($B55,'Ecology Phyto 10-21-14'!$P$104:$P$197,'Ecology Phyto 10-21-14'!$AC$104:$AC$197)&gt;=1,"Subdominant",IF(LOOKUP($B55,'Ecology Phyto 10-21-14'!$P$204:$P$297,'Ecology Phyto 10-21-14'!$AC$204:$AC$297)&gt;=1,"Present","NA")))</f>
        <v>NA</v>
      </c>
      <c r="AK55" t="str">
        <f>IF(LOOKUP($B55,'[1]Ecology Phyto 10-21-14'!$P$4:$P$92,'[1]Ecology Phyto 10-21-14'!$AD$4:$AD$92)&gt;=1,"Dominant",IF(LOOKUP($B55,'[1]Ecology Phyto 10-21-14'!$P$98:$P$186,'[1]Ecology Phyto 10-21-14'!$AD$98:$AD$186)&gt;=1,"Subdominant",IF(LOOKUP($B55,'[1]Ecology Phyto 10-21-14'!$P$192:$P$280,'[1]Ecology Phyto 10-21-14'!$AD$192:$AD$280)&gt;=1,"Present","NA")))</f>
        <v>NA</v>
      </c>
      <c r="AL55" t="str">
        <f>IF(LOOKUP($B55,'[1]Ecology Phyto 10-21-14'!$P$4:$P$92,'[1]Ecology Phyto 10-21-14'!$AE$4:$AE$92)&gt;=1,"Dominant",IF(LOOKUP($B55,'[1]Ecology Phyto 10-21-14'!$P$98:$P$186,'[1]Ecology Phyto 10-21-14'!$AE$98:$AE$186)&gt;=1,"Subdominant",IF(LOOKUP($B55,'[1]Ecology Phyto 10-21-14'!$P$192:$P$280,'[1]Ecology Phyto 10-21-14'!$AE$192:$AE$280)&gt;=1,"Present","NA")))</f>
        <v>NA</v>
      </c>
      <c r="AM55" t="str">
        <f>IF(LOOKUP($B55,'[1]Ecology Phyto 10-21-14'!$P$4:$P$92,'[1]Ecology Phyto 10-21-14'!$AF$4:$AF$92)&gt;=1,"Dominant",IF(LOOKUP($B55,'[1]Ecology Phyto 10-21-14'!$P$98:$P$186,'[1]Ecology Phyto 10-21-14'!$AF$98:$AF$186)&gt;=1,"Subdominant",IF(LOOKUP($B55,'[1]Ecology Phyto 10-21-14'!$P$192:$P$280,'[1]Ecology Phyto 10-21-14'!$AF$192:$AF$280)&gt;=1,"Present","NA")))</f>
        <v>NA</v>
      </c>
      <c r="AN55" t="str">
        <f>IF(LOOKUP($B55,'[1]Ecology Phyto 10-21-14'!$P$4:$P$92,'[1]Ecology Phyto 10-21-14'!$AG$4:$AG$92)&gt;=1,"Dominant",IF(LOOKUP($B55,'[1]Ecology Phyto 10-21-14'!$P$98:$P$186,'[1]Ecology Phyto 10-21-14'!$AG$98:$AG$186)&gt;=1,"Subdominant",IF(LOOKUP($B55,'[1]Ecology Phyto 10-21-14'!$P$192:$P$280,'[1]Ecology Phyto 10-21-14'!$AG$192:$AG$280)&gt;=1,"Present","NA")))</f>
        <v>NA</v>
      </c>
    </row>
    <row r="56" spans="1:43" x14ac:dyDescent="0.25">
      <c r="A56" s="3">
        <v>41590</v>
      </c>
      <c r="B56" t="str">
        <f t="shared" si="17"/>
        <v>11/12/2013;3</v>
      </c>
      <c r="C56" s="2">
        <v>73.8</v>
      </c>
      <c r="D56" s="2" t="s">
        <v>183</v>
      </c>
      <c r="E56" s="2" t="s">
        <v>69</v>
      </c>
      <c r="F56" s="2">
        <v>73.8</v>
      </c>
      <c r="G56" s="2">
        <v>0.16</v>
      </c>
      <c r="H56" s="2" t="s">
        <v>14</v>
      </c>
      <c r="I56" s="32" t="str">
        <f t="shared" si="22"/>
        <v/>
      </c>
      <c r="J56" s="2" t="str">
        <f t="shared" si="23"/>
        <v/>
      </c>
      <c r="K56" s="2" t="str">
        <f t="shared" si="24"/>
        <v/>
      </c>
      <c r="L56" t="str">
        <f>IF(LOOKUP($B56,'Ecology Phyto 10-21-14'!$P$4:$P$97,'Ecology Phyto 10-21-14'!$AA$4:$AA$97)&gt;=1,"Dominant",IF(LOOKUP($B56,'Ecology Phyto 10-21-14'!$P$104:$P$197,'Ecology Phyto 10-21-14'!$AA$104:$AA$197)&gt;=1,"Subdominant",IF(LOOKUP($B56,'Ecology Phyto 10-21-14'!$P$204:$P$297,'Ecology Phyto 10-21-14'!$AA$204:$AA$297)&gt;=1,"Present","NA")))</f>
        <v>NA</v>
      </c>
      <c r="M56" s="32" t="str">
        <f t="shared" si="18"/>
        <v/>
      </c>
      <c r="N56" s="2" t="str">
        <f t="shared" si="19"/>
        <v/>
      </c>
      <c r="O56" s="2" t="str">
        <f t="shared" si="20"/>
        <v/>
      </c>
      <c r="P56" t="str">
        <f>IF(LOOKUP($B56,'Ecology Phyto 10-21-14'!$P$4:$P$97,'Ecology Phyto 10-21-14'!$AA$4:$AA$97)&gt;=1,"Dominant",IF(LOOKUP($B56,'Ecology Phyto 10-21-14'!$P$104:$P$197,'Ecology Phyto 10-21-14'!$AA$104:$AA$197)&gt;=1,"Subdominant",IF(LOOKUP($B56,'Ecology Phyto 10-21-14'!$P$204:$P$297,'Ecology Phyto 10-21-14'!$AA$204:$AA$297)&gt;=1,"Present","NA")))</f>
        <v>NA</v>
      </c>
      <c r="Q56" s="33" t="str">
        <f>IF(LOOKUP($B56,'Ecology Phyto 10-21-14'!$P$4:$P$97,'Ecology Phyto 10-21-14'!$AA$4:$AA$97)&gt;=1,"Dominant",IF(LOOKUP($B56,'Ecology Phyto 10-21-14'!$P$104:$P$197,'Ecology Phyto 10-21-14'!$AA$104:$AA$197)&gt;=1,"Subdominant",IF(LOOKUP($B56,'Ecology Phyto 10-21-14'!$P$204:$P$297,'Ecology Phyto 10-21-14'!$AA$204:$AA$297)&gt;=1,"Present","NA")))</f>
        <v>NA</v>
      </c>
      <c r="R56" s="2" t="str">
        <f t="shared" si="25"/>
        <v/>
      </c>
      <c r="S56" s="2" t="str">
        <f t="shared" si="26"/>
        <v/>
      </c>
      <c r="T56" s="2" t="str">
        <f t="shared" si="21"/>
        <v/>
      </c>
      <c r="U56" s="2" t="str">
        <f t="shared" si="27"/>
        <v/>
      </c>
      <c r="V56" s="2" t="str">
        <f t="shared" si="28"/>
        <v/>
      </c>
      <c r="W56" s="2" t="str">
        <f t="shared" si="29"/>
        <v/>
      </c>
      <c r="X56" s="2" t="str">
        <f t="shared" si="30"/>
        <v/>
      </c>
      <c r="Y56" s="2" t="str">
        <f t="shared" si="31"/>
        <v/>
      </c>
      <c r="Z56" s="2" t="str">
        <f t="shared" si="32"/>
        <v/>
      </c>
      <c r="AA56" s="2" t="str">
        <f t="shared" si="33"/>
        <v/>
      </c>
      <c r="AB56" s="2" t="str">
        <f t="shared" si="34"/>
        <v/>
      </c>
      <c r="AC56" s="2" t="str">
        <f t="shared" si="35"/>
        <v/>
      </c>
      <c r="AD56" s="2" t="str">
        <f t="shared" si="36"/>
        <v/>
      </c>
      <c r="AE56" s="2" t="str">
        <f t="shared" si="37"/>
        <v/>
      </c>
      <c r="AF56" s="2" t="str">
        <f t="shared" si="38"/>
        <v/>
      </c>
      <c r="AH56" s="33" t="str">
        <f>IF(LOOKUP($B56,'Ecology Phyto 10-21-14'!$P$4:$P$97,'Ecology Phyto 10-21-14'!$AA$4:$AA$97)&gt;=1,"Dominant",IF(LOOKUP($B56,'Ecology Phyto 10-21-14'!$P$104:$P$197,'Ecology Phyto 10-21-14'!$AA$104:$AA$197)&gt;=1,"Subdominant",IF(LOOKUP($B56,'Ecology Phyto 10-21-14'!$P$204:$P$297,'Ecology Phyto 10-21-14'!$AA$204:$AA$297)&gt;=1,"Present","NA")))</f>
        <v>NA</v>
      </c>
      <c r="AI56" t="str">
        <f>IF(LOOKUP($B56,'Ecology Phyto 10-21-14'!$P$4:$P$97,'Ecology Phyto 10-21-14'!$AB$4:$AB$97)&gt;=1,"Dominant",IF(LOOKUP($B56,'Ecology Phyto 10-21-14'!$P$104:$P$197,'Ecology Phyto 10-21-14'!$AB$104:$AB$197)&gt;=1,"Subdominant",IF(LOOKUP($B56,'Ecology Phyto 10-21-14'!$P$204:$P$297,'Ecology Phyto 10-21-14'!$AB$204:$AB$297)&gt;=1,"Present","NA")))</f>
        <v>NA</v>
      </c>
      <c r="AJ56" t="str">
        <f>IF(LOOKUP($B56,'Ecology Phyto 10-21-14'!$P$4:$P$97,'Ecology Phyto 10-21-14'!$AC$4:$AC$97)&gt;=1,"Dominant",IF(LOOKUP($B56,'Ecology Phyto 10-21-14'!$P$104:$P$197,'Ecology Phyto 10-21-14'!$AC$104:$AC$197)&gt;=1,"Subdominant",IF(LOOKUP($B56,'Ecology Phyto 10-21-14'!$P$204:$P$297,'Ecology Phyto 10-21-14'!$AC$204:$AC$297)&gt;=1,"Present","NA")))</f>
        <v>NA</v>
      </c>
      <c r="AK56" t="str">
        <f>IF(LOOKUP($B56,'[1]Ecology Phyto 10-21-14'!$P$4:$P$92,'[1]Ecology Phyto 10-21-14'!$AD$4:$AD$92)&gt;=1,"Dominant",IF(LOOKUP($B56,'[1]Ecology Phyto 10-21-14'!$P$98:$P$186,'[1]Ecology Phyto 10-21-14'!$AD$98:$AD$186)&gt;=1,"Subdominant",IF(LOOKUP($B56,'[1]Ecology Phyto 10-21-14'!$P$192:$P$280,'[1]Ecology Phyto 10-21-14'!$AD$192:$AD$280)&gt;=1,"Present","NA")))</f>
        <v>NA</v>
      </c>
      <c r="AL56" t="str">
        <f>IF(LOOKUP($B56,'[1]Ecology Phyto 10-21-14'!$P$4:$P$92,'[1]Ecology Phyto 10-21-14'!$AE$4:$AE$92)&gt;=1,"Dominant",IF(LOOKUP($B56,'[1]Ecology Phyto 10-21-14'!$P$98:$P$186,'[1]Ecology Phyto 10-21-14'!$AE$98:$AE$186)&gt;=1,"Subdominant",IF(LOOKUP($B56,'[1]Ecology Phyto 10-21-14'!$P$192:$P$280,'[1]Ecology Phyto 10-21-14'!$AE$192:$AE$280)&gt;=1,"Present","NA")))</f>
        <v>NA</v>
      </c>
      <c r="AM56" t="str">
        <f>IF(LOOKUP($B56,'[1]Ecology Phyto 10-21-14'!$P$4:$P$92,'[1]Ecology Phyto 10-21-14'!$AF$4:$AF$92)&gt;=1,"Dominant",IF(LOOKUP($B56,'[1]Ecology Phyto 10-21-14'!$P$98:$P$186,'[1]Ecology Phyto 10-21-14'!$AF$98:$AF$186)&gt;=1,"Subdominant",IF(LOOKUP($B56,'[1]Ecology Phyto 10-21-14'!$P$192:$P$280,'[1]Ecology Phyto 10-21-14'!$AF$192:$AF$280)&gt;=1,"Present","NA")))</f>
        <v>NA</v>
      </c>
      <c r="AN56" t="str">
        <f>IF(LOOKUP($B56,'[1]Ecology Phyto 10-21-14'!$P$4:$P$92,'[1]Ecology Phyto 10-21-14'!$AG$4:$AG$92)&gt;=1,"Dominant",IF(LOOKUP($B56,'[1]Ecology Phyto 10-21-14'!$P$98:$P$186,'[1]Ecology Phyto 10-21-14'!$AG$98:$AG$186)&gt;=1,"Subdominant",IF(LOOKUP($B56,'[1]Ecology Phyto 10-21-14'!$P$192:$P$280,'[1]Ecology Phyto 10-21-14'!$AG$192:$AG$280)&gt;=1,"Present","NA")))</f>
        <v>NA</v>
      </c>
    </row>
    <row r="57" spans="1:43" x14ac:dyDescent="0.25">
      <c r="A57" s="3">
        <v>41597</v>
      </c>
      <c r="B57" t="str">
        <f t="shared" si="17"/>
        <v>11/19/2013;2</v>
      </c>
      <c r="C57" s="2">
        <v>2.5299999999999998</v>
      </c>
      <c r="D57" s="2" t="s">
        <v>183</v>
      </c>
      <c r="E57" s="2" t="s">
        <v>70</v>
      </c>
      <c r="F57" s="2">
        <v>2.5299999999999998</v>
      </c>
      <c r="G57" s="2">
        <v>0.16</v>
      </c>
      <c r="H57" s="2" t="s">
        <v>11</v>
      </c>
      <c r="I57" s="32" t="str">
        <f t="shared" si="22"/>
        <v/>
      </c>
      <c r="J57" s="2" t="str">
        <f t="shared" si="23"/>
        <v/>
      </c>
      <c r="K57" s="2" t="str">
        <f t="shared" si="24"/>
        <v/>
      </c>
      <c r="L57" t="str">
        <f>IF(LOOKUP($B57,'Ecology Phyto 10-21-14'!$P$4:$P$97,'Ecology Phyto 10-21-14'!$AA$4:$AA$97)&gt;=1,"Dominant",IF(LOOKUP($B57,'Ecology Phyto 10-21-14'!$P$104:$P$197,'Ecology Phyto 10-21-14'!$AA$104:$AA$197)&gt;=1,"Subdominant",IF(LOOKUP($B57,'Ecology Phyto 10-21-14'!$P$204:$P$297,'Ecology Phyto 10-21-14'!$AA$204:$AA$297)&gt;=1,"Present","NA")))</f>
        <v>NA</v>
      </c>
      <c r="M57" s="32" t="str">
        <f t="shared" si="18"/>
        <v/>
      </c>
      <c r="N57" s="2" t="str">
        <f t="shared" si="19"/>
        <v/>
      </c>
      <c r="O57" s="2" t="str">
        <f t="shared" si="20"/>
        <v/>
      </c>
      <c r="P57" t="str">
        <f>IF(LOOKUP($B57,'Ecology Phyto 10-21-14'!$P$4:$P$97,'Ecology Phyto 10-21-14'!$AA$4:$AA$97)&gt;=1,"Dominant",IF(LOOKUP($B57,'Ecology Phyto 10-21-14'!$P$104:$P$197,'Ecology Phyto 10-21-14'!$AA$104:$AA$197)&gt;=1,"Subdominant",IF(LOOKUP($B57,'Ecology Phyto 10-21-14'!$P$204:$P$297,'Ecology Phyto 10-21-14'!$AA$204:$AA$297)&gt;=1,"Present","NA")))</f>
        <v>NA</v>
      </c>
      <c r="Q57" s="33" t="str">
        <f>IF(LOOKUP($B57,'Ecology Phyto 10-21-14'!$P$4:$P$97,'Ecology Phyto 10-21-14'!$AA$4:$AA$97)&gt;=1,"Dominant",IF(LOOKUP($B57,'Ecology Phyto 10-21-14'!$P$104:$P$197,'Ecology Phyto 10-21-14'!$AA$104:$AA$197)&gt;=1,"Subdominant",IF(LOOKUP($B57,'Ecology Phyto 10-21-14'!$P$204:$P$297,'Ecology Phyto 10-21-14'!$AA$204:$AA$297)&gt;=1,"Present","NA")))</f>
        <v>NA</v>
      </c>
      <c r="R57" s="2" t="str">
        <f t="shared" si="25"/>
        <v/>
      </c>
      <c r="S57" s="2" t="str">
        <f t="shared" si="26"/>
        <v/>
      </c>
      <c r="T57" s="2" t="str">
        <f t="shared" si="21"/>
        <v/>
      </c>
      <c r="U57" s="2" t="str">
        <f t="shared" si="27"/>
        <v/>
      </c>
      <c r="V57" s="2" t="str">
        <f t="shared" si="28"/>
        <v/>
      </c>
      <c r="W57" s="2" t="str">
        <f t="shared" si="29"/>
        <v/>
      </c>
      <c r="X57" s="2" t="str">
        <f t="shared" si="30"/>
        <v/>
      </c>
      <c r="Y57" s="2" t="str">
        <f t="shared" si="31"/>
        <v/>
      </c>
      <c r="Z57" s="2" t="str">
        <f t="shared" si="32"/>
        <v/>
      </c>
      <c r="AA57" s="2" t="str">
        <f t="shared" si="33"/>
        <v/>
      </c>
      <c r="AB57" s="2" t="str">
        <f t="shared" si="34"/>
        <v/>
      </c>
      <c r="AC57" s="2" t="str">
        <f t="shared" si="35"/>
        <v/>
      </c>
      <c r="AD57" s="2" t="str">
        <f t="shared" si="36"/>
        <v/>
      </c>
      <c r="AE57" s="2" t="str">
        <f t="shared" si="37"/>
        <v/>
      </c>
      <c r="AF57" s="2" t="str">
        <f t="shared" si="38"/>
        <v/>
      </c>
      <c r="AH57" s="33" t="str">
        <f>IF(LOOKUP($B57,'Ecology Phyto 10-21-14'!$P$4:$P$97,'Ecology Phyto 10-21-14'!$AA$4:$AA$97)&gt;=1,"Dominant",IF(LOOKUP($B57,'Ecology Phyto 10-21-14'!$P$104:$P$197,'Ecology Phyto 10-21-14'!$AA$104:$AA$197)&gt;=1,"Subdominant",IF(LOOKUP($B57,'Ecology Phyto 10-21-14'!$P$204:$P$297,'Ecology Phyto 10-21-14'!$AA$204:$AA$297)&gt;=1,"Present","NA")))</f>
        <v>NA</v>
      </c>
      <c r="AI57" t="str">
        <f>IF(LOOKUP($B57,'Ecology Phyto 10-21-14'!$P$4:$P$97,'Ecology Phyto 10-21-14'!$AB$4:$AB$97)&gt;=1,"Dominant",IF(LOOKUP($B57,'Ecology Phyto 10-21-14'!$P$104:$P$197,'Ecology Phyto 10-21-14'!$AB$104:$AB$197)&gt;=1,"Subdominant",IF(LOOKUP($B57,'Ecology Phyto 10-21-14'!$P$204:$P$297,'Ecology Phyto 10-21-14'!$AB$204:$AB$297)&gt;=1,"Present","NA")))</f>
        <v>NA</v>
      </c>
      <c r="AJ57" t="str">
        <f>IF(LOOKUP($B57,'Ecology Phyto 10-21-14'!$P$4:$P$97,'Ecology Phyto 10-21-14'!$AC$4:$AC$97)&gt;=1,"Dominant",IF(LOOKUP($B57,'Ecology Phyto 10-21-14'!$P$104:$P$197,'Ecology Phyto 10-21-14'!$AC$104:$AC$197)&gt;=1,"Subdominant",IF(LOOKUP($B57,'Ecology Phyto 10-21-14'!$P$204:$P$297,'Ecology Phyto 10-21-14'!$AC$204:$AC$297)&gt;=1,"Present","NA")))</f>
        <v>NA</v>
      </c>
      <c r="AK57" t="str">
        <f>IF(LOOKUP($B57,'[1]Ecology Phyto 10-21-14'!$P$4:$P$92,'[1]Ecology Phyto 10-21-14'!$AD$4:$AD$92)&gt;=1,"Dominant",IF(LOOKUP($B57,'[1]Ecology Phyto 10-21-14'!$P$98:$P$186,'[1]Ecology Phyto 10-21-14'!$AD$98:$AD$186)&gt;=1,"Subdominant",IF(LOOKUP($B57,'[1]Ecology Phyto 10-21-14'!$P$192:$P$280,'[1]Ecology Phyto 10-21-14'!$AD$192:$AD$280)&gt;=1,"Present","NA")))</f>
        <v>NA</v>
      </c>
      <c r="AL57" t="str">
        <f>IF(LOOKUP($B57,'[1]Ecology Phyto 10-21-14'!$P$4:$P$92,'[1]Ecology Phyto 10-21-14'!$AE$4:$AE$92)&gt;=1,"Dominant",IF(LOOKUP($B57,'[1]Ecology Phyto 10-21-14'!$P$98:$P$186,'[1]Ecology Phyto 10-21-14'!$AE$98:$AE$186)&gt;=1,"Subdominant",IF(LOOKUP($B57,'[1]Ecology Phyto 10-21-14'!$P$192:$P$280,'[1]Ecology Phyto 10-21-14'!$AE$192:$AE$280)&gt;=1,"Present","NA")))</f>
        <v>NA</v>
      </c>
      <c r="AM57" t="str">
        <f>IF(LOOKUP($B57,'[1]Ecology Phyto 10-21-14'!$P$4:$P$92,'[1]Ecology Phyto 10-21-14'!$AF$4:$AF$92)&gt;=1,"Dominant",IF(LOOKUP($B57,'[1]Ecology Phyto 10-21-14'!$P$98:$P$186,'[1]Ecology Phyto 10-21-14'!$AF$98:$AF$186)&gt;=1,"Subdominant",IF(LOOKUP($B57,'[1]Ecology Phyto 10-21-14'!$P$192:$P$280,'[1]Ecology Phyto 10-21-14'!$AF$192:$AF$280)&gt;=1,"Present","NA")))</f>
        <v>NA</v>
      </c>
      <c r="AN57" t="str">
        <f>IF(LOOKUP($B57,'[1]Ecology Phyto 10-21-14'!$P$4:$P$92,'[1]Ecology Phyto 10-21-14'!$AG$4:$AG$92)&gt;=1,"Dominant",IF(LOOKUP($B57,'[1]Ecology Phyto 10-21-14'!$P$98:$P$186,'[1]Ecology Phyto 10-21-14'!$AG$98:$AG$186)&gt;=1,"Subdominant",IF(LOOKUP($B57,'[1]Ecology Phyto 10-21-14'!$P$192:$P$280,'[1]Ecology Phyto 10-21-14'!$AG$192:$AG$280)&gt;=1,"Present","NA")))</f>
        <v>NA</v>
      </c>
    </row>
    <row r="58" spans="1:43" x14ac:dyDescent="0.25">
      <c r="A58" s="3">
        <v>41603</v>
      </c>
      <c r="B58" t="str">
        <f t="shared" si="17"/>
        <v>11/25/2013;1</v>
      </c>
      <c r="C58" s="2">
        <v>6.43</v>
      </c>
      <c r="D58" s="2" t="s">
        <v>183</v>
      </c>
      <c r="E58" s="2" t="s">
        <v>71</v>
      </c>
      <c r="F58" s="2">
        <v>6.43</v>
      </c>
      <c r="G58" s="2">
        <v>0.16</v>
      </c>
      <c r="H58" s="2" t="s">
        <v>14</v>
      </c>
      <c r="I58" s="32" t="str">
        <f t="shared" si="22"/>
        <v/>
      </c>
      <c r="J58" s="2" t="str">
        <f t="shared" si="23"/>
        <v/>
      </c>
      <c r="K58" s="2" t="str">
        <f t="shared" si="24"/>
        <v/>
      </c>
      <c r="L58" t="str">
        <f>IF(LOOKUP($B58,'Ecology Phyto 10-21-14'!$P$4:$P$97,'Ecology Phyto 10-21-14'!$AA$4:$AA$97)&gt;=1,"Dominant",IF(LOOKUP($B58,'Ecology Phyto 10-21-14'!$P$104:$P$197,'Ecology Phyto 10-21-14'!$AA$104:$AA$197)&gt;=1,"Subdominant",IF(LOOKUP($B58,'Ecology Phyto 10-21-14'!$P$204:$P$297,'Ecology Phyto 10-21-14'!$AA$204:$AA$297)&gt;=1,"Present","NA")))</f>
        <v>NA</v>
      </c>
      <c r="M58" s="32" t="str">
        <f t="shared" si="18"/>
        <v/>
      </c>
      <c r="N58" s="2" t="str">
        <f t="shared" si="19"/>
        <v/>
      </c>
      <c r="O58" s="2" t="str">
        <f t="shared" si="20"/>
        <v/>
      </c>
      <c r="P58" t="str">
        <f>IF(LOOKUP($B58,'Ecology Phyto 10-21-14'!$P$4:$P$97,'Ecology Phyto 10-21-14'!$AA$4:$AA$97)&gt;=1,"Dominant",IF(LOOKUP($B58,'Ecology Phyto 10-21-14'!$P$104:$P$197,'Ecology Phyto 10-21-14'!$AA$104:$AA$197)&gt;=1,"Subdominant",IF(LOOKUP($B58,'Ecology Phyto 10-21-14'!$P$204:$P$297,'Ecology Phyto 10-21-14'!$AA$204:$AA$297)&gt;=1,"Present","NA")))</f>
        <v>NA</v>
      </c>
      <c r="Q58" s="33" t="str">
        <f>IF(LOOKUP($B58,'Ecology Phyto 10-21-14'!$P$4:$P$97,'Ecology Phyto 10-21-14'!$AA$4:$AA$97)&gt;=1,"Dominant",IF(LOOKUP($B58,'Ecology Phyto 10-21-14'!$P$104:$P$197,'Ecology Phyto 10-21-14'!$AA$104:$AA$197)&gt;=1,"Subdominant",IF(LOOKUP($B58,'Ecology Phyto 10-21-14'!$P$204:$P$297,'Ecology Phyto 10-21-14'!$AA$204:$AA$297)&gt;=1,"Present","NA")))</f>
        <v>NA</v>
      </c>
      <c r="R58" s="2" t="str">
        <f t="shared" si="25"/>
        <v/>
      </c>
      <c r="S58" s="2" t="str">
        <f t="shared" si="26"/>
        <v/>
      </c>
      <c r="T58" s="2" t="str">
        <f t="shared" si="21"/>
        <v/>
      </c>
      <c r="U58" s="2" t="str">
        <f t="shared" si="27"/>
        <v/>
      </c>
      <c r="V58" s="2" t="str">
        <f t="shared" si="28"/>
        <v/>
      </c>
      <c r="W58" s="2" t="str">
        <f t="shared" si="29"/>
        <v/>
      </c>
      <c r="X58" s="2" t="str">
        <f t="shared" si="30"/>
        <v/>
      </c>
      <c r="Y58" s="2" t="str">
        <f t="shared" si="31"/>
        <v/>
      </c>
      <c r="Z58" s="2" t="str">
        <f t="shared" si="32"/>
        <v/>
      </c>
      <c r="AA58" s="2" t="str">
        <f t="shared" si="33"/>
        <v/>
      </c>
      <c r="AB58" s="2" t="str">
        <f t="shared" si="34"/>
        <v/>
      </c>
      <c r="AC58" s="2" t="str">
        <f t="shared" si="35"/>
        <v/>
      </c>
      <c r="AD58" s="2" t="str">
        <f t="shared" si="36"/>
        <v/>
      </c>
      <c r="AE58" s="2" t="str">
        <f t="shared" si="37"/>
        <v/>
      </c>
      <c r="AF58" s="2" t="str">
        <f t="shared" si="38"/>
        <v/>
      </c>
      <c r="AH58" s="33" t="str">
        <f>IF(LOOKUP($B58,'Ecology Phyto 10-21-14'!$P$4:$P$97,'Ecology Phyto 10-21-14'!$AA$4:$AA$97)&gt;=1,"Dominant",IF(LOOKUP($B58,'Ecology Phyto 10-21-14'!$P$104:$P$197,'Ecology Phyto 10-21-14'!$AA$104:$AA$197)&gt;=1,"Subdominant",IF(LOOKUP($B58,'Ecology Phyto 10-21-14'!$P$204:$P$297,'Ecology Phyto 10-21-14'!$AA$204:$AA$297)&gt;=1,"Present","NA")))</f>
        <v>NA</v>
      </c>
      <c r="AI58" t="str">
        <f>IF(LOOKUP($B58,'Ecology Phyto 10-21-14'!$P$4:$P$97,'Ecology Phyto 10-21-14'!$AB$4:$AB$97)&gt;=1,"Dominant",IF(LOOKUP($B58,'Ecology Phyto 10-21-14'!$P$104:$P$197,'Ecology Phyto 10-21-14'!$AB$104:$AB$197)&gt;=1,"Subdominant",IF(LOOKUP($B58,'Ecology Phyto 10-21-14'!$P$204:$P$297,'Ecology Phyto 10-21-14'!$AB$204:$AB$297)&gt;=1,"Present","NA")))</f>
        <v>NA</v>
      </c>
      <c r="AJ58" t="str">
        <f>IF(LOOKUP($B58,'Ecology Phyto 10-21-14'!$P$4:$P$97,'Ecology Phyto 10-21-14'!$AC$4:$AC$97)&gt;=1,"Dominant",IF(LOOKUP($B58,'Ecology Phyto 10-21-14'!$P$104:$P$197,'Ecology Phyto 10-21-14'!$AC$104:$AC$197)&gt;=1,"Subdominant",IF(LOOKUP($B58,'Ecology Phyto 10-21-14'!$P$204:$P$297,'Ecology Phyto 10-21-14'!$AC$204:$AC$297)&gt;=1,"Present","NA")))</f>
        <v>NA</v>
      </c>
      <c r="AK58" t="str">
        <f>IF(LOOKUP($B58,'[1]Ecology Phyto 10-21-14'!$P$4:$P$92,'[1]Ecology Phyto 10-21-14'!$AD$4:$AD$92)&gt;=1,"Dominant",IF(LOOKUP($B58,'[1]Ecology Phyto 10-21-14'!$P$98:$P$186,'[1]Ecology Phyto 10-21-14'!$AD$98:$AD$186)&gt;=1,"Subdominant",IF(LOOKUP($B58,'[1]Ecology Phyto 10-21-14'!$P$192:$P$280,'[1]Ecology Phyto 10-21-14'!$AD$192:$AD$280)&gt;=1,"Present","NA")))</f>
        <v>NA</v>
      </c>
      <c r="AL58" t="str">
        <f>IF(LOOKUP($B58,'[1]Ecology Phyto 10-21-14'!$P$4:$P$92,'[1]Ecology Phyto 10-21-14'!$AE$4:$AE$92)&gt;=1,"Dominant",IF(LOOKUP($B58,'[1]Ecology Phyto 10-21-14'!$P$98:$P$186,'[1]Ecology Phyto 10-21-14'!$AE$98:$AE$186)&gt;=1,"Subdominant",IF(LOOKUP($B58,'[1]Ecology Phyto 10-21-14'!$P$192:$P$280,'[1]Ecology Phyto 10-21-14'!$AE$192:$AE$280)&gt;=1,"Present","NA")))</f>
        <v>NA</v>
      </c>
      <c r="AM58" t="str">
        <f>IF(LOOKUP($B58,'[1]Ecology Phyto 10-21-14'!$P$4:$P$92,'[1]Ecology Phyto 10-21-14'!$AF$4:$AF$92)&gt;=1,"Dominant",IF(LOOKUP($B58,'[1]Ecology Phyto 10-21-14'!$P$98:$P$186,'[1]Ecology Phyto 10-21-14'!$AF$98:$AF$186)&gt;=1,"Subdominant",IF(LOOKUP($B58,'[1]Ecology Phyto 10-21-14'!$P$192:$P$280,'[1]Ecology Phyto 10-21-14'!$AF$192:$AF$280)&gt;=1,"Present","NA")))</f>
        <v>NA</v>
      </c>
      <c r="AN58" t="str">
        <f>IF(LOOKUP($B58,'[1]Ecology Phyto 10-21-14'!$P$4:$P$92,'[1]Ecology Phyto 10-21-14'!$AG$4:$AG$92)&gt;=1,"Dominant",IF(LOOKUP($B58,'[1]Ecology Phyto 10-21-14'!$P$98:$P$186,'[1]Ecology Phyto 10-21-14'!$AG$98:$AG$186)&gt;=1,"Subdominant",IF(LOOKUP($B58,'[1]Ecology Phyto 10-21-14'!$P$192:$P$280,'[1]Ecology Phyto 10-21-14'!$AG$192:$AG$280)&gt;=1,"Present","NA")))</f>
        <v>NA</v>
      </c>
    </row>
    <row r="59" spans="1:43" x14ac:dyDescent="0.25">
      <c r="A59" s="3">
        <v>41611</v>
      </c>
      <c r="B59" t="str">
        <f t="shared" si="17"/>
        <v>12/03/2013;1</v>
      </c>
      <c r="C59" s="2">
        <v>3.87</v>
      </c>
      <c r="D59" s="2" t="s">
        <v>183</v>
      </c>
      <c r="E59" s="2" t="s">
        <v>72</v>
      </c>
      <c r="F59" s="2">
        <v>3.87</v>
      </c>
      <c r="G59" s="2">
        <v>0.16</v>
      </c>
      <c r="H59" s="2" t="s">
        <v>11</v>
      </c>
      <c r="I59" s="32" t="str">
        <f t="shared" si="22"/>
        <v/>
      </c>
      <c r="J59" s="2" t="str">
        <f t="shared" si="23"/>
        <v/>
      </c>
      <c r="K59" s="2" t="str">
        <f t="shared" si="24"/>
        <v/>
      </c>
      <c r="L59" t="str">
        <f>IF(LOOKUP($B59,'Ecology Phyto 10-21-14'!$P$4:$P$97,'Ecology Phyto 10-21-14'!$AA$4:$AA$97)&gt;=1,"Dominant",IF(LOOKUP($B59,'Ecology Phyto 10-21-14'!$P$104:$P$197,'Ecology Phyto 10-21-14'!$AA$104:$AA$197)&gt;=1,"Subdominant",IF(LOOKUP($B59,'Ecology Phyto 10-21-14'!$P$204:$P$297,'Ecology Phyto 10-21-14'!$AA$204:$AA$297)&gt;=1,"Present","NA")))</f>
        <v>NA</v>
      </c>
      <c r="M59" s="32" t="str">
        <f t="shared" si="18"/>
        <v/>
      </c>
      <c r="N59" s="2" t="str">
        <f t="shared" si="19"/>
        <v/>
      </c>
      <c r="O59" s="2" t="str">
        <f t="shared" si="20"/>
        <v/>
      </c>
      <c r="P59" t="str">
        <f>IF(LOOKUP($B59,'Ecology Phyto 10-21-14'!$P$4:$P$97,'Ecology Phyto 10-21-14'!$AA$4:$AA$97)&gt;=1,"Dominant",IF(LOOKUP($B59,'Ecology Phyto 10-21-14'!$P$104:$P$197,'Ecology Phyto 10-21-14'!$AA$104:$AA$197)&gt;=1,"Subdominant",IF(LOOKUP($B59,'Ecology Phyto 10-21-14'!$P$204:$P$297,'Ecology Phyto 10-21-14'!$AA$204:$AA$297)&gt;=1,"Present","NA")))</f>
        <v>NA</v>
      </c>
      <c r="Q59" s="33" t="str">
        <f>IF(LOOKUP($B59,'Ecology Phyto 10-21-14'!$P$4:$P$97,'Ecology Phyto 10-21-14'!$AA$4:$AA$97)&gt;=1,"Dominant",IF(LOOKUP($B59,'Ecology Phyto 10-21-14'!$P$104:$P$197,'Ecology Phyto 10-21-14'!$AA$104:$AA$197)&gt;=1,"Subdominant",IF(LOOKUP($B59,'Ecology Phyto 10-21-14'!$P$204:$P$297,'Ecology Phyto 10-21-14'!$AA$204:$AA$297)&gt;=1,"Present","NA")))</f>
        <v>NA</v>
      </c>
      <c r="R59" s="2" t="str">
        <f t="shared" si="25"/>
        <v/>
      </c>
      <c r="S59" s="2" t="str">
        <f t="shared" si="26"/>
        <v/>
      </c>
      <c r="T59" s="2" t="str">
        <f t="shared" si="21"/>
        <v/>
      </c>
      <c r="U59" s="2" t="str">
        <f t="shared" si="27"/>
        <v/>
      </c>
      <c r="V59" s="2" t="str">
        <f t="shared" si="28"/>
        <v/>
      </c>
      <c r="W59" s="2" t="str">
        <f t="shared" si="29"/>
        <v/>
      </c>
      <c r="X59" s="2" t="str">
        <f t="shared" si="30"/>
        <v/>
      </c>
      <c r="Y59" s="2" t="str">
        <f t="shared" si="31"/>
        <v/>
      </c>
      <c r="Z59" s="2" t="str">
        <f t="shared" si="32"/>
        <v/>
      </c>
      <c r="AA59" s="2" t="str">
        <f t="shared" si="33"/>
        <v/>
      </c>
      <c r="AB59" s="2" t="str">
        <f t="shared" si="34"/>
        <v/>
      </c>
      <c r="AC59" s="2" t="str">
        <f t="shared" si="35"/>
        <v/>
      </c>
      <c r="AD59" s="2" t="str">
        <f t="shared" si="36"/>
        <v/>
      </c>
      <c r="AE59" s="2" t="str">
        <f t="shared" si="37"/>
        <v/>
      </c>
      <c r="AF59" s="2" t="str">
        <f t="shared" si="38"/>
        <v/>
      </c>
      <c r="AH59" s="33" t="str">
        <f>IF(LOOKUP($B59,'Ecology Phyto 10-21-14'!$P$4:$P$97,'Ecology Phyto 10-21-14'!$AA$4:$AA$97)&gt;=1,"Dominant",IF(LOOKUP($B59,'Ecology Phyto 10-21-14'!$P$104:$P$197,'Ecology Phyto 10-21-14'!$AA$104:$AA$197)&gt;=1,"Subdominant",IF(LOOKUP($B59,'Ecology Phyto 10-21-14'!$P$204:$P$297,'Ecology Phyto 10-21-14'!$AA$204:$AA$297)&gt;=1,"Present","NA")))</f>
        <v>NA</v>
      </c>
      <c r="AI59" t="str">
        <f>IF(LOOKUP($B59,'Ecology Phyto 10-21-14'!$P$4:$P$97,'Ecology Phyto 10-21-14'!$AB$4:$AB$97)&gt;=1,"Dominant",IF(LOOKUP($B59,'Ecology Phyto 10-21-14'!$P$104:$P$197,'Ecology Phyto 10-21-14'!$AB$104:$AB$197)&gt;=1,"Subdominant",IF(LOOKUP($B59,'Ecology Phyto 10-21-14'!$P$204:$P$297,'Ecology Phyto 10-21-14'!$AB$204:$AB$297)&gt;=1,"Present","NA")))</f>
        <v>NA</v>
      </c>
      <c r="AJ59" t="str">
        <f>IF(LOOKUP($B59,'Ecology Phyto 10-21-14'!$P$4:$P$97,'Ecology Phyto 10-21-14'!$AC$4:$AC$97)&gt;=1,"Dominant",IF(LOOKUP($B59,'Ecology Phyto 10-21-14'!$P$104:$P$197,'Ecology Phyto 10-21-14'!$AC$104:$AC$197)&gt;=1,"Subdominant",IF(LOOKUP($B59,'Ecology Phyto 10-21-14'!$P$204:$P$297,'Ecology Phyto 10-21-14'!$AC$204:$AC$297)&gt;=1,"Present","NA")))</f>
        <v>NA</v>
      </c>
      <c r="AK59" t="str">
        <f>IF(LOOKUP($B59,'[1]Ecology Phyto 10-21-14'!$P$4:$P$92,'[1]Ecology Phyto 10-21-14'!$AD$4:$AD$92)&gt;=1,"Dominant",IF(LOOKUP($B59,'[1]Ecology Phyto 10-21-14'!$P$98:$P$186,'[1]Ecology Phyto 10-21-14'!$AD$98:$AD$186)&gt;=1,"Subdominant",IF(LOOKUP($B59,'[1]Ecology Phyto 10-21-14'!$P$192:$P$280,'[1]Ecology Phyto 10-21-14'!$AD$192:$AD$280)&gt;=1,"Present","NA")))</f>
        <v>NA</v>
      </c>
      <c r="AL59" t="str">
        <f>IF(LOOKUP($B59,'[1]Ecology Phyto 10-21-14'!$P$4:$P$92,'[1]Ecology Phyto 10-21-14'!$AE$4:$AE$92)&gt;=1,"Dominant",IF(LOOKUP($B59,'[1]Ecology Phyto 10-21-14'!$P$98:$P$186,'[1]Ecology Phyto 10-21-14'!$AE$98:$AE$186)&gt;=1,"Subdominant",IF(LOOKUP($B59,'[1]Ecology Phyto 10-21-14'!$P$192:$P$280,'[1]Ecology Phyto 10-21-14'!$AE$192:$AE$280)&gt;=1,"Present","NA")))</f>
        <v>NA</v>
      </c>
      <c r="AM59" t="str">
        <f>IF(LOOKUP($B59,'[1]Ecology Phyto 10-21-14'!$P$4:$P$92,'[1]Ecology Phyto 10-21-14'!$AF$4:$AF$92)&gt;=1,"Dominant",IF(LOOKUP($B59,'[1]Ecology Phyto 10-21-14'!$P$98:$P$186,'[1]Ecology Phyto 10-21-14'!$AF$98:$AF$186)&gt;=1,"Subdominant",IF(LOOKUP($B59,'[1]Ecology Phyto 10-21-14'!$P$192:$P$280,'[1]Ecology Phyto 10-21-14'!$AF$192:$AF$280)&gt;=1,"Present","NA")))</f>
        <v>NA</v>
      </c>
      <c r="AN59" t="str">
        <f>IF(LOOKUP($B59,'[1]Ecology Phyto 10-21-14'!$P$4:$P$92,'[1]Ecology Phyto 10-21-14'!$AG$4:$AG$92)&gt;=1,"Dominant",IF(LOOKUP($B59,'[1]Ecology Phyto 10-21-14'!$P$98:$P$186,'[1]Ecology Phyto 10-21-14'!$AG$98:$AG$186)&gt;=1,"Subdominant",IF(LOOKUP($B59,'[1]Ecology Phyto 10-21-14'!$P$192:$P$280,'[1]Ecology Phyto 10-21-14'!$AG$192:$AG$280)&gt;=1,"Present","NA")))</f>
        <v>NA</v>
      </c>
    </row>
    <row r="60" spans="1:43" x14ac:dyDescent="0.25">
      <c r="A60" s="3">
        <v>41872</v>
      </c>
      <c r="B60" t="str">
        <f t="shared" si="17"/>
        <v>08/21/2014;1</v>
      </c>
      <c r="C60" s="2">
        <v>79.2</v>
      </c>
      <c r="D60" s="2" t="s">
        <v>183</v>
      </c>
      <c r="E60" s="2" t="s">
        <v>73</v>
      </c>
      <c r="F60" s="2">
        <v>79.2</v>
      </c>
      <c r="G60" s="2">
        <v>0.16</v>
      </c>
      <c r="H60" s="2" t="s">
        <v>14</v>
      </c>
      <c r="I60" s="32" t="str">
        <f t="shared" si="22"/>
        <v/>
      </c>
      <c r="J60" s="2">
        <f t="shared" si="23"/>
        <v>79.2</v>
      </c>
      <c r="K60" s="2" t="str">
        <f t="shared" si="24"/>
        <v/>
      </c>
      <c r="M60" s="32" t="str">
        <f t="shared" si="18"/>
        <v/>
      </c>
      <c r="N60" s="2">
        <f t="shared" si="19"/>
        <v>79.2</v>
      </c>
      <c r="O60" s="2" t="str">
        <f t="shared" si="20"/>
        <v/>
      </c>
      <c r="R60" s="2" t="str">
        <f t="shared" si="25"/>
        <v/>
      </c>
      <c r="S60" s="2" t="str">
        <f t="shared" si="26"/>
        <v/>
      </c>
      <c r="T60" s="2" t="str">
        <f t="shared" si="21"/>
        <v/>
      </c>
      <c r="U60" s="2" t="str">
        <f t="shared" si="27"/>
        <v/>
      </c>
      <c r="V60" s="2" t="str">
        <f t="shared" si="28"/>
        <v/>
      </c>
      <c r="W60" s="2" t="str">
        <f t="shared" si="29"/>
        <v/>
      </c>
      <c r="X60" s="2" t="str">
        <f t="shared" si="30"/>
        <v/>
      </c>
      <c r="Y60" s="2" t="str">
        <f t="shared" si="31"/>
        <v/>
      </c>
      <c r="Z60" s="2">
        <f t="shared" si="32"/>
        <v>79.2</v>
      </c>
      <c r="AA60" s="2" t="str">
        <f t="shared" si="33"/>
        <v/>
      </c>
      <c r="AB60" s="2" t="str">
        <f t="shared" si="34"/>
        <v/>
      </c>
      <c r="AC60" s="2" t="str">
        <f t="shared" si="35"/>
        <v/>
      </c>
      <c r="AD60" s="2" t="str">
        <f t="shared" si="36"/>
        <v/>
      </c>
      <c r="AE60" s="2" t="str">
        <f t="shared" si="37"/>
        <v/>
      </c>
      <c r="AF60" s="2">
        <f t="shared" si="38"/>
        <v>79.2</v>
      </c>
      <c r="AH60" s="34" t="str">
        <f>IF(LOOKUP($B60,'Ecology Phyto 10-21-14'!$P$4:$P$97,'Ecology Phyto 10-21-14'!$AA$4:$AA$97)&gt;=1,"Dominant",IF(LOOKUP($B60,'Ecology Phyto 10-21-14'!$P$104:$P$197,'Ecology Phyto 10-21-14'!$AA$104:$AA$197)&gt;=1,"Subdominant",IF(LOOKUP($B60,'Ecology Phyto 10-21-14'!$P$204:$P$297,'Ecology Phyto 10-21-14'!$AA$204:$AA$297)&gt;=1,"Present","NA")))</f>
        <v>Subdominant</v>
      </c>
      <c r="AI60" s="27" t="str">
        <f>IF(LOOKUP($B60,'Ecology Phyto 10-21-14'!$P$4:$P$97,'Ecology Phyto 10-21-14'!$AB$4:$AB$97)&gt;=1,"Dominant",IF(LOOKUP($B60,'Ecology Phyto 10-21-14'!$P$104:$P$197,'Ecology Phyto 10-21-14'!$AB$104:$AB$197)&gt;=1,"Subdominant",IF(LOOKUP($B60,'Ecology Phyto 10-21-14'!$P$204:$P$297,'Ecology Phyto 10-21-14'!$AB$204:$AB$297)&gt;=1,"Present","NA")))</f>
        <v>Subdominant</v>
      </c>
      <c r="AJ60" s="27" t="str">
        <f>IF(LOOKUP($B60,'Ecology Phyto 10-21-14'!$P$4:$P$97,'Ecology Phyto 10-21-14'!$AC$4:$AC$97)&gt;=1,"Dominant",IF(LOOKUP($B60,'Ecology Phyto 10-21-14'!$P$104:$P$197,'Ecology Phyto 10-21-14'!$AC$104:$AC$197)&gt;=1,"Subdominant",IF(LOOKUP($B60,'Ecology Phyto 10-21-14'!$P$204:$P$297,'Ecology Phyto 10-21-14'!$AC$204:$AC$297)&gt;=1,"Present","NA")))</f>
        <v>NA</v>
      </c>
      <c r="AK60" s="27" t="str">
        <f>IF(LOOKUP($B60,'[1]Ecology Phyto 10-21-14'!$P$4:$P$92,'[1]Ecology Phyto 10-21-14'!$AD$4:$AD$92)&gt;=1,"Dominant",IF(LOOKUP($B60,'[1]Ecology Phyto 10-21-14'!$P$98:$P$186,'[1]Ecology Phyto 10-21-14'!$AD$98:$AD$186)&gt;=1,"Subdominant",IF(LOOKUP($B60,'[1]Ecology Phyto 10-21-14'!$P$192:$P$280,'[1]Ecology Phyto 10-21-14'!$AD$192:$AD$280)&gt;=1,"Present","NA")))</f>
        <v>NA</v>
      </c>
      <c r="AL60" s="27" t="str">
        <f>IF(LOOKUP($B60,'[1]Ecology Phyto 10-21-14'!$P$4:$P$92,'[1]Ecology Phyto 10-21-14'!$AE$4:$AE$92)&gt;=1,"Dominant",IF(LOOKUP($B60,'[1]Ecology Phyto 10-21-14'!$P$98:$P$186,'[1]Ecology Phyto 10-21-14'!$AE$98:$AE$186)&gt;=1,"Subdominant",IF(LOOKUP($B60,'[1]Ecology Phyto 10-21-14'!$P$192:$P$280,'[1]Ecology Phyto 10-21-14'!$AE$192:$AE$280)&gt;=1,"Present","NA")))</f>
        <v>Present</v>
      </c>
      <c r="AM60" s="27" t="str">
        <f>IF(LOOKUP($B60,'[1]Ecology Phyto 10-21-14'!$P$4:$P$92,'[1]Ecology Phyto 10-21-14'!$AF$4:$AF$92)&gt;=1,"Dominant",IF(LOOKUP($B60,'[1]Ecology Phyto 10-21-14'!$P$98:$P$186,'[1]Ecology Phyto 10-21-14'!$AF$98:$AF$186)&gt;=1,"Subdominant",IF(LOOKUP($B60,'[1]Ecology Phyto 10-21-14'!$P$192:$P$280,'[1]Ecology Phyto 10-21-14'!$AF$192:$AF$280)&gt;=1,"Present","NA")))</f>
        <v>NA</v>
      </c>
      <c r="AN60" s="27" t="str">
        <f>IF(LOOKUP($B60,'[1]Ecology Phyto 10-21-14'!$P$4:$P$92,'[1]Ecology Phyto 10-21-14'!$AG$4:$AG$92)&gt;=1,"Dominant",IF(LOOKUP($B60,'[1]Ecology Phyto 10-21-14'!$P$98:$P$186,'[1]Ecology Phyto 10-21-14'!$AG$98:$AG$186)&gt;=1,"Subdominant",IF(LOOKUP($B60,'[1]Ecology Phyto 10-21-14'!$P$192:$P$280,'[1]Ecology Phyto 10-21-14'!$AG$192:$AG$280)&gt;=1,"Present","NA")))</f>
        <v>Present</v>
      </c>
      <c r="AP60" s="28" t="s">
        <v>439</v>
      </c>
    </row>
    <row r="61" spans="1:43" x14ac:dyDescent="0.25">
      <c r="A61" s="3">
        <v>41877</v>
      </c>
      <c r="B61" t="str">
        <f t="shared" si="17"/>
        <v>08/26/2014;1</v>
      </c>
      <c r="C61" s="2">
        <v>38.799999999999997</v>
      </c>
      <c r="D61" s="2" t="s">
        <v>183</v>
      </c>
      <c r="E61" s="2" t="s">
        <v>74</v>
      </c>
      <c r="F61" s="2">
        <v>38.799999999999997</v>
      </c>
      <c r="G61" s="2">
        <v>0.16</v>
      </c>
      <c r="H61" s="2" t="s">
        <v>14</v>
      </c>
      <c r="I61" s="32" t="str">
        <f t="shared" si="22"/>
        <v/>
      </c>
      <c r="J61" s="2" t="str">
        <f t="shared" si="23"/>
        <v/>
      </c>
      <c r="K61" s="2">
        <f t="shared" si="24"/>
        <v>38.799999999999997</v>
      </c>
      <c r="M61" s="32">
        <f t="shared" si="18"/>
        <v>38.799999999999997</v>
      </c>
      <c r="N61" s="2" t="str">
        <f t="shared" si="19"/>
        <v/>
      </c>
      <c r="O61" s="2" t="str">
        <f t="shared" si="20"/>
        <v/>
      </c>
      <c r="R61" s="2" t="str">
        <f t="shared" si="25"/>
        <v/>
      </c>
      <c r="S61" s="2" t="str">
        <f t="shared" si="26"/>
        <v/>
      </c>
      <c r="T61" s="2" t="str">
        <f t="shared" si="21"/>
        <v/>
      </c>
      <c r="U61" s="2" t="str">
        <f t="shared" si="27"/>
        <v/>
      </c>
      <c r="V61" s="2" t="str">
        <f t="shared" si="28"/>
        <v/>
      </c>
      <c r="W61" s="2" t="str">
        <f t="shared" si="29"/>
        <v/>
      </c>
      <c r="X61" s="2" t="str">
        <f t="shared" si="30"/>
        <v/>
      </c>
      <c r="Y61" s="2" t="str">
        <f t="shared" si="31"/>
        <v/>
      </c>
      <c r="Z61" s="2">
        <f t="shared" si="32"/>
        <v>38.799999999999997</v>
      </c>
      <c r="AA61" s="2" t="str">
        <f t="shared" si="33"/>
        <v/>
      </c>
      <c r="AB61" s="2" t="str">
        <f t="shared" si="34"/>
        <v/>
      </c>
      <c r="AC61" s="2" t="str">
        <f t="shared" si="35"/>
        <v/>
      </c>
      <c r="AD61" s="2" t="str">
        <f t="shared" si="36"/>
        <v/>
      </c>
      <c r="AE61" s="2">
        <f t="shared" si="37"/>
        <v>38.799999999999997</v>
      </c>
      <c r="AF61" s="2" t="str">
        <f t="shared" si="38"/>
        <v/>
      </c>
      <c r="AH61" s="33" t="str">
        <f>IF(LOOKUP($B61,'Ecology Phyto 10-21-14'!$P$4:$P$97,'Ecology Phyto 10-21-14'!$AA$4:$AA$97)&gt;=1,"Dominant",IF(LOOKUP($B61,'Ecology Phyto 10-21-14'!$P$104:$P$197,'Ecology Phyto 10-21-14'!$AA$104:$AA$197)&gt;=1,"Subdominant",IF(LOOKUP($B61,'Ecology Phyto 10-21-14'!$P$204:$P$297,'Ecology Phyto 10-21-14'!$AA$204:$AA$297)&gt;=1,"Present","NA")))</f>
        <v>Present</v>
      </c>
      <c r="AI61" t="str">
        <f>IF(LOOKUP($B61,'Ecology Phyto 10-21-14'!$P$4:$P$97,'Ecology Phyto 10-21-14'!$AB$4:$AB$97)&gt;=1,"Dominant",IF(LOOKUP($B61,'Ecology Phyto 10-21-14'!$P$104:$P$197,'Ecology Phyto 10-21-14'!$AB$104:$AB$197)&gt;=1,"Subdominant",IF(LOOKUP($B61,'Ecology Phyto 10-21-14'!$P$204:$P$297,'Ecology Phyto 10-21-14'!$AB$204:$AB$297)&gt;=1,"Present","NA")))</f>
        <v>Dominant</v>
      </c>
      <c r="AJ61" t="str">
        <f>IF(LOOKUP($B61,'Ecology Phyto 10-21-14'!$P$4:$P$97,'Ecology Phyto 10-21-14'!$AC$4:$AC$97)&gt;=1,"Dominant",IF(LOOKUP($B61,'Ecology Phyto 10-21-14'!$P$104:$P$197,'Ecology Phyto 10-21-14'!$AC$104:$AC$197)&gt;=1,"Subdominant",IF(LOOKUP($B61,'Ecology Phyto 10-21-14'!$P$204:$P$297,'Ecology Phyto 10-21-14'!$AC$204:$AC$297)&gt;=1,"Present","NA")))</f>
        <v>NA</v>
      </c>
      <c r="AK61" t="str">
        <f>IF(LOOKUP($B61,'[1]Ecology Phyto 10-21-14'!$P$4:$P$92,'[1]Ecology Phyto 10-21-14'!$AD$4:$AD$92)&gt;=1,"Dominant",IF(LOOKUP($B61,'[1]Ecology Phyto 10-21-14'!$P$98:$P$186,'[1]Ecology Phyto 10-21-14'!$AD$98:$AD$186)&gt;=1,"Subdominant",IF(LOOKUP($B61,'[1]Ecology Phyto 10-21-14'!$P$192:$P$280,'[1]Ecology Phyto 10-21-14'!$AD$192:$AD$280)&gt;=1,"Present","NA")))</f>
        <v>NA</v>
      </c>
      <c r="AL61" t="str">
        <f>IF(LOOKUP($B61,'[1]Ecology Phyto 10-21-14'!$P$4:$P$92,'[1]Ecology Phyto 10-21-14'!$AE$4:$AE$92)&gt;=1,"Dominant",IF(LOOKUP($B61,'[1]Ecology Phyto 10-21-14'!$P$98:$P$186,'[1]Ecology Phyto 10-21-14'!$AE$98:$AE$186)&gt;=1,"Subdominant",IF(LOOKUP($B61,'[1]Ecology Phyto 10-21-14'!$P$192:$P$280,'[1]Ecology Phyto 10-21-14'!$AE$192:$AE$280)&gt;=1,"Present","NA")))</f>
        <v>Present</v>
      </c>
      <c r="AM61" t="str">
        <f>IF(LOOKUP($B61,'[1]Ecology Phyto 10-21-14'!$P$4:$P$92,'[1]Ecology Phyto 10-21-14'!$AF$4:$AF$92)&gt;=1,"Dominant",IF(LOOKUP($B61,'[1]Ecology Phyto 10-21-14'!$P$98:$P$186,'[1]Ecology Phyto 10-21-14'!$AF$98:$AF$186)&gt;=1,"Subdominant",IF(LOOKUP($B61,'[1]Ecology Phyto 10-21-14'!$P$192:$P$280,'[1]Ecology Phyto 10-21-14'!$AF$192:$AF$280)&gt;=1,"Present","NA")))</f>
        <v>NA</v>
      </c>
      <c r="AN61" t="str">
        <f>IF(LOOKUP($B61,'[1]Ecology Phyto 10-21-14'!$P$4:$P$92,'[1]Ecology Phyto 10-21-14'!$AG$4:$AG$92)&gt;=1,"Dominant",IF(LOOKUP($B61,'[1]Ecology Phyto 10-21-14'!$P$98:$P$186,'[1]Ecology Phyto 10-21-14'!$AG$98:$AG$186)&gt;=1,"Subdominant",IF(LOOKUP($B61,'[1]Ecology Phyto 10-21-14'!$P$192:$P$280,'[1]Ecology Phyto 10-21-14'!$AG$192:$AG$280)&gt;=1,"Present","NA")))</f>
        <v>Subdominant</v>
      </c>
    </row>
    <row r="62" spans="1:43" x14ac:dyDescent="0.25">
      <c r="A62" s="3">
        <v>41877</v>
      </c>
      <c r="B62" t="str">
        <f t="shared" si="17"/>
        <v>08/26/2014;2</v>
      </c>
      <c r="C62" s="2">
        <v>0.69499999999999995</v>
      </c>
      <c r="D62" s="2" t="s">
        <v>182</v>
      </c>
      <c r="E62" s="2" t="s">
        <v>75</v>
      </c>
      <c r="F62" s="2">
        <v>0.69499999999999995</v>
      </c>
      <c r="G62" s="2">
        <v>0.16</v>
      </c>
      <c r="H62" s="2" t="s">
        <v>11</v>
      </c>
      <c r="I62" s="32" t="str">
        <f t="shared" si="22"/>
        <v/>
      </c>
      <c r="J62" s="2" t="str">
        <f t="shared" si="23"/>
        <v/>
      </c>
      <c r="K62" s="2">
        <f t="shared" si="24"/>
        <v>0.69499999999999995</v>
      </c>
      <c r="M62" s="32">
        <f t="shared" si="18"/>
        <v>0.69499999999999995</v>
      </c>
      <c r="N62" s="2" t="str">
        <f t="shared" si="19"/>
        <v/>
      </c>
      <c r="O62" s="2" t="str">
        <f t="shared" si="20"/>
        <v/>
      </c>
      <c r="R62" s="2" t="str">
        <f t="shared" si="25"/>
        <v/>
      </c>
      <c r="S62" s="2" t="str">
        <f t="shared" si="26"/>
        <v/>
      </c>
      <c r="T62" s="2" t="str">
        <f t="shared" si="21"/>
        <v/>
      </c>
      <c r="U62" s="2" t="str">
        <f t="shared" si="27"/>
        <v/>
      </c>
      <c r="V62" s="2" t="str">
        <f t="shared" si="28"/>
        <v/>
      </c>
      <c r="W62" s="2" t="str">
        <f t="shared" si="29"/>
        <v/>
      </c>
      <c r="X62" s="2" t="str">
        <f t="shared" si="30"/>
        <v/>
      </c>
      <c r="Y62" s="2" t="str">
        <f t="shared" si="31"/>
        <v/>
      </c>
      <c r="Z62" s="2" t="str">
        <f t="shared" si="32"/>
        <v/>
      </c>
      <c r="AA62" s="2" t="str">
        <f t="shared" si="33"/>
        <v/>
      </c>
      <c r="AB62" s="2" t="str">
        <f t="shared" si="34"/>
        <v/>
      </c>
      <c r="AC62" s="2">
        <f t="shared" si="35"/>
        <v>0.69499999999999995</v>
      </c>
      <c r="AD62" s="2" t="str">
        <f t="shared" si="36"/>
        <v/>
      </c>
      <c r="AE62" s="2">
        <f t="shared" si="37"/>
        <v>0.69499999999999995</v>
      </c>
      <c r="AF62" s="2" t="str">
        <f t="shared" si="38"/>
        <v/>
      </c>
      <c r="AH62" s="33" t="str">
        <f>IF(LOOKUP($B62,'Ecology Phyto 10-21-14'!$P$4:$P$97,'Ecology Phyto 10-21-14'!$AA$4:$AA$97)&gt;=1,"Dominant",IF(LOOKUP($B62,'Ecology Phyto 10-21-14'!$P$104:$P$197,'Ecology Phyto 10-21-14'!$AA$104:$AA$197)&gt;=1,"Subdominant",IF(LOOKUP($B62,'Ecology Phyto 10-21-14'!$P$204:$P$297,'Ecology Phyto 10-21-14'!$AA$204:$AA$297)&gt;=1,"Present","NA")))</f>
        <v>Present</v>
      </c>
      <c r="AI62" t="str">
        <f>IF(LOOKUP($B62,'Ecology Phyto 10-21-14'!$P$4:$P$97,'Ecology Phyto 10-21-14'!$AB$4:$AB$97)&gt;=1,"Dominant",IF(LOOKUP($B62,'Ecology Phyto 10-21-14'!$P$104:$P$197,'Ecology Phyto 10-21-14'!$AB$104:$AB$197)&gt;=1,"Subdominant",IF(LOOKUP($B62,'Ecology Phyto 10-21-14'!$P$204:$P$297,'Ecology Phyto 10-21-14'!$AB$204:$AB$297)&gt;=1,"Present","NA")))</f>
        <v>Dominant</v>
      </c>
      <c r="AJ62" t="str">
        <f>IF(LOOKUP($B62,'Ecology Phyto 10-21-14'!$P$4:$P$97,'Ecology Phyto 10-21-14'!$AC$4:$AC$97)&gt;=1,"Dominant",IF(LOOKUP($B62,'Ecology Phyto 10-21-14'!$P$104:$P$197,'Ecology Phyto 10-21-14'!$AC$104:$AC$197)&gt;=1,"Subdominant",IF(LOOKUP($B62,'Ecology Phyto 10-21-14'!$P$204:$P$297,'Ecology Phyto 10-21-14'!$AC$204:$AC$297)&gt;=1,"Present","NA")))</f>
        <v>NA</v>
      </c>
      <c r="AK62" t="str">
        <f>IF(LOOKUP($B62,'[1]Ecology Phyto 10-21-14'!$P$4:$P$92,'[1]Ecology Phyto 10-21-14'!$AD$4:$AD$92)&gt;=1,"Dominant",IF(LOOKUP($B62,'[1]Ecology Phyto 10-21-14'!$P$98:$P$186,'[1]Ecology Phyto 10-21-14'!$AD$98:$AD$186)&gt;=1,"Subdominant",IF(LOOKUP($B62,'[1]Ecology Phyto 10-21-14'!$P$192:$P$280,'[1]Ecology Phyto 10-21-14'!$AD$192:$AD$280)&gt;=1,"Present","NA")))</f>
        <v>NA</v>
      </c>
      <c r="AL62" t="str">
        <f>IF(LOOKUP($B62,'[1]Ecology Phyto 10-21-14'!$P$4:$P$92,'[1]Ecology Phyto 10-21-14'!$AE$4:$AE$92)&gt;=1,"Dominant",IF(LOOKUP($B62,'[1]Ecology Phyto 10-21-14'!$P$98:$P$186,'[1]Ecology Phyto 10-21-14'!$AE$98:$AE$186)&gt;=1,"Subdominant",IF(LOOKUP($B62,'[1]Ecology Phyto 10-21-14'!$P$192:$P$280,'[1]Ecology Phyto 10-21-14'!$AE$192:$AE$280)&gt;=1,"Present","NA")))</f>
        <v>NA</v>
      </c>
      <c r="AM62" t="str">
        <f>IF(LOOKUP($B62,'[1]Ecology Phyto 10-21-14'!$P$4:$P$92,'[1]Ecology Phyto 10-21-14'!$AF$4:$AF$92)&gt;=1,"Dominant",IF(LOOKUP($B62,'[1]Ecology Phyto 10-21-14'!$P$98:$P$186,'[1]Ecology Phyto 10-21-14'!$AF$98:$AF$186)&gt;=1,"Subdominant",IF(LOOKUP($B62,'[1]Ecology Phyto 10-21-14'!$P$192:$P$280,'[1]Ecology Phyto 10-21-14'!$AF$192:$AF$280)&gt;=1,"Present","NA")))</f>
        <v>Present</v>
      </c>
      <c r="AN62" t="str">
        <f>IF(LOOKUP($B62,'[1]Ecology Phyto 10-21-14'!$P$4:$P$92,'[1]Ecology Phyto 10-21-14'!$AG$4:$AG$92)&gt;=1,"Dominant",IF(LOOKUP($B62,'[1]Ecology Phyto 10-21-14'!$P$98:$P$186,'[1]Ecology Phyto 10-21-14'!$AG$98:$AG$186)&gt;=1,"Subdominant",IF(LOOKUP($B62,'[1]Ecology Phyto 10-21-14'!$P$192:$P$280,'[1]Ecology Phyto 10-21-14'!$AG$192:$AG$280)&gt;=1,"Present","NA")))</f>
        <v>Subdominant</v>
      </c>
    </row>
    <row r="63" spans="1:43" x14ac:dyDescent="0.25">
      <c r="A63" s="3">
        <v>41885</v>
      </c>
      <c r="B63" t="str">
        <f t="shared" si="17"/>
        <v>09/03/2014;1</v>
      </c>
      <c r="C63" s="2">
        <v>250</v>
      </c>
      <c r="D63" s="2" t="s">
        <v>183</v>
      </c>
      <c r="E63" s="2" t="s">
        <v>76</v>
      </c>
      <c r="F63" s="2">
        <v>250</v>
      </c>
      <c r="G63" s="2">
        <v>0.16</v>
      </c>
      <c r="H63" s="2" t="s">
        <v>14</v>
      </c>
      <c r="I63" s="32" t="str">
        <f t="shared" si="22"/>
        <v/>
      </c>
      <c r="J63" s="2">
        <f t="shared" si="23"/>
        <v>250</v>
      </c>
      <c r="K63" s="2" t="str">
        <f t="shared" si="24"/>
        <v/>
      </c>
      <c r="M63" s="32">
        <f t="shared" si="18"/>
        <v>250</v>
      </c>
      <c r="N63" s="2" t="str">
        <f t="shared" si="19"/>
        <v/>
      </c>
      <c r="O63" s="2" t="str">
        <f t="shared" si="20"/>
        <v/>
      </c>
      <c r="R63" s="2" t="str">
        <f t="shared" si="25"/>
        <v/>
      </c>
      <c r="S63" s="2" t="str">
        <f t="shared" si="26"/>
        <v/>
      </c>
      <c r="T63" s="2" t="str">
        <f t="shared" si="21"/>
        <v/>
      </c>
      <c r="U63" s="2" t="str">
        <f t="shared" si="27"/>
        <v/>
      </c>
      <c r="V63" s="2" t="str">
        <f t="shared" si="28"/>
        <v/>
      </c>
      <c r="W63" s="2">
        <f t="shared" si="29"/>
        <v>250</v>
      </c>
      <c r="X63" s="2" t="str">
        <f t="shared" si="30"/>
        <v/>
      </c>
      <c r="Y63" s="2" t="str">
        <f t="shared" si="31"/>
        <v/>
      </c>
      <c r="Z63" s="2">
        <f t="shared" si="32"/>
        <v>250</v>
      </c>
      <c r="AA63" s="2" t="str">
        <f t="shared" si="33"/>
        <v/>
      </c>
      <c r="AB63" s="2" t="str">
        <f t="shared" si="34"/>
        <v/>
      </c>
      <c r="AC63" s="2" t="str">
        <f t="shared" si="35"/>
        <v/>
      </c>
      <c r="AD63" s="2" t="str">
        <f t="shared" si="36"/>
        <v/>
      </c>
      <c r="AE63" s="2" t="str">
        <f t="shared" si="37"/>
        <v/>
      </c>
      <c r="AF63" s="2">
        <f t="shared" si="38"/>
        <v>250</v>
      </c>
      <c r="AH63" s="33" t="str">
        <f>IF(LOOKUP($B63,'Ecology Phyto 10-21-14'!$P$4:$P$97,'Ecology Phyto 10-21-14'!$AA$4:$AA$97)&gt;=1,"Dominant",IF(LOOKUP($B63,'Ecology Phyto 10-21-14'!$P$104:$P$197,'Ecology Phyto 10-21-14'!$AA$104:$AA$197)&gt;=1,"Subdominant",IF(LOOKUP($B63,'Ecology Phyto 10-21-14'!$P$204:$P$297,'Ecology Phyto 10-21-14'!$AA$204:$AA$297)&gt;=1,"Present","NA")))</f>
        <v>Subdominant</v>
      </c>
      <c r="AI63" t="str">
        <f>IF(LOOKUP($B63,'Ecology Phyto 10-21-14'!$P$4:$P$97,'Ecology Phyto 10-21-14'!$AB$4:$AB$97)&gt;=1,"Dominant",IF(LOOKUP($B63,'Ecology Phyto 10-21-14'!$P$104:$P$197,'Ecology Phyto 10-21-14'!$AB$104:$AB$197)&gt;=1,"Subdominant",IF(LOOKUP($B63,'Ecology Phyto 10-21-14'!$P$204:$P$297,'Ecology Phyto 10-21-14'!$AB$204:$AB$297)&gt;=1,"Present","NA")))</f>
        <v>Dominant</v>
      </c>
      <c r="AJ63" t="str">
        <f>IF(LOOKUP($B63,'Ecology Phyto 10-21-14'!$P$4:$P$97,'Ecology Phyto 10-21-14'!$AC$4:$AC$97)&gt;=1,"Dominant",IF(LOOKUP($B63,'Ecology Phyto 10-21-14'!$P$104:$P$197,'Ecology Phyto 10-21-14'!$AC$104:$AC$197)&gt;=1,"Subdominant",IF(LOOKUP($B63,'Ecology Phyto 10-21-14'!$P$204:$P$297,'Ecology Phyto 10-21-14'!$AC$204:$AC$297)&gt;=1,"Present","NA")))</f>
        <v>NA</v>
      </c>
      <c r="AK63" t="str">
        <f>IF(LOOKUP($B63,'[1]Ecology Phyto 10-21-14'!$P$4:$P$92,'[1]Ecology Phyto 10-21-14'!$AD$4:$AD$92)&gt;=1,"Dominant",IF(LOOKUP($B63,'[1]Ecology Phyto 10-21-14'!$P$98:$P$186,'[1]Ecology Phyto 10-21-14'!$AD$98:$AD$186)&gt;=1,"Subdominant",IF(LOOKUP($B63,'[1]Ecology Phyto 10-21-14'!$P$192:$P$280,'[1]Ecology Phyto 10-21-14'!$AD$192:$AD$280)&gt;=1,"Present","NA")))</f>
        <v>Present</v>
      </c>
      <c r="AL63" t="str">
        <f>IF(LOOKUP($B63,'[1]Ecology Phyto 10-21-14'!$P$4:$P$92,'[1]Ecology Phyto 10-21-14'!$AE$4:$AE$92)&gt;=1,"Dominant",IF(LOOKUP($B63,'[1]Ecology Phyto 10-21-14'!$P$98:$P$186,'[1]Ecology Phyto 10-21-14'!$AE$98:$AE$186)&gt;=1,"Subdominant",IF(LOOKUP($B63,'[1]Ecology Phyto 10-21-14'!$P$192:$P$280,'[1]Ecology Phyto 10-21-14'!$AE$192:$AE$280)&gt;=1,"Present","NA")))</f>
        <v>Present</v>
      </c>
      <c r="AM63" t="str">
        <f>IF(LOOKUP($B63,'[1]Ecology Phyto 10-21-14'!$P$4:$P$92,'[1]Ecology Phyto 10-21-14'!$AF$4:$AF$92)&gt;=1,"Dominant",IF(LOOKUP($B63,'[1]Ecology Phyto 10-21-14'!$P$98:$P$186,'[1]Ecology Phyto 10-21-14'!$AF$98:$AF$186)&gt;=1,"Subdominant",IF(LOOKUP($B63,'[1]Ecology Phyto 10-21-14'!$P$192:$P$280,'[1]Ecology Phyto 10-21-14'!$AF$192:$AF$280)&gt;=1,"Present","NA")))</f>
        <v>NA</v>
      </c>
      <c r="AN63" t="str">
        <f>IF(LOOKUP($B63,'[1]Ecology Phyto 10-21-14'!$P$4:$P$92,'[1]Ecology Phyto 10-21-14'!$AG$4:$AG$92)&gt;=1,"Dominant",IF(LOOKUP($B63,'[1]Ecology Phyto 10-21-14'!$P$98:$P$186,'[1]Ecology Phyto 10-21-14'!$AG$98:$AG$186)&gt;=1,"Subdominant",IF(LOOKUP($B63,'[1]Ecology Phyto 10-21-14'!$P$192:$P$280,'[1]Ecology Phyto 10-21-14'!$AG$192:$AG$280)&gt;=1,"Present","NA")))</f>
        <v>Present</v>
      </c>
    </row>
    <row r="64" spans="1:43" x14ac:dyDescent="0.25">
      <c r="A64" s="3">
        <v>41885</v>
      </c>
      <c r="B64" t="str">
        <f t="shared" si="17"/>
        <v>09/03/2014;2</v>
      </c>
      <c r="C64" s="2">
        <v>1.46</v>
      </c>
      <c r="D64" s="2" t="s">
        <v>182</v>
      </c>
      <c r="E64" s="2" t="s">
        <v>77</v>
      </c>
      <c r="F64" s="2">
        <v>1.46</v>
      </c>
      <c r="G64" s="2">
        <v>0.16</v>
      </c>
      <c r="H64" s="2" t="s">
        <v>11</v>
      </c>
      <c r="I64" s="32" t="str">
        <f t="shared" si="22"/>
        <v/>
      </c>
      <c r="J64" s="2" t="str">
        <f t="shared" si="23"/>
        <v/>
      </c>
      <c r="K64" s="2">
        <f t="shared" si="24"/>
        <v>1.46</v>
      </c>
      <c r="M64" s="32" t="str">
        <f t="shared" si="18"/>
        <v/>
      </c>
      <c r="N64" s="2" t="str">
        <f t="shared" si="19"/>
        <v/>
      </c>
      <c r="O64" s="2">
        <f t="shared" si="20"/>
        <v>1.46</v>
      </c>
      <c r="R64" s="2" t="str">
        <f t="shared" si="25"/>
        <v/>
      </c>
      <c r="S64" s="2" t="str">
        <f t="shared" si="26"/>
        <v/>
      </c>
      <c r="T64" s="2" t="str">
        <f t="shared" si="21"/>
        <v/>
      </c>
      <c r="U64" s="2" t="str">
        <f t="shared" si="27"/>
        <v/>
      </c>
      <c r="V64" s="2" t="str">
        <f t="shared" si="28"/>
        <v/>
      </c>
      <c r="W64" s="2" t="str">
        <f t="shared" si="29"/>
        <v/>
      </c>
      <c r="X64" s="2" t="str">
        <f t="shared" si="30"/>
        <v/>
      </c>
      <c r="Y64" s="2" t="str">
        <f t="shared" si="31"/>
        <v/>
      </c>
      <c r="Z64" s="2" t="str">
        <f t="shared" si="32"/>
        <v/>
      </c>
      <c r="AA64" s="2" t="str">
        <f t="shared" si="33"/>
        <v/>
      </c>
      <c r="AB64" s="2" t="str">
        <f t="shared" si="34"/>
        <v/>
      </c>
      <c r="AC64" s="2">
        <f t="shared" si="35"/>
        <v>1.46</v>
      </c>
      <c r="AD64" s="2">
        <f t="shared" si="36"/>
        <v>1.46</v>
      </c>
      <c r="AE64" s="2" t="str">
        <f t="shared" si="37"/>
        <v/>
      </c>
      <c r="AF64" s="2" t="str">
        <f t="shared" si="38"/>
        <v/>
      </c>
      <c r="AH64" s="33" t="str">
        <f>IF(LOOKUP($B64,'Ecology Phyto 10-21-14'!$P$4:$P$97,'Ecology Phyto 10-21-14'!$AA$4:$AA$97)&gt;=1,"Dominant",IF(LOOKUP($B64,'Ecology Phyto 10-21-14'!$P$104:$P$197,'Ecology Phyto 10-21-14'!$AA$104:$AA$197)&gt;=1,"Subdominant",IF(LOOKUP($B64,'Ecology Phyto 10-21-14'!$P$204:$P$297,'Ecology Phyto 10-21-14'!$AA$204:$AA$297)&gt;=1,"Present","NA")))</f>
        <v>Present</v>
      </c>
      <c r="AI64" t="str">
        <f>IF(LOOKUP($B64,'Ecology Phyto 10-21-14'!$P$4:$P$97,'Ecology Phyto 10-21-14'!$AB$4:$AB$97)&gt;=1,"Dominant",IF(LOOKUP($B64,'Ecology Phyto 10-21-14'!$P$104:$P$197,'Ecology Phyto 10-21-14'!$AB$104:$AB$197)&gt;=1,"Subdominant",IF(LOOKUP($B64,'Ecology Phyto 10-21-14'!$P$204:$P$297,'Ecology Phyto 10-21-14'!$AB$204:$AB$297)&gt;=1,"Present","NA")))</f>
        <v>Present</v>
      </c>
      <c r="AJ64" t="str">
        <f>IF(LOOKUP($B64,'Ecology Phyto 10-21-14'!$P$4:$P$97,'Ecology Phyto 10-21-14'!$AC$4:$AC$97)&gt;=1,"Dominant",IF(LOOKUP($B64,'Ecology Phyto 10-21-14'!$P$104:$P$197,'Ecology Phyto 10-21-14'!$AC$104:$AC$197)&gt;=1,"Subdominant",IF(LOOKUP($B64,'Ecology Phyto 10-21-14'!$P$204:$P$297,'Ecology Phyto 10-21-14'!$AC$204:$AC$297)&gt;=1,"Present","NA")))</f>
        <v>NA</v>
      </c>
      <c r="AK64" t="str">
        <f>IF(LOOKUP($B64,'[1]Ecology Phyto 10-21-14'!$P$4:$P$92,'[1]Ecology Phyto 10-21-14'!$AD$4:$AD$92)&gt;=1,"Dominant",IF(LOOKUP($B64,'[1]Ecology Phyto 10-21-14'!$P$98:$P$186,'[1]Ecology Phyto 10-21-14'!$AD$98:$AD$186)&gt;=1,"Subdominant",IF(LOOKUP($B64,'[1]Ecology Phyto 10-21-14'!$P$192:$P$280,'[1]Ecology Phyto 10-21-14'!$AD$192:$AD$280)&gt;=1,"Present","NA")))</f>
        <v>NA</v>
      </c>
      <c r="AL64" t="str">
        <f>IF(LOOKUP($B64,'[1]Ecology Phyto 10-21-14'!$P$4:$P$92,'[1]Ecology Phyto 10-21-14'!$AE$4:$AE$92)&gt;=1,"Dominant",IF(LOOKUP($B64,'[1]Ecology Phyto 10-21-14'!$P$98:$P$186,'[1]Ecology Phyto 10-21-14'!$AE$98:$AE$186)&gt;=1,"Subdominant",IF(LOOKUP($B64,'[1]Ecology Phyto 10-21-14'!$P$192:$P$280,'[1]Ecology Phyto 10-21-14'!$AE$192:$AE$280)&gt;=1,"Present","NA")))</f>
        <v>NA</v>
      </c>
      <c r="AM64" t="str">
        <f>IF(LOOKUP($B64,'[1]Ecology Phyto 10-21-14'!$P$4:$P$92,'[1]Ecology Phyto 10-21-14'!$AF$4:$AF$92)&gt;=1,"Dominant",IF(LOOKUP($B64,'[1]Ecology Phyto 10-21-14'!$P$98:$P$186,'[1]Ecology Phyto 10-21-14'!$AF$98:$AF$186)&gt;=1,"Subdominant",IF(LOOKUP($B64,'[1]Ecology Phyto 10-21-14'!$P$192:$P$280,'[1]Ecology Phyto 10-21-14'!$AF$192:$AF$280)&gt;=1,"Present","NA")))</f>
        <v>Present</v>
      </c>
      <c r="AN64" t="str">
        <f>IF(LOOKUP($B64,'[1]Ecology Phyto 10-21-14'!$P$4:$P$92,'[1]Ecology Phyto 10-21-14'!$AG$4:$AG$92)&gt;=1,"Dominant",IF(LOOKUP($B64,'[1]Ecology Phyto 10-21-14'!$P$98:$P$186,'[1]Ecology Phyto 10-21-14'!$AG$98:$AG$186)&gt;=1,"Subdominant",IF(LOOKUP($B64,'[1]Ecology Phyto 10-21-14'!$P$192:$P$280,'[1]Ecology Phyto 10-21-14'!$AG$192:$AG$280)&gt;=1,"Present","NA")))</f>
        <v>Dominant</v>
      </c>
    </row>
    <row r="65" spans="1:43" x14ac:dyDescent="0.25">
      <c r="A65" s="3">
        <v>41891</v>
      </c>
      <c r="B65" t="str">
        <f t="shared" si="17"/>
        <v>09/09/2014;3</v>
      </c>
      <c r="C65" s="2">
        <v>23800</v>
      </c>
      <c r="D65" s="2" t="s">
        <v>183</v>
      </c>
      <c r="E65" s="2" t="s">
        <v>80</v>
      </c>
      <c r="F65" s="2">
        <v>23800</v>
      </c>
      <c r="G65" s="2">
        <v>0.16</v>
      </c>
      <c r="H65" s="2" t="s">
        <v>14</v>
      </c>
      <c r="I65" s="32" t="str">
        <f t="shared" si="22"/>
        <v/>
      </c>
      <c r="J65" s="2">
        <f t="shared" si="23"/>
        <v>23800</v>
      </c>
      <c r="K65" s="2" t="str">
        <f t="shared" si="24"/>
        <v/>
      </c>
      <c r="M65" s="32">
        <f t="shared" si="18"/>
        <v>23800</v>
      </c>
      <c r="N65" s="2" t="str">
        <f t="shared" si="19"/>
        <v/>
      </c>
      <c r="O65" s="2" t="str">
        <f t="shared" si="20"/>
        <v/>
      </c>
      <c r="R65" s="2" t="str">
        <f t="shared" si="25"/>
        <v/>
      </c>
      <c r="S65" s="2" t="str">
        <f t="shared" si="26"/>
        <v/>
      </c>
      <c r="T65" s="2" t="str">
        <f t="shared" si="21"/>
        <v/>
      </c>
      <c r="U65" s="2" t="str">
        <f t="shared" si="27"/>
        <v/>
      </c>
      <c r="V65" s="2" t="str">
        <f t="shared" si="28"/>
        <v/>
      </c>
      <c r="W65" s="2">
        <f t="shared" si="29"/>
        <v>23800</v>
      </c>
      <c r="X65" s="2" t="str">
        <f t="shared" si="30"/>
        <v/>
      </c>
      <c r="Y65" s="2" t="str">
        <f t="shared" si="31"/>
        <v/>
      </c>
      <c r="Z65" s="2">
        <f t="shared" si="32"/>
        <v>23800</v>
      </c>
      <c r="AA65" s="2" t="str">
        <f t="shared" si="33"/>
        <v/>
      </c>
      <c r="AB65" s="2" t="str">
        <f t="shared" si="34"/>
        <v/>
      </c>
      <c r="AC65" s="2" t="str">
        <f t="shared" si="35"/>
        <v/>
      </c>
      <c r="AD65" s="2" t="str">
        <f t="shared" si="36"/>
        <v/>
      </c>
      <c r="AE65" s="2" t="str">
        <f t="shared" si="37"/>
        <v/>
      </c>
      <c r="AF65" s="2">
        <f t="shared" si="38"/>
        <v>23800</v>
      </c>
      <c r="AH65" s="33" t="str">
        <f>IF(LOOKUP($B65,'Ecology Phyto 10-21-14'!$P$4:$P$97,'Ecology Phyto 10-21-14'!$AA$4:$AA$97)&gt;=1,"Dominant",IF(LOOKUP($B65,'Ecology Phyto 10-21-14'!$P$104:$P$197,'Ecology Phyto 10-21-14'!$AA$104:$AA$197)&gt;=1,"Subdominant",IF(LOOKUP($B65,'Ecology Phyto 10-21-14'!$P$204:$P$297,'Ecology Phyto 10-21-14'!$AA$204:$AA$297)&gt;=1,"Present","NA")))</f>
        <v>Subdominant</v>
      </c>
      <c r="AI65" t="str">
        <f>IF(LOOKUP($B65,'Ecology Phyto 10-21-14'!$P$4:$P$97,'Ecology Phyto 10-21-14'!$AB$4:$AB$97)&gt;=1,"Dominant",IF(LOOKUP($B65,'Ecology Phyto 10-21-14'!$P$104:$P$197,'Ecology Phyto 10-21-14'!$AB$104:$AB$197)&gt;=1,"Subdominant",IF(LOOKUP($B65,'Ecology Phyto 10-21-14'!$P$204:$P$297,'Ecology Phyto 10-21-14'!$AB$204:$AB$297)&gt;=1,"Present","NA")))</f>
        <v>Dominant</v>
      </c>
      <c r="AJ65" t="str">
        <f>IF(LOOKUP($B65,'Ecology Phyto 10-21-14'!$P$4:$P$97,'Ecology Phyto 10-21-14'!$AC$4:$AC$97)&gt;=1,"Dominant",IF(LOOKUP($B65,'Ecology Phyto 10-21-14'!$P$104:$P$197,'Ecology Phyto 10-21-14'!$AC$104:$AC$197)&gt;=1,"Subdominant",IF(LOOKUP($B65,'Ecology Phyto 10-21-14'!$P$204:$P$297,'Ecology Phyto 10-21-14'!$AC$204:$AC$297)&gt;=1,"Present","NA")))</f>
        <v>NA</v>
      </c>
      <c r="AK65" t="str">
        <f>IF(LOOKUP($B65,'[1]Ecology Phyto 10-21-14'!$P$4:$P$92,'[1]Ecology Phyto 10-21-14'!$AD$4:$AD$92)&gt;=1,"Dominant",IF(LOOKUP($B65,'[1]Ecology Phyto 10-21-14'!$P$98:$P$186,'[1]Ecology Phyto 10-21-14'!$AD$98:$AD$186)&gt;=1,"Subdominant",IF(LOOKUP($B65,'[1]Ecology Phyto 10-21-14'!$P$192:$P$280,'[1]Ecology Phyto 10-21-14'!$AD$192:$AD$280)&gt;=1,"Present","NA")))</f>
        <v>Present</v>
      </c>
      <c r="AL65" t="str">
        <f>IF(LOOKUP($B65,'[1]Ecology Phyto 10-21-14'!$P$4:$P$92,'[1]Ecology Phyto 10-21-14'!$AE$4:$AE$92)&gt;=1,"Dominant",IF(LOOKUP($B65,'[1]Ecology Phyto 10-21-14'!$P$98:$P$186,'[1]Ecology Phyto 10-21-14'!$AE$98:$AE$186)&gt;=1,"Subdominant",IF(LOOKUP($B65,'[1]Ecology Phyto 10-21-14'!$P$192:$P$280,'[1]Ecology Phyto 10-21-14'!$AE$192:$AE$280)&gt;=1,"Present","NA")))</f>
        <v>Present</v>
      </c>
      <c r="AM65" t="str">
        <f>IF(LOOKUP($B65,'[1]Ecology Phyto 10-21-14'!$P$4:$P$92,'[1]Ecology Phyto 10-21-14'!$AF$4:$AF$92)&gt;=1,"Dominant",IF(LOOKUP($B65,'[1]Ecology Phyto 10-21-14'!$P$98:$P$186,'[1]Ecology Phyto 10-21-14'!$AF$98:$AF$186)&gt;=1,"Subdominant",IF(LOOKUP($B65,'[1]Ecology Phyto 10-21-14'!$P$192:$P$280,'[1]Ecology Phyto 10-21-14'!$AF$192:$AF$280)&gt;=1,"Present","NA")))</f>
        <v>NA</v>
      </c>
      <c r="AN65" t="str">
        <f>IF(LOOKUP($B65,'[1]Ecology Phyto 10-21-14'!$P$4:$P$92,'[1]Ecology Phyto 10-21-14'!$AG$4:$AG$92)&gt;=1,"Dominant",IF(LOOKUP($B65,'[1]Ecology Phyto 10-21-14'!$P$98:$P$186,'[1]Ecology Phyto 10-21-14'!$AG$98:$AG$186)&gt;=1,"Subdominant",IF(LOOKUP($B65,'[1]Ecology Phyto 10-21-14'!$P$192:$P$280,'[1]Ecology Phyto 10-21-14'!$AG$192:$AG$280)&gt;=1,"Present","NA")))</f>
        <v>Present</v>
      </c>
    </row>
    <row r="66" spans="1:43" x14ac:dyDescent="0.25">
      <c r="A66" s="3">
        <v>41891</v>
      </c>
      <c r="B66" t="str">
        <f t="shared" si="17"/>
        <v>09/09/2014;4</v>
      </c>
      <c r="C66" s="2">
        <v>0.98</v>
      </c>
      <c r="D66" s="2" t="s">
        <v>182</v>
      </c>
      <c r="E66" s="2" t="s">
        <v>81</v>
      </c>
      <c r="F66" s="2">
        <v>0.98</v>
      </c>
      <c r="G66" s="2">
        <v>0.16</v>
      </c>
      <c r="H66" s="2" t="s">
        <v>11</v>
      </c>
      <c r="I66" s="32" t="str">
        <f t="shared" si="22"/>
        <v/>
      </c>
      <c r="J66" s="2" t="str">
        <f t="shared" si="23"/>
        <v/>
      </c>
      <c r="K66" s="2">
        <f t="shared" si="24"/>
        <v>0.98</v>
      </c>
      <c r="M66" s="32" t="str">
        <f t="shared" si="18"/>
        <v/>
      </c>
      <c r="N66" s="2" t="str">
        <f t="shared" si="19"/>
        <v/>
      </c>
      <c r="O66" s="2">
        <f t="shared" si="20"/>
        <v>0.98</v>
      </c>
      <c r="R66" s="2" t="str">
        <f t="shared" si="25"/>
        <v/>
      </c>
      <c r="S66" s="2" t="str">
        <f t="shared" si="26"/>
        <v/>
      </c>
      <c r="T66" s="2" t="str">
        <f t="shared" si="21"/>
        <v/>
      </c>
      <c r="U66" s="2" t="str">
        <f t="shared" si="27"/>
        <v/>
      </c>
      <c r="V66" s="2" t="str">
        <f t="shared" si="28"/>
        <v/>
      </c>
      <c r="W66" s="2" t="str">
        <f t="shared" si="29"/>
        <v/>
      </c>
      <c r="X66" s="2" t="str">
        <f t="shared" si="30"/>
        <v/>
      </c>
      <c r="Y66" s="2" t="str">
        <f t="shared" si="31"/>
        <v/>
      </c>
      <c r="Z66" s="2">
        <f t="shared" si="32"/>
        <v>0.98</v>
      </c>
      <c r="AA66" s="2" t="str">
        <f t="shared" si="33"/>
        <v/>
      </c>
      <c r="AB66" s="2" t="str">
        <f t="shared" si="34"/>
        <v/>
      </c>
      <c r="AC66" s="2">
        <f t="shared" si="35"/>
        <v>0.98</v>
      </c>
      <c r="AD66" s="2">
        <f t="shared" si="36"/>
        <v>0.98</v>
      </c>
      <c r="AE66" s="2" t="str">
        <f t="shared" si="37"/>
        <v/>
      </c>
      <c r="AF66" s="2" t="str">
        <f t="shared" si="38"/>
        <v/>
      </c>
      <c r="AH66" s="33" t="str">
        <f>IF(LOOKUP($B66,'Ecology Phyto 10-21-14'!$P$4:$P$97,'Ecology Phyto 10-21-14'!$AA$4:$AA$97)&gt;=1,"Dominant",IF(LOOKUP($B66,'Ecology Phyto 10-21-14'!$P$104:$P$197,'Ecology Phyto 10-21-14'!$AA$104:$AA$197)&gt;=1,"Subdominant",IF(LOOKUP($B66,'Ecology Phyto 10-21-14'!$P$204:$P$297,'Ecology Phyto 10-21-14'!$AA$204:$AA$297)&gt;=1,"Present","NA")))</f>
        <v>Present</v>
      </c>
      <c r="AI66" t="str">
        <f>IF(LOOKUP($B66,'Ecology Phyto 10-21-14'!$P$4:$P$97,'Ecology Phyto 10-21-14'!$AB$4:$AB$97)&gt;=1,"Dominant",IF(LOOKUP($B66,'Ecology Phyto 10-21-14'!$P$104:$P$197,'Ecology Phyto 10-21-14'!$AB$104:$AB$197)&gt;=1,"Subdominant",IF(LOOKUP($B66,'Ecology Phyto 10-21-14'!$P$204:$P$297,'Ecology Phyto 10-21-14'!$AB$204:$AB$297)&gt;=1,"Present","NA")))</f>
        <v>Present</v>
      </c>
      <c r="AJ66" t="str">
        <f>IF(LOOKUP($B66,'Ecology Phyto 10-21-14'!$P$4:$P$97,'Ecology Phyto 10-21-14'!$AC$4:$AC$97)&gt;=1,"Dominant",IF(LOOKUP($B66,'Ecology Phyto 10-21-14'!$P$104:$P$197,'Ecology Phyto 10-21-14'!$AC$104:$AC$197)&gt;=1,"Subdominant",IF(LOOKUP($B66,'Ecology Phyto 10-21-14'!$P$204:$P$297,'Ecology Phyto 10-21-14'!$AC$204:$AC$297)&gt;=1,"Present","NA")))</f>
        <v>NA</v>
      </c>
      <c r="AK66" t="str">
        <f>IF(LOOKUP($B66,'[1]Ecology Phyto 10-21-14'!$P$4:$P$92,'[1]Ecology Phyto 10-21-14'!$AD$4:$AD$92)&gt;=1,"Dominant",IF(LOOKUP($B66,'[1]Ecology Phyto 10-21-14'!$P$98:$P$186,'[1]Ecology Phyto 10-21-14'!$AD$98:$AD$186)&gt;=1,"Subdominant",IF(LOOKUP($B66,'[1]Ecology Phyto 10-21-14'!$P$192:$P$280,'[1]Ecology Phyto 10-21-14'!$AD$192:$AD$280)&gt;=1,"Present","NA")))</f>
        <v>NA</v>
      </c>
      <c r="AL66" t="str">
        <f>IF(LOOKUP($B66,'[1]Ecology Phyto 10-21-14'!$P$4:$P$92,'[1]Ecology Phyto 10-21-14'!$AE$4:$AE$92)&gt;=1,"Dominant",IF(LOOKUP($B66,'[1]Ecology Phyto 10-21-14'!$P$98:$P$186,'[1]Ecology Phyto 10-21-14'!$AE$98:$AE$186)&gt;=1,"Subdominant",IF(LOOKUP($B66,'[1]Ecology Phyto 10-21-14'!$P$192:$P$280,'[1]Ecology Phyto 10-21-14'!$AE$192:$AE$280)&gt;=1,"Present","NA")))</f>
        <v>Present</v>
      </c>
      <c r="AM66" t="str">
        <f>IF(LOOKUP($B66,'[1]Ecology Phyto 10-21-14'!$P$4:$P$92,'[1]Ecology Phyto 10-21-14'!$AF$4:$AF$92)&gt;=1,"Dominant",IF(LOOKUP($B66,'[1]Ecology Phyto 10-21-14'!$P$98:$P$186,'[1]Ecology Phyto 10-21-14'!$AF$98:$AF$186)&gt;=1,"Subdominant",IF(LOOKUP($B66,'[1]Ecology Phyto 10-21-14'!$P$192:$P$280,'[1]Ecology Phyto 10-21-14'!$AF$192:$AF$280)&gt;=1,"Present","NA")))</f>
        <v>Present</v>
      </c>
      <c r="AN66" t="str">
        <f>IF(LOOKUP($B66,'[1]Ecology Phyto 10-21-14'!$P$4:$P$92,'[1]Ecology Phyto 10-21-14'!$AG$4:$AG$92)&gt;=1,"Dominant",IF(LOOKUP($B66,'[1]Ecology Phyto 10-21-14'!$P$98:$P$186,'[1]Ecology Phyto 10-21-14'!$AG$98:$AG$186)&gt;=1,"Subdominant",IF(LOOKUP($B66,'[1]Ecology Phyto 10-21-14'!$P$192:$P$280,'[1]Ecology Phyto 10-21-14'!$AG$192:$AG$280)&gt;=1,"Present","NA")))</f>
        <v>Dominant</v>
      </c>
    </row>
    <row r="67" spans="1:43" x14ac:dyDescent="0.25">
      <c r="A67" s="3">
        <v>41891</v>
      </c>
      <c r="B67" t="str">
        <f t="shared" si="17"/>
        <v>09/09/2014;5</v>
      </c>
      <c r="C67" s="2">
        <v>23.2</v>
      </c>
      <c r="D67" s="2" t="s">
        <v>183</v>
      </c>
      <c r="E67" s="2" t="s">
        <v>78</v>
      </c>
      <c r="F67" s="2">
        <v>23.2</v>
      </c>
      <c r="G67" s="2">
        <v>0.16</v>
      </c>
      <c r="H67" s="2" t="s">
        <v>14</v>
      </c>
      <c r="I67" s="32" t="str">
        <f t="shared" ref="I67:I91" si="39">IF(AH67="Dominant",$C67,"")</f>
        <v/>
      </c>
      <c r="J67" s="2" t="str">
        <f t="shared" ref="J67:J91" si="40">IF(AH67="Subdominant",$C67,"")</f>
        <v/>
      </c>
      <c r="K67" s="2">
        <f t="shared" ref="K67:K91" si="41">IF(AH67="Present",$C67,"")</f>
        <v>23.2</v>
      </c>
      <c r="M67" s="32">
        <f t="shared" si="18"/>
        <v>23.2</v>
      </c>
      <c r="N67" s="2" t="str">
        <f t="shared" si="19"/>
        <v/>
      </c>
      <c r="O67" s="2" t="str">
        <f t="shared" si="20"/>
        <v/>
      </c>
      <c r="R67" s="2" t="str">
        <f t="shared" ref="R67:R91" si="42">IF($AJ67="Dominant",$C67,"")</f>
        <v/>
      </c>
      <c r="S67" s="2" t="str">
        <f t="shared" ref="S67:S91" si="43">IF($AJ67="Subdominant",$C67,"")</f>
        <v/>
      </c>
      <c r="T67" s="2">
        <f t="shared" si="21"/>
        <v>23.2</v>
      </c>
      <c r="U67" s="2" t="str">
        <f t="shared" ref="U67:U91" si="44">IF($AK67="Dominant",$C67,"")</f>
        <v/>
      </c>
      <c r="V67" s="2" t="str">
        <f t="shared" ref="V67:V91" si="45">IF($AK67="Subdominant",$C67,"")</f>
        <v/>
      </c>
      <c r="W67" s="2" t="str">
        <f t="shared" ref="W67:W91" si="46">IF($AK67="Present",$C67,"")</f>
        <v/>
      </c>
      <c r="X67" s="2" t="str">
        <f t="shared" ref="X67:X91" si="47">IF($AL67="Dominant",$C67,"")</f>
        <v/>
      </c>
      <c r="Y67" s="2" t="str">
        <f t="shared" ref="Y67:Y91" si="48">IF($AL67="Subdominant",$C67,"")</f>
        <v/>
      </c>
      <c r="Z67" s="2">
        <f t="shared" ref="Z67:Z91" si="49">IF($AL67="Present",$C67,"")</f>
        <v>23.2</v>
      </c>
      <c r="AA67" s="2" t="str">
        <f t="shared" ref="AA67:AA91" si="50">IF($AM67="Dominant",$C67,"")</f>
        <v/>
      </c>
      <c r="AB67" s="2" t="str">
        <f t="shared" ref="AB67:AB91" si="51">IF($AM67="Subdominant",$C67,"")</f>
        <v/>
      </c>
      <c r="AC67" s="2">
        <f t="shared" ref="AC67:AC91" si="52">IF($AM67="Present",$C67,"")</f>
        <v>23.2</v>
      </c>
      <c r="AD67" s="2" t="str">
        <f t="shared" ref="AD67:AD91" si="53">IF($AN67="Dominant",$C67,"")</f>
        <v/>
      </c>
      <c r="AE67" s="2">
        <f t="shared" ref="AE67:AE91" si="54">IF($AN67="Subdominant",$C67,"")</f>
        <v>23.2</v>
      </c>
      <c r="AF67" s="2" t="str">
        <f t="shared" ref="AF67:AF91" si="55">IF($AN67="Present",$C67,"")</f>
        <v/>
      </c>
      <c r="AH67" s="33" t="str">
        <f>IF(LOOKUP($B67,'Ecology Phyto 10-21-14'!$P$4:$P$97,'Ecology Phyto 10-21-14'!$AA$4:$AA$97)&gt;=1,"Dominant",IF(LOOKUP($B67,'Ecology Phyto 10-21-14'!$P$104:$P$197,'Ecology Phyto 10-21-14'!$AA$104:$AA$197)&gt;=1,"Subdominant",IF(LOOKUP($B67,'Ecology Phyto 10-21-14'!$P$204:$P$297,'Ecology Phyto 10-21-14'!$AA$204:$AA$297)&gt;=1,"Present","NA")))</f>
        <v>Present</v>
      </c>
      <c r="AI67" t="str">
        <f>IF(LOOKUP($B67,'Ecology Phyto 10-21-14'!$P$4:$P$97,'Ecology Phyto 10-21-14'!$AB$4:$AB$97)&gt;=1,"Dominant",IF(LOOKUP($B67,'Ecology Phyto 10-21-14'!$P$104:$P$197,'Ecology Phyto 10-21-14'!$AB$104:$AB$197)&gt;=1,"Subdominant",IF(LOOKUP($B67,'Ecology Phyto 10-21-14'!$P$204:$P$297,'Ecology Phyto 10-21-14'!$AB$204:$AB$297)&gt;=1,"Present","NA")))</f>
        <v>Dominant</v>
      </c>
      <c r="AJ67" t="str">
        <f>IF(LOOKUP($B67,'Ecology Phyto 10-21-14'!$P$4:$P$97,'Ecology Phyto 10-21-14'!$AC$4:$AC$97)&gt;=1,"Dominant",IF(LOOKUP($B67,'Ecology Phyto 10-21-14'!$P$104:$P$197,'Ecology Phyto 10-21-14'!$AC$104:$AC$197)&gt;=1,"Subdominant",IF(LOOKUP($B67,'Ecology Phyto 10-21-14'!$P$204:$P$297,'Ecology Phyto 10-21-14'!$AC$204:$AC$297)&gt;=1,"Present","NA")))</f>
        <v>Present</v>
      </c>
      <c r="AK67" t="str">
        <f>IF(LOOKUP($B67,'[1]Ecology Phyto 10-21-14'!$P$4:$P$92,'[1]Ecology Phyto 10-21-14'!$AD$4:$AD$92)&gt;=1,"Dominant",IF(LOOKUP($B67,'[1]Ecology Phyto 10-21-14'!$P$98:$P$186,'[1]Ecology Phyto 10-21-14'!$AD$98:$AD$186)&gt;=1,"Subdominant",IF(LOOKUP($B67,'[1]Ecology Phyto 10-21-14'!$P$192:$P$280,'[1]Ecology Phyto 10-21-14'!$AD$192:$AD$280)&gt;=1,"Present","NA")))</f>
        <v>NA</v>
      </c>
      <c r="AL67" t="str">
        <f>IF(LOOKUP($B67,'[1]Ecology Phyto 10-21-14'!$P$4:$P$92,'[1]Ecology Phyto 10-21-14'!$AE$4:$AE$92)&gt;=1,"Dominant",IF(LOOKUP($B67,'[1]Ecology Phyto 10-21-14'!$P$98:$P$186,'[1]Ecology Phyto 10-21-14'!$AE$98:$AE$186)&gt;=1,"Subdominant",IF(LOOKUP($B67,'[1]Ecology Phyto 10-21-14'!$P$192:$P$280,'[1]Ecology Phyto 10-21-14'!$AE$192:$AE$280)&gt;=1,"Present","NA")))</f>
        <v>Present</v>
      </c>
      <c r="AM67" t="str">
        <f>IF(LOOKUP($B67,'[1]Ecology Phyto 10-21-14'!$P$4:$P$92,'[1]Ecology Phyto 10-21-14'!$AF$4:$AF$92)&gt;=1,"Dominant",IF(LOOKUP($B67,'[1]Ecology Phyto 10-21-14'!$P$98:$P$186,'[1]Ecology Phyto 10-21-14'!$AF$98:$AF$186)&gt;=1,"Subdominant",IF(LOOKUP($B67,'[1]Ecology Phyto 10-21-14'!$P$192:$P$280,'[1]Ecology Phyto 10-21-14'!$AF$192:$AF$280)&gt;=1,"Present","NA")))</f>
        <v>Present</v>
      </c>
      <c r="AN67" t="str">
        <f>IF(LOOKUP($B67,'[1]Ecology Phyto 10-21-14'!$P$4:$P$92,'[1]Ecology Phyto 10-21-14'!$AG$4:$AG$92)&gt;=1,"Dominant",IF(LOOKUP($B67,'[1]Ecology Phyto 10-21-14'!$P$98:$P$186,'[1]Ecology Phyto 10-21-14'!$AG$98:$AG$186)&gt;=1,"Subdominant",IF(LOOKUP($B67,'[1]Ecology Phyto 10-21-14'!$P$192:$P$280,'[1]Ecology Phyto 10-21-14'!$AG$192:$AG$280)&gt;=1,"Present","NA")))</f>
        <v>Subdominant</v>
      </c>
    </row>
    <row r="68" spans="1:43" x14ac:dyDescent="0.25">
      <c r="A68" s="3">
        <v>41891</v>
      </c>
      <c r="B68" t="str">
        <f t="shared" ref="B68:B91" si="56">TEXT(A68,"mm/dd/yyyy")&amp;";"&amp;RIGHT(E68,1)</f>
        <v>09/09/2014;6</v>
      </c>
      <c r="C68" s="2">
        <v>1.1200000000000001</v>
      </c>
      <c r="D68" s="2" t="s">
        <v>182</v>
      </c>
      <c r="E68" s="2" t="s">
        <v>79</v>
      </c>
      <c r="F68" s="2">
        <v>1.1200000000000001</v>
      </c>
      <c r="G68" s="2">
        <v>0.16</v>
      </c>
      <c r="H68" s="2" t="s">
        <v>11</v>
      </c>
      <c r="I68" s="32" t="str">
        <f t="shared" si="39"/>
        <v/>
      </c>
      <c r="J68" s="2">
        <f t="shared" si="40"/>
        <v>1.1200000000000001</v>
      </c>
      <c r="K68" s="2" t="str">
        <f t="shared" si="41"/>
        <v/>
      </c>
      <c r="M68" s="32">
        <f t="shared" ref="M68:M91" si="57">IF(AI68="Dominant",$C68,"")</f>
        <v>1.1200000000000001</v>
      </c>
      <c r="N68" s="2" t="str">
        <f t="shared" ref="N68:N91" si="58">IF(AI68="Subdominant",$C68,"")</f>
        <v/>
      </c>
      <c r="O68" s="2" t="str">
        <f t="shared" ref="O68:O91" si="59">IF(AI68="Present",$C68,"")</f>
        <v/>
      </c>
      <c r="R68" s="2" t="str">
        <f t="shared" si="42"/>
        <v/>
      </c>
      <c r="S68" s="2" t="str">
        <f t="shared" si="43"/>
        <v/>
      </c>
      <c r="T68" s="2" t="str">
        <f t="shared" ref="T68:T91" si="60">IF(AJ68="Present",$C68,"")</f>
        <v/>
      </c>
      <c r="U68" s="2" t="str">
        <f t="shared" si="44"/>
        <v/>
      </c>
      <c r="V68" s="2" t="str">
        <f t="shared" si="45"/>
        <v/>
      </c>
      <c r="W68" s="2" t="str">
        <f t="shared" si="46"/>
        <v/>
      </c>
      <c r="X68" s="2" t="str">
        <f t="shared" si="47"/>
        <v/>
      </c>
      <c r="Y68" s="2" t="str">
        <f t="shared" si="48"/>
        <v/>
      </c>
      <c r="Z68" s="2" t="str">
        <f t="shared" si="49"/>
        <v/>
      </c>
      <c r="AA68" s="2" t="str">
        <f t="shared" si="50"/>
        <v/>
      </c>
      <c r="AB68" s="2" t="str">
        <f t="shared" si="51"/>
        <v/>
      </c>
      <c r="AC68" s="2">
        <f t="shared" si="52"/>
        <v>1.1200000000000001</v>
      </c>
      <c r="AD68" s="2" t="str">
        <f t="shared" si="53"/>
        <v/>
      </c>
      <c r="AE68" s="2" t="str">
        <f t="shared" si="54"/>
        <v/>
      </c>
      <c r="AF68" s="2">
        <f t="shared" si="55"/>
        <v>1.1200000000000001</v>
      </c>
      <c r="AH68" s="33" t="str">
        <f>IF(LOOKUP($B68,'Ecology Phyto 10-21-14'!$P$4:$P$97,'Ecology Phyto 10-21-14'!$AA$4:$AA$97)&gt;=1,"Dominant",IF(LOOKUP($B68,'Ecology Phyto 10-21-14'!$P$104:$P$197,'Ecology Phyto 10-21-14'!$AA$104:$AA$197)&gt;=1,"Subdominant",IF(LOOKUP($B68,'Ecology Phyto 10-21-14'!$P$204:$P$297,'Ecology Phyto 10-21-14'!$AA$204:$AA$297)&gt;=1,"Present","NA")))</f>
        <v>Subdominant</v>
      </c>
      <c r="AI68" t="str">
        <f>IF(LOOKUP($B68,'Ecology Phyto 10-21-14'!$P$4:$P$97,'Ecology Phyto 10-21-14'!$AB$4:$AB$97)&gt;=1,"Dominant",IF(LOOKUP($B68,'Ecology Phyto 10-21-14'!$P$104:$P$197,'Ecology Phyto 10-21-14'!$AB$104:$AB$197)&gt;=1,"Subdominant",IF(LOOKUP($B68,'Ecology Phyto 10-21-14'!$P$204:$P$297,'Ecology Phyto 10-21-14'!$AB$204:$AB$297)&gt;=1,"Present","NA")))</f>
        <v>Dominant</v>
      </c>
      <c r="AJ68" t="str">
        <f>IF(LOOKUP($B68,'Ecology Phyto 10-21-14'!$P$4:$P$97,'Ecology Phyto 10-21-14'!$AC$4:$AC$97)&gt;=1,"Dominant",IF(LOOKUP($B68,'Ecology Phyto 10-21-14'!$P$104:$P$197,'Ecology Phyto 10-21-14'!$AC$104:$AC$197)&gt;=1,"Subdominant",IF(LOOKUP($B68,'Ecology Phyto 10-21-14'!$P$204:$P$297,'Ecology Phyto 10-21-14'!$AC$204:$AC$297)&gt;=1,"Present","NA")))</f>
        <v>NA</v>
      </c>
      <c r="AK68" t="str">
        <f>IF(LOOKUP($B68,'[1]Ecology Phyto 10-21-14'!$P$4:$P$92,'[1]Ecology Phyto 10-21-14'!$AD$4:$AD$92)&gt;=1,"Dominant",IF(LOOKUP($B68,'[1]Ecology Phyto 10-21-14'!$P$98:$P$186,'[1]Ecology Phyto 10-21-14'!$AD$98:$AD$186)&gt;=1,"Subdominant",IF(LOOKUP($B68,'[1]Ecology Phyto 10-21-14'!$P$192:$P$280,'[1]Ecology Phyto 10-21-14'!$AD$192:$AD$280)&gt;=1,"Present","NA")))</f>
        <v>NA</v>
      </c>
      <c r="AL68" t="str">
        <f>IF(LOOKUP($B68,'[1]Ecology Phyto 10-21-14'!$P$4:$P$92,'[1]Ecology Phyto 10-21-14'!$AE$4:$AE$92)&gt;=1,"Dominant",IF(LOOKUP($B68,'[1]Ecology Phyto 10-21-14'!$P$98:$P$186,'[1]Ecology Phyto 10-21-14'!$AE$98:$AE$186)&gt;=1,"Subdominant",IF(LOOKUP($B68,'[1]Ecology Phyto 10-21-14'!$P$192:$P$280,'[1]Ecology Phyto 10-21-14'!$AE$192:$AE$280)&gt;=1,"Present","NA")))</f>
        <v>NA</v>
      </c>
      <c r="AM68" t="str">
        <f>IF(LOOKUP($B68,'[1]Ecology Phyto 10-21-14'!$P$4:$P$92,'[1]Ecology Phyto 10-21-14'!$AF$4:$AF$92)&gt;=1,"Dominant",IF(LOOKUP($B68,'[1]Ecology Phyto 10-21-14'!$P$98:$P$186,'[1]Ecology Phyto 10-21-14'!$AF$98:$AF$186)&gt;=1,"Subdominant",IF(LOOKUP($B68,'[1]Ecology Phyto 10-21-14'!$P$192:$P$280,'[1]Ecology Phyto 10-21-14'!$AF$192:$AF$280)&gt;=1,"Present","NA")))</f>
        <v>Present</v>
      </c>
      <c r="AN68" t="str">
        <f>IF(LOOKUP($B68,'[1]Ecology Phyto 10-21-14'!$P$4:$P$92,'[1]Ecology Phyto 10-21-14'!$AG$4:$AG$92)&gt;=1,"Dominant",IF(LOOKUP($B68,'[1]Ecology Phyto 10-21-14'!$P$98:$P$186,'[1]Ecology Phyto 10-21-14'!$AG$98:$AG$186)&gt;=1,"Subdominant",IF(LOOKUP($B68,'[1]Ecology Phyto 10-21-14'!$P$192:$P$280,'[1]Ecology Phyto 10-21-14'!$AG$192:$AG$280)&gt;=1,"Present","NA")))</f>
        <v>Present</v>
      </c>
    </row>
    <row r="69" spans="1:43" x14ac:dyDescent="0.25">
      <c r="A69" s="3">
        <v>41893</v>
      </c>
      <c r="B69" t="str">
        <f t="shared" si="56"/>
        <v>09/11/2014;1</v>
      </c>
      <c r="C69" s="2">
        <v>25000</v>
      </c>
      <c r="D69" s="2" t="s">
        <v>183</v>
      </c>
      <c r="E69" s="2" t="s">
        <v>82</v>
      </c>
      <c r="F69" s="2">
        <v>25000</v>
      </c>
      <c r="G69" s="2">
        <v>0.16</v>
      </c>
      <c r="H69" s="2" t="s">
        <v>14</v>
      </c>
      <c r="I69" s="32" t="str">
        <f t="shared" si="39"/>
        <v/>
      </c>
      <c r="J69" s="2" t="str">
        <f t="shared" si="40"/>
        <v/>
      </c>
      <c r="K69" s="2" t="str">
        <f t="shared" si="41"/>
        <v/>
      </c>
      <c r="L69" t="str">
        <f>IF(LOOKUP($B69,'Ecology Phyto 10-21-14'!$P$4:$P$97,'Ecology Phyto 10-21-14'!$AA$4:$AA$97)&gt;=1,"Dominant",IF(LOOKUP($B69,'Ecology Phyto 10-21-14'!$P$104:$P$197,'Ecology Phyto 10-21-14'!$AA$104:$AA$197)&gt;=1,"Subdominant",IF(LOOKUP($B69,'Ecology Phyto 10-21-14'!$P$204:$P$297,'Ecology Phyto 10-21-14'!$AA$204:$AA$297)&gt;=1,"Present","NA")))</f>
        <v>NA</v>
      </c>
      <c r="M69" s="32" t="str">
        <f t="shared" si="57"/>
        <v/>
      </c>
      <c r="N69" s="2" t="str">
        <f t="shared" si="58"/>
        <v/>
      </c>
      <c r="O69" s="2" t="str">
        <f t="shared" si="59"/>
        <v/>
      </c>
      <c r="P69" t="str">
        <f>IF(LOOKUP($B69,'Ecology Phyto 10-21-14'!$P$4:$P$97,'Ecology Phyto 10-21-14'!$AA$4:$AA$97)&gt;=1,"Dominant",IF(LOOKUP($B69,'Ecology Phyto 10-21-14'!$P$104:$P$197,'Ecology Phyto 10-21-14'!$AA$104:$AA$197)&gt;=1,"Subdominant",IF(LOOKUP($B69,'Ecology Phyto 10-21-14'!$P$204:$P$297,'Ecology Phyto 10-21-14'!$AA$204:$AA$297)&gt;=1,"Present","NA")))</f>
        <v>NA</v>
      </c>
      <c r="Q69" s="33" t="str">
        <f>IF(LOOKUP($B69,'Ecology Phyto 10-21-14'!$P$4:$P$97,'Ecology Phyto 10-21-14'!$AA$4:$AA$97)&gt;=1,"Dominant",IF(LOOKUP($B69,'Ecology Phyto 10-21-14'!$P$104:$P$197,'Ecology Phyto 10-21-14'!$AA$104:$AA$197)&gt;=1,"Subdominant",IF(LOOKUP($B69,'Ecology Phyto 10-21-14'!$P$204:$P$297,'Ecology Phyto 10-21-14'!$AA$204:$AA$297)&gt;=1,"Present","NA")))</f>
        <v>NA</v>
      </c>
      <c r="R69" s="2" t="str">
        <f t="shared" si="42"/>
        <v/>
      </c>
      <c r="S69" s="2" t="str">
        <f t="shared" si="43"/>
        <v/>
      </c>
      <c r="T69" s="2" t="str">
        <f t="shared" si="60"/>
        <v/>
      </c>
      <c r="U69" s="2" t="str">
        <f t="shared" si="44"/>
        <v/>
      </c>
      <c r="V69" s="2" t="str">
        <f t="shared" si="45"/>
        <v/>
      </c>
      <c r="W69" s="2" t="str">
        <f t="shared" si="46"/>
        <v/>
      </c>
      <c r="X69" s="2" t="str">
        <f t="shared" si="47"/>
        <v/>
      </c>
      <c r="Y69" s="2" t="str">
        <f t="shared" si="48"/>
        <v/>
      </c>
      <c r="Z69" s="2" t="str">
        <f t="shared" si="49"/>
        <v/>
      </c>
      <c r="AA69" s="2" t="str">
        <f t="shared" si="50"/>
        <v/>
      </c>
      <c r="AB69" s="2" t="str">
        <f t="shared" si="51"/>
        <v/>
      </c>
      <c r="AC69" s="2" t="str">
        <f t="shared" si="52"/>
        <v/>
      </c>
      <c r="AD69" s="2" t="str">
        <f t="shared" si="53"/>
        <v/>
      </c>
      <c r="AE69" s="2" t="str">
        <f t="shared" si="54"/>
        <v/>
      </c>
      <c r="AF69" s="2" t="str">
        <f t="shared" si="55"/>
        <v/>
      </c>
      <c r="AH69" s="34" t="s">
        <v>109</v>
      </c>
      <c r="AI69" s="27" t="s">
        <v>109</v>
      </c>
      <c r="AJ69" s="27" t="s">
        <v>109</v>
      </c>
      <c r="AK69" s="27" t="s">
        <v>109</v>
      </c>
      <c r="AL69" s="27" t="s">
        <v>109</v>
      </c>
      <c r="AM69" s="27" t="s">
        <v>109</v>
      </c>
      <c r="AN69" s="27" t="s">
        <v>109</v>
      </c>
      <c r="AP69" s="28" t="s">
        <v>439</v>
      </c>
      <c r="AQ69" s="29" t="s">
        <v>439</v>
      </c>
    </row>
    <row r="70" spans="1:43" x14ac:dyDescent="0.25">
      <c r="A70" s="3">
        <v>41893</v>
      </c>
      <c r="B70" t="str">
        <f t="shared" si="56"/>
        <v>09/11/2014;2</v>
      </c>
      <c r="C70" s="2">
        <v>207</v>
      </c>
      <c r="D70" s="2" t="s">
        <v>183</v>
      </c>
      <c r="E70" s="2" t="s">
        <v>83</v>
      </c>
      <c r="F70" s="2">
        <v>207</v>
      </c>
      <c r="G70" s="2">
        <v>0.16</v>
      </c>
      <c r="H70" s="2" t="s">
        <v>14</v>
      </c>
      <c r="I70" s="32" t="str">
        <f t="shared" si="39"/>
        <v/>
      </c>
      <c r="J70" s="2" t="str">
        <f t="shared" si="40"/>
        <v/>
      </c>
      <c r="K70" s="2" t="str">
        <f t="shared" si="41"/>
        <v/>
      </c>
      <c r="L70" t="str">
        <f>IF(LOOKUP($B70,'Ecology Phyto 10-21-14'!$P$4:$P$97,'Ecology Phyto 10-21-14'!$AA$4:$AA$97)&gt;=1,"Dominant",IF(LOOKUP($B70,'Ecology Phyto 10-21-14'!$P$104:$P$197,'Ecology Phyto 10-21-14'!$AA$104:$AA$197)&gt;=1,"Subdominant",IF(LOOKUP($B70,'Ecology Phyto 10-21-14'!$P$204:$P$297,'Ecology Phyto 10-21-14'!$AA$204:$AA$297)&gt;=1,"Present","NA")))</f>
        <v>NA</v>
      </c>
      <c r="M70" s="32" t="str">
        <f t="shared" si="57"/>
        <v/>
      </c>
      <c r="N70" s="2" t="str">
        <f t="shared" si="58"/>
        <v/>
      </c>
      <c r="O70" s="2" t="str">
        <f t="shared" si="59"/>
        <v/>
      </c>
      <c r="P70" t="str">
        <f>IF(LOOKUP($B70,'Ecology Phyto 10-21-14'!$P$4:$P$97,'Ecology Phyto 10-21-14'!$AA$4:$AA$97)&gt;=1,"Dominant",IF(LOOKUP($B70,'Ecology Phyto 10-21-14'!$P$104:$P$197,'Ecology Phyto 10-21-14'!$AA$104:$AA$197)&gt;=1,"Subdominant",IF(LOOKUP($B70,'Ecology Phyto 10-21-14'!$P$204:$P$297,'Ecology Phyto 10-21-14'!$AA$204:$AA$297)&gt;=1,"Present","NA")))</f>
        <v>NA</v>
      </c>
      <c r="Q70" s="33" t="str">
        <f>IF(LOOKUP($B70,'Ecology Phyto 10-21-14'!$P$4:$P$97,'Ecology Phyto 10-21-14'!$AA$4:$AA$97)&gt;=1,"Dominant",IF(LOOKUP($B70,'Ecology Phyto 10-21-14'!$P$104:$P$197,'Ecology Phyto 10-21-14'!$AA$104:$AA$197)&gt;=1,"Subdominant",IF(LOOKUP($B70,'Ecology Phyto 10-21-14'!$P$204:$P$297,'Ecology Phyto 10-21-14'!$AA$204:$AA$297)&gt;=1,"Present","NA")))</f>
        <v>NA</v>
      </c>
      <c r="R70" s="2" t="str">
        <f t="shared" si="42"/>
        <v/>
      </c>
      <c r="S70" s="2" t="str">
        <f t="shared" si="43"/>
        <v/>
      </c>
      <c r="T70" s="2" t="str">
        <f t="shared" si="60"/>
        <v/>
      </c>
      <c r="U70" s="2" t="str">
        <f t="shared" si="44"/>
        <v/>
      </c>
      <c r="V70" s="2" t="str">
        <f t="shared" si="45"/>
        <v/>
      </c>
      <c r="W70" s="2" t="str">
        <f t="shared" si="46"/>
        <v/>
      </c>
      <c r="X70" s="2" t="str">
        <f t="shared" si="47"/>
        <v/>
      </c>
      <c r="Y70" s="2" t="str">
        <f t="shared" si="48"/>
        <v/>
      </c>
      <c r="Z70" s="2" t="str">
        <f t="shared" si="49"/>
        <v/>
      </c>
      <c r="AA70" s="2" t="str">
        <f t="shared" si="50"/>
        <v/>
      </c>
      <c r="AB70" s="2" t="str">
        <f t="shared" si="51"/>
        <v/>
      </c>
      <c r="AC70" s="2" t="str">
        <f t="shared" si="52"/>
        <v/>
      </c>
      <c r="AD70" s="2" t="str">
        <f t="shared" si="53"/>
        <v/>
      </c>
      <c r="AE70" s="2" t="str">
        <f t="shared" si="54"/>
        <v/>
      </c>
      <c r="AF70" s="2" t="str">
        <f t="shared" si="55"/>
        <v/>
      </c>
      <c r="AH70" s="34" t="s">
        <v>109</v>
      </c>
      <c r="AI70" s="27" t="s">
        <v>109</v>
      </c>
      <c r="AJ70" s="27" t="s">
        <v>109</v>
      </c>
      <c r="AK70" s="27" t="s">
        <v>109</v>
      </c>
      <c r="AL70" s="27" t="s">
        <v>109</v>
      </c>
      <c r="AM70" s="27" t="s">
        <v>109</v>
      </c>
      <c r="AN70" s="27" t="s">
        <v>109</v>
      </c>
      <c r="AP70" s="28" t="s">
        <v>439</v>
      </c>
      <c r="AQ70" s="29" t="s">
        <v>439</v>
      </c>
    </row>
    <row r="71" spans="1:43" x14ac:dyDescent="0.25">
      <c r="A71" s="3">
        <v>41893</v>
      </c>
      <c r="B71" t="str">
        <f t="shared" si="56"/>
        <v>09/11/2014;3</v>
      </c>
      <c r="C71" s="2">
        <v>6.7</v>
      </c>
      <c r="D71" s="2" t="s">
        <v>182</v>
      </c>
      <c r="E71" s="2" t="s">
        <v>84</v>
      </c>
      <c r="F71" s="2">
        <v>6.7</v>
      </c>
      <c r="G71" s="2">
        <v>0.16</v>
      </c>
      <c r="H71" s="2" t="s">
        <v>14</v>
      </c>
      <c r="I71" s="32" t="str">
        <f t="shared" si="39"/>
        <v/>
      </c>
      <c r="J71" s="2" t="str">
        <f t="shared" si="40"/>
        <v/>
      </c>
      <c r="K71" s="2" t="str">
        <f t="shared" si="41"/>
        <v/>
      </c>
      <c r="L71" t="str">
        <f>IF(LOOKUP($B71,'Ecology Phyto 10-21-14'!$P$4:$P$97,'Ecology Phyto 10-21-14'!$AA$4:$AA$97)&gt;=1,"Dominant",IF(LOOKUP($B71,'Ecology Phyto 10-21-14'!$P$104:$P$197,'Ecology Phyto 10-21-14'!$AA$104:$AA$197)&gt;=1,"Subdominant",IF(LOOKUP($B71,'Ecology Phyto 10-21-14'!$P$204:$P$297,'Ecology Phyto 10-21-14'!$AA$204:$AA$297)&gt;=1,"Present","NA")))</f>
        <v>NA</v>
      </c>
      <c r="M71" s="32" t="str">
        <f t="shared" si="57"/>
        <v/>
      </c>
      <c r="N71" s="2" t="str">
        <f t="shared" si="58"/>
        <v/>
      </c>
      <c r="O71" s="2" t="str">
        <f t="shared" si="59"/>
        <v/>
      </c>
      <c r="P71" t="str">
        <f>IF(LOOKUP($B71,'Ecology Phyto 10-21-14'!$P$4:$P$97,'Ecology Phyto 10-21-14'!$AA$4:$AA$97)&gt;=1,"Dominant",IF(LOOKUP($B71,'Ecology Phyto 10-21-14'!$P$104:$P$197,'Ecology Phyto 10-21-14'!$AA$104:$AA$197)&gt;=1,"Subdominant",IF(LOOKUP($B71,'Ecology Phyto 10-21-14'!$P$204:$P$297,'Ecology Phyto 10-21-14'!$AA$204:$AA$297)&gt;=1,"Present","NA")))</f>
        <v>NA</v>
      </c>
      <c r="Q71" s="33" t="str">
        <f>IF(LOOKUP($B71,'Ecology Phyto 10-21-14'!$P$4:$P$97,'Ecology Phyto 10-21-14'!$AA$4:$AA$97)&gt;=1,"Dominant",IF(LOOKUP($B71,'Ecology Phyto 10-21-14'!$P$104:$P$197,'Ecology Phyto 10-21-14'!$AA$104:$AA$197)&gt;=1,"Subdominant",IF(LOOKUP($B71,'Ecology Phyto 10-21-14'!$P$204:$P$297,'Ecology Phyto 10-21-14'!$AA$204:$AA$297)&gt;=1,"Present","NA")))</f>
        <v>NA</v>
      </c>
      <c r="R71" s="2" t="str">
        <f t="shared" si="42"/>
        <v/>
      </c>
      <c r="S71" s="2" t="str">
        <f t="shared" si="43"/>
        <v/>
      </c>
      <c r="T71" s="2" t="str">
        <f t="shared" si="60"/>
        <v/>
      </c>
      <c r="U71" s="2" t="str">
        <f t="shared" si="44"/>
        <v/>
      </c>
      <c r="V71" s="2" t="str">
        <f t="shared" si="45"/>
        <v/>
      </c>
      <c r="W71" s="2" t="str">
        <f t="shared" si="46"/>
        <v/>
      </c>
      <c r="X71" s="2" t="str">
        <f t="shared" si="47"/>
        <v/>
      </c>
      <c r="Y71" s="2" t="str">
        <f t="shared" si="48"/>
        <v/>
      </c>
      <c r="Z71" s="2" t="str">
        <f t="shared" si="49"/>
        <v/>
      </c>
      <c r="AA71" s="2" t="str">
        <f t="shared" si="50"/>
        <v/>
      </c>
      <c r="AB71" s="2" t="str">
        <f t="shared" si="51"/>
        <v/>
      </c>
      <c r="AC71" s="2" t="str">
        <f t="shared" si="52"/>
        <v/>
      </c>
      <c r="AD71" s="2" t="str">
        <f t="shared" si="53"/>
        <v/>
      </c>
      <c r="AE71" s="2" t="str">
        <f t="shared" si="54"/>
        <v/>
      </c>
      <c r="AF71" s="2" t="str">
        <f t="shared" si="55"/>
        <v/>
      </c>
      <c r="AH71" s="34" t="s">
        <v>109</v>
      </c>
      <c r="AI71" s="27" t="s">
        <v>109</v>
      </c>
      <c r="AJ71" s="27" t="s">
        <v>109</v>
      </c>
      <c r="AK71" s="27" t="s">
        <v>109</v>
      </c>
      <c r="AL71" s="27" t="s">
        <v>109</v>
      </c>
      <c r="AM71" s="27" t="s">
        <v>109</v>
      </c>
      <c r="AN71" s="27" t="s">
        <v>109</v>
      </c>
      <c r="AP71" s="28" t="s">
        <v>439</v>
      </c>
      <c r="AQ71" s="29" t="s">
        <v>439</v>
      </c>
    </row>
    <row r="72" spans="1:43" x14ac:dyDescent="0.25">
      <c r="A72" s="3">
        <v>41893</v>
      </c>
      <c r="B72" t="str">
        <f t="shared" si="56"/>
        <v>09/11/2014;4</v>
      </c>
      <c r="C72" s="2">
        <v>1</v>
      </c>
      <c r="D72" s="2" t="s">
        <v>182</v>
      </c>
      <c r="E72" s="2" t="s">
        <v>85</v>
      </c>
      <c r="F72" s="2">
        <v>1</v>
      </c>
      <c r="G72" s="2">
        <v>0.16</v>
      </c>
      <c r="H72" s="2" t="s">
        <v>11</v>
      </c>
      <c r="I72" s="32" t="str">
        <f t="shared" si="39"/>
        <v/>
      </c>
      <c r="J72" s="2" t="str">
        <f t="shared" si="40"/>
        <v/>
      </c>
      <c r="K72" s="2" t="str">
        <f t="shared" si="41"/>
        <v/>
      </c>
      <c r="L72" t="str">
        <f>IF(LOOKUP($B72,'Ecology Phyto 10-21-14'!$P$4:$P$97,'Ecology Phyto 10-21-14'!$AA$4:$AA$97)&gt;=1,"Dominant",IF(LOOKUP($B72,'Ecology Phyto 10-21-14'!$P$104:$P$197,'Ecology Phyto 10-21-14'!$AA$104:$AA$197)&gt;=1,"Subdominant",IF(LOOKUP($B72,'Ecology Phyto 10-21-14'!$P$204:$P$297,'Ecology Phyto 10-21-14'!$AA$204:$AA$297)&gt;=1,"Present","NA")))</f>
        <v>NA</v>
      </c>
      <c r="M72" s="32" t="str">
        <f t="shared" si="57"/>
        <v/>
      </c>
      <c r="N72" s="2" t="str">
        <f t="shared" si="58"/>
        <v/>
      </c>
      <c r="O72" s="2" t="str">
        <f t="shared" si="59"/>
        <v/>
      </c>
      <c r="P72" t="str">
        <f>IF(LOOKUP($B72,'Ecology Phyto 10-21-14'!$P$4:$P$97,'Ecology Phyto 10-21-14'!$AA$4:$AA$97)&gt;=1,"Dominant",IF(LOOKUP($B72,'Ecology Phyto 10-21-14'!$P$104:$P$197,'Ecology Phyto 10-21-14'!$AA$104:$AA$197)&gt;=1,"Subdominant",IF(LOOKUP($B72,'Ecology Phyto 10-21-14'!$P$204:$P$297,'Ecology Phyto 10-21-14'!$AA$204:$AA$297)&gt;=1,"Present","NA")))</f>
        <v>NA</v>
      </c>
      <c r="Q72" s="33" t="str">
        <f>IF(LOOKUP($B72,'Ecology Phyto 10-21-14'!$P$4:$P$97,'Ecology Phyto 10-21-14'!$AA$4:$AA$97)&gt;=1,"Dominant",IF(LOOKUP($B72,'Ecology Phyto 10-21-14'!$P$104:$P$197,'Ecology Phyto 10-21-14'!$AA$104:$AA$197)&gt;=1,"Subdominant",IF(LOOKUP($B72,'Ecology Phyto 10-21-14'!$P$204:$P$297,'Ecology Phyto 10-21-14'!$AA$204:$AA$297)&gt;=1,"Present","NA")))</f>
        <v>NA</v>
      </c>
      <c r="R72" s="2" t="str">
        <f t="shared" si="42"/>
        <v/>
      </c>
      <c r="S72" s="2" t="str">
        <f t="shared" si="43"/>
        <v/>
      </c>
      <c r="T72" s="2" t="str">
        <f t="shared" si="60"/>
        <v/>
      </c>
      <c r="U72" s="2" t="str">
        <f t="shared" si="44"/>
        <v/>
      </c>
      <c r="V72" s="2" t="str">
        <f t="shared" si="45"/>
        <v/>
      </c>
      <c r="W72" s="2" t="str">
        <f t="shared" si="46"/>
        <v/>
      </c>
      <c r="X72" s="2" t="str">
        <f t="shared" si="47"/>
        <v/>
      </c>
      <c r="Y72" s="2" t="str">
        <f t="shared" si="48"/>
        <v/>
      </c>
      <c r="Z72" s="2" t="str">
        <f t="shared" si="49"/>
        <v/>
      </c>
      <c r="AA72" s="2" t="str">
        <f t="shared" si="50"/>
        <v/>
      </c>
      <c r="AB72" s="2" t="str">
        <f t="shared" si="51"/>
        <v/>
      </c>
      <c r="AC72" s="2" t="str">
        <f t="shared" si="52"/>
        <v/>
      </c>
      <c r="AD72" s="2" t="str">
        <f t="shared" si="53"/>
        <v/>
      </c>
      <c r="AE72" s="2" t="str">
        <f t="shared" si="54"/>
        <v/>
      </c>
      <c r="AF72" s="2" t="str">
        <f t="shared" si="55"/>
        <v/>
      </c>
      <c r="AH72" s="34" t="s">
        <v>109</v>
      </c>
      <c r="AI72" s="27" t="s">
        <v>109</v>
      </c>
      <c r="AJ72" s="27" t="s">
        <v>109</v>
      </c>
      <c r="AK72" s="27" t="s">
        <v>109</v>
      </c>
      <c r="AL72" s="27" t="s">
        <v>109</v>
      </c>
      <c r="AM72" s="27" t="s">
        <v>109</v>
      </c>
      <c r="AN72" s="27" t="s">
        <v>109</v>
      </c>
      <c r="AP72" s="28" t="s">
        <v>439</v>
      </c>
      <c r="AQ72" s="29" t="s">
        <v>439</v>
      </c>
    </row>
    <row r="73" spans="1:43" x14ac:dyDescent="0.25">
      <c r="A73" s="3">
        <v>41894</v>
      </c>
      <c r="B73" t="str">
        <f t="shared" si="56"/>
        <v>09/12/2014;1</v>
      </c>
      <c r="C73" s="2">
        <v>10513</v>
      </c>
      <c r="D73" s="2" t="s">
        <v>183</v>
      </c>
      <c r="E73" s="2" t="s">
        <v>86</v>
      </c>
      <c r="F73" s="2">
        <v>10513</v>
      </c>
      <c r="G73" s="2">
        <v>0.16</v>
      </c>
      <c r="H73" s="2" t="s">
        <v>14</v>
      </c>
      <c r="I73" s="32" t="str">
        <f t="shared" si="39"/>
        <v/>
      </c>
      <c r="J73" s="2" t="str">
        <f t="shared" si="40"/>
        <v/>
      </c>
      <c r="K73" s="2" t="str">
        <f t="shared" si="41"/>
        <v/>
      </c>
      <c r="L73" t="str">
        <f>IF(LOOKUP($B73,'Ecology Phyto 10-21-14'!$P$4:$P$97,'Ecology Phyto 10-21-14'!$AA$4:$AA$97)&gt;=1,"Dominant",IF(LOOKUP($B73,'Ecology Phyto 10-21-14'!$P$104:$P$197,'Ecology Phyto 10-21-14'!$AA$104:$AA$197)&gt;=1,"Subdominant",IF(LOOKUP($B73,'Ecology Phyto 10-21-14'!$P$204:$P$297,'Ecology Phyto 10-21-14'!$AA$204:$AA$297)&gt;=1,"Present","NA")))</f>
        <v>NA</v>
      </c>
      <c r="M73" s="32" t="str">
        <f t="shared" si="57"/>
        <v/>
      </c>
      <c r="N73" s="2" t="str">
        <f t="shared" si="58"/>
        <v/>
      </c>
      <c r="O73" s="2" t="str">
        <f t="shared" si="59"/>
        <v/>
      </c>
      <c r="P73" t="str">
        <f>IF(LOOKUP($B73,'Ecology Phyto 10-21-14'!$P$4:$P$97,'Ecology Phyto 10-21-14'!$AA$4:$AA$97)&gt;=1,"Dominant",IF(LOOKUP($B73,'Ecology Phyto 10-21-14'!$P$104:$P$197,'Ecology Phyto 10-21-14'!$AA$104:$AA$197)&gt;=1,"Subdominant",IF(LOOKUP($B73,'Ecology Phyto 10-21-14'!$P$204:$P$297,'Ecology Phyto 10-21-14'!$AA$204:$AA$297)&gt;=1,"Present","NA")))</f>
        <v>NA</v>
      </c>
      <c r="Q73" s="33" t="str">
        <f>IF(LOOKUP($B73,'Ecology Phyto 10-21-14'!$P$4:$P$97,'Ecology Phyto 10-21-14'!$AA$4:$AA$97)&gt;=1,"Dominant",IF(LOOKUP($B73,'Ecology Phyto 10-21-14'!$P$104:$P$197,'Ecology Phyto 10-21-14'!$AA$104:$AA$197)&gt;=1,"Subdominant",IF(LOOKUP($B73,'Ecology Phyto 10-21-14'!$P$204:$P$297,'Ecology Phyto 10-21-14'!$AA$204:$AA$297)&gt;=1,"Present","NA")))</f>
        <v>NA</v>
      </c>
      <c r="R73" s="2" t="str">
        <f t="shared" si="42"/>
        <v/>
      </c>
      <c r="S73" s="2" t="str">
        <f t="shared" si="43"/>
        <v/>
      </c>
      <c r="T73" s="2" t="str">
        <f t="shared" si="60"/>
        <v/>
      </c>
      <c r="U73" s="2" t="str">
        <f t="shared" si="44"/>
        <v/>
      </c>
      <c r="V73" s="2" t="str">
        <f t="shared" si="45"/>
        <v/>
      </c>
      <c r="W73" s="2" t="str">
        <f t="shared" si="46"/>
        <v/>
      </c>
      <c r="X73" s="2" t="str">
        <f t="shared" si="47"/>
        <v/>
      </c>
      <c r="Y73" s="2" t="str">
        <f t="shared" si="48"/>
        <v/>
      </c>
      <c r="Z73" s="2" t="str">
        <f t="shared" si="49"/>
        <v/>
      </c>
      <c r="AA73" s="2" t="str">
        <f t="shared" si="50"/>
        <v/>
      </c>
      <c r="AB73" s="2" t="str">
        <f t="shared" si="51"/>
        <v/>
      </c>
      <c r="AC73" s="2" t="str">
        <f t="shared" si="52"/>
        <v/>
      </c>
      <c r="AD73" s="2" t="str">
        <f t="shared" si="53"/>
        <v/>
      </c>
      <c r="AE73" s="2" t="str">
        <f t="shared" si="54"/>
        <v/>
      </c>
      <c r="AF73" s="2" t="str">
        <f t="shared" si="55"/>
        <v/>
      </c>
      <c r="AH73" s="34" t="s">
        <v>109</v>
      </c>
      <c r="AI73" s="27" t="s">
        <v>109</v>
      </c>
      <c r="AJ73" s="27" t="s">
        <v>109</v>
      </c>
      <c r="AK73" s="27" t="s">
        <v>109</v>
      </c>
      <c r="AL73" s="27" t="s">
        <v>109</v>
      </c>
      <c r="AM73" s="27" t="s">
        <v>109</v>
      </c>
      <c r="AN73" s="27" t="s">
        <v>109</v>
      </c>
      <c r="AP73" s="28" t="s">
        <v>439</v>
      </c>
      <c r="AQ73" s="29" t="s">
        <v>439</v>
      </c>
    </row>
    <row r="74" spans="1:43" x14ac:dyDescent="0.25">
      <c r="A74" s="3">
        <v>41894</v>
      </c>
      <c r="B74" t="str">
        <f t="shared" si="56"/>
        <v>09/12/2014;2</v>
      </c>
      <c r="C74" s="2">
        <v>5.5</v>
      </c>
      <c r="D74" s="2" t="s">
        <v>182</v>
      </c>
      <c r="E74" s="2" t="s">
        <v>87</v>
      </c>
      <c r="F74" s="2">
        <v>5.5</v>
      </c>
      <c r="G74" s="2">
        <v>0.16</v>
      </c>
      <c r="H74" s="2" t="s">
        <v>11</v>
      </c>
      <c r="I74" s="32" t="str">
        <f t="shared" si="39"/>
        <v/>
      </c>
      <c r="J74" s="2" t="str">
        <f t="shared" si="40"/>
        <v/>
      </c>
      <c r="K74" s="2" t="str">
        <f t="shared" si="41"/>
        <v/>
      </c>
      <c r="L74" t="str">
        <f>IF(LOOKUP($B74,'Ecology Phyto 10-21-14'!$P$4:$P$97,'Ecology Phyto 10-21-14'!$AA$4:$AA$97)&gt;=1,"Dominant",IF(LOOKUP($B74,'Ecology Phyto 10-21-14'!$P$104:$P$197,'Ecology Phyto 10-21-14'!$AA$104:$AA$197)&gt;=1,"Subdominant",IF(LOOKUP($B74,'Ecology Phyto 10-21-14'!$P$204:$P$297,'Ecology Phyto 10-21-14'!$AA$204:$AA$297)&gt;=1,"Present","NA")))</f>
        <v>NA</v>
      </c>
      <c r="M74" s="32" t="str">
        <f t="shared" si="57"/>
        <v/>
      </c>
      <c r="N74" s="2" t="str">
        <f t="shared" si="58"/>
        <v/>
      </c>
      <c r="O74" s="2" t="str">
        <f t="shared" si="59"/>
        <v/>
      </c>
      <c r="P74" t="str">
        <f>IF(LOOKUP($B74,'Ecology Phyto 10-21-14'!$P$4:$P$97,'Ecology Phyto 10-21-14'!$AA$4:$AA$97)&gt;=1,"Dominant",IF(LOOKUP($B74,'Ecology Phyto 10-21-14'!$P$104:$P$197,'Ecology Phyto 10-21-14'!$AA$104:$AA$197)&gt;=1,"Subdominant",IF(LOOKUP($B74,'Ecology Phyto 10-21-14'!$P$204:$P$297,'Ecology Phyto 10-21-14'!$AA$204:$AA$297)&gt;=1,"Present","NA")))</f>
        <v>NA</v>
      </c>
      <c r="Q74" s="33" t="str">
        <f>IF(LOOKUP($B74,'Ecology Phyto 10-21-14'!$P$4:$P$97,'Ecology Phyto 10-21-14'!$AA$4:$AA$97)&gt;=1,"Dominant",IF(LOOKUP($B74,'Ecology Phyto 10-21-14'!$P$104:$P$197,'Ecology Phyto 10-21-14'!$AA$104:$AA$197)&gt;=1,"Subdominant",IF(LOOKUP($B74,'Ecology Phyto 10-21-14'!$P$204:$P$297,'Ecology Phyto 10-21-14'!$AA$204:$AA$297)&gt;=1,"Present","NA")))</f>
        <v>NA</v>
      </c>
      <c r="R74" s="2" t="str">
        <f t="shared" si="42"/>
        <v/>
      </c>
      <c r="S74" s="2" t="str">
        <f t="shared" si="43"/>
        <v/>
      </c>
      <c r="T74" s="2" t="str">
        <f t="shared" si="60"/>
        <v/>
      </c>
      <c r="U74" s="2" t="str">
        <f t="shared" si="44"/>
        <v/>
      </c>
      <c r="V74" s="2" t="str">
        <f t="shared" si="45"/>
        <v/>
      </c>
      <c r="W74" s="2" t="str">
        <f t="shared" si="46"/>
        <v/>
      </c>
      <c r="X74" s="2" t="str">
        <f t="shared" si="47"/>
        <v/>
      </c>
      <c r="Y74" s="2" t="str">
        <f t="shared" si="48"/>
        <v/>
      </c>
      <c r="Z74" s="2" t="str">
        <f t="shared" si="49"/>
        <v/>
      </c>
      <c r="AA74" s="2" t="str">
        <f t="shared" si="50"/>
        <v/>
      </c>
      <c r="AB74" s="2" t="str">
        <f t="shared" si="51"/>
        <v/>
      </c>
      <c r="AC74" s="2" t="str">
        <f t="shared" si="52"/>
        <v/>
      </c>
      <c r="AD74" s="2" t="str">
        <f t="shared" si="53"/>
        <v/>
      </c>
      <c r="AE74" s="2" t="str">
        <f t="shared" si="54"/>
        <v/>
      </c>
      <c r="AF74" s="2" t="str">
        <f t="shared" si="55"/>
        <v/>
      </c>
      <c r="AH74" s="34" t="s">
        <v>109</v>
      </c>
      <c r="AI74" s="27" t="s">
        <v>109</v>
      </c>
      <c r="AJ74" s="27" t="s">
        <v>109</v>
      </c>
      <c r="AK74" s="27" t="s">
        <v>109</v>
      </c>
      <c r="AL74" s="27" t="s">
        <v>109</v>
      </c>
      <c r="AM74" s="27" t="s">
        <v>109</v>
      </c>
      <c r="AN74" s="27" t="s">
        <v>109</v>
      </c>
      <c r="AP74" s="28" t="s">
        <v>439</v>
      </c>
      <c r="AQ74" s="29" t="s">
        <v>439</v>
      </c>
    </row>
    <row r="75" spans="1:43" x14ac:dyDescent="0.25">
      <c r="A75" s="3">
        <v>41894</v>
      </c>
      <c r="B75" t="str">
        <f t="shared" si="56"/>
        <v>09/12/2014;3</v>
      </c>
      <c r="C75" s="2">
        <v>1.4</v>
      </c>
      <c r="D75" s="2" t="s">
        <v>182</v>
      </c>
      <c r="E75" s="2" t="s">
        <v>88</v>
      </c>
      <c r="F75" s="2">
        <v>1.4</v>
      </c>
      <c r="G75" s="2">
        <v>0.16</v>
      </c>
      <c r="H75" s="2" t="s">
        <v>11</v>
      </c>
      <c r="I75" s="32" t="str">
        <f t="shared" si="39"/>
        <v/>
      </c>
      <c r="J75" s="2" t="str">
        <f t="shared" si="40"/>
        <v/>
      </c>
      <c r="K75" s="2" t="str">
        <f t="shared" si="41"/>
        <v/>
      </c>
      <c r="L75" t="str">
        <f>IF(LOOKUP($B75,'Ecology Phyto 10-21-14'!$P$4:$P$97,'Ecology Phyto 10-21-14'!$AA$4:$AA$97)&gt;=1,"Dominant",IF(LOOKUP($B75,'Ecology Phyto 10-21-14'!$P$104:$P$197,'Ecology Phyto 10-21-14'!$AA$104:$AA$197)&gt;=1,"Subdominant",IF(LOOKUP($B75,'Ecology Phyto 10-21-14'!$P$204:$P$297,'Ecology Phyto 10-21-14'!$AA$204:$AA$297)&gt;=1,"Present","NA")))</f>
        <v>NA</v>
      </c>
      <c r="M75" s="32" t="str">
        <f t="shared" si="57"/>
        <v/>
      </c>
      <c r="N75" s="2" t="str">
        <f t="shared" si="58"/>
        <v/>
      </c>
      <c r="O75" s="2" t="str">
        <f t="shared" si="59"/>
        <v/>
      </c>
      <c r="P75" t="str">
        <f>IF(LOOKUP($B75,'Ecology Phyto 10-21-14'!$P$4:$P$97,'Ecology Phyto 10-21-14'!$AA$4:$AA$97)&gt;=1,"Dominant",IF(LOOKUP($B75,'Ecology Phyto 10-21-14'!$P$104:$P$197,'Ecology Phyto 10-21-14'!$AA$104:$AA$197)&gt;=1,"Subdominant",IF(LOOKUP($B75,'Ecology Phyto 10-21-14'!$P$204:$P$297,'Ecology Phyto 10-21-14'!$AA$204:$AA$297)&gt;=1,"Present","NA")))</f>
        <v>NA</v>
      </c>
      <c r="Q75" s="33" t="str">
        <f>IF(LOOKUP($B75,'Ecology Phyto 10-21-14'!$P$4:$P$97,'Ecology Phyto 10-21-14'!$AA$4:$AA$97)&gt;=1,"Dominant",IF(LOOKUP($B75,'Ecology Phyto 10-21-14'!$P$104:$P$197,'Ecology Phyto 10-21-14'!$AA$104:$AA$197)&gt;=1,"Subdominant",IF(LOOKUP($B75,'Ecology Phyto 10-21-14'!$P$204:$P$297,'Ecology Phyto 10-21-14'!$AA$204:$AA$297)&gt;=1,"Present","NA")))</f>
        <v>NA</v>
      </c>
      <c r="R75" s="2" t="str">
        <f t="shared" si="42"/>
        <v/>
      </c>
      <c r="S75" s="2" t="str">
        <f t="shared" si="43"/>
        <v/>
      </c>
      <c r="T75" s="2" t="str">
        <f t="shared" si="60"/>
        <v/>
      </c>
      <c r="U75" s="2" t="str">
        <f t="shared" si="44"/>
        <v/>
      </c>
      <c r="V75" s="2" t="str">
        <f t="shared" si="45"/>
        <v/>
      </c>
      <c r="W75" s="2" t="str">
        <f t="shared" si="46"/>
        <v/>
      </c>
      <c r="X75" s="2" t="str">
        <f t="shared" si="47"/>
        <v/>
      </c>
      <c r="Y75" s="2" t="str">
        <f t="shared" si="48"/>
        <v/>
      </c>
      <c r="Z75" s="2" t="str">
        <f t="shared" si="49"/>
        <v/>
      </c>
      <c r="AA75" s="2" t="str">
        <f t="shared" si="50"/>
        <v/>
      </c>
      <c r="AB75" s="2" t="str">
        <f t="shared" si="51"/>
        <v/>
      </c>
      <c r="AC75" s="2" t="str">
        <f t="shared" si="52"/>
        <v/>
      </c>
      <c r="AD75" s="2" t="str">
        <f t="shared" si="53"/>
        <v/>
      </c>
      <c r="AE75" s="2" t="str">
        <f t="shared" si="54"/>
        <v/>
      </c>
      <c r="AF75" s="2" t="str">
        <f t="shared" si="55"/>
        <v/>
      </c>
      <c r="AH75" s="34" t="s">
        <v>109</v>
      </c>
      <c r="AI75" s="27" t="s">
        <v>109</v>
      </c>
      <c r="AJ75" s="27" t="s">
        <v>109</v>
      </c>
      <c r="AK75" s="27" t="s">
        <v>109</v>
      </c>
      <c r="AL75" s="27" t="s">
        <v>109</v>
      </c>
      <c r="AM75" s="27" t="s">
        <v>109</v>
      </c>
      <c r="AN75" s="27" t="s">
        <v>109</v>
      </c>
      <c r="AP75" s="28" t="s">
        <v>439</v>
      </c>
      <c r="AQ75" s="29" t="s">
        <v>439</v>
      </c>
    </row>
    <row r="76" spans="1:43" x14ac:dyDescent="0.25">
      <c r="A76" s="3">
        <v>41894</v>
      </c>
      <c r="B76" t="str">
        <f t="shared" si="56"/>
        <v>09/12/2014;4</v>
      </c>
      <c r="C76" s="2">
        <v>13753</v>
      </c>
      <c r="D76" s="2" t="s">
        <v>183</v>
      </c>
      <c r="E76" s="2" t="s">
        <v>89</v>
      </c>
      <c r="F76" s="2">
        <v>13753</v>
      </c>
      <c r="G76" s="2">
        <v>0.16</v>
      </c>
      <c r="H76" s="2" t="s">
        <v>14</v>
      </c>
      <c r="I76" s="32" t="str">
        <f t="shared" si="39"/>
        <v/>
      </c>
      <c r="J76" s="2" t="str">
        <f t="shared" si="40"/>
        <v/>
      </c>
      <c r="K76" s="2" t="str">
        <f t="shared" si="41"/>
        <v/>
      </c>
      <c r="L76" t="str">
        <f>IF(LOOKUP($B76,'Ecology Phyto 10-21-14'!$P$4:$P$97,'Ecology Phyto 10-21-14'!$AA$4:$AA$97)&gt;=1,"Dominant",IF(LOOKUP($B76,'Ecology Phyto 10-21-14'!$P$104:$P$197,'Ecology Phyto 10-21-14'!$AA$104:$AA$197)&gt;=1,"Subdominant",IF(LOOKUP($B76,'Ecology Phyto 10-21-14'!$P$204:$P$297,'Ecology Phyto 10-21-14'!$AA$204:$AA$297)&gt;=1,"Present","NA")))</f>
        <v>NA</v>
      </c>
      <c r="M76" s="32" t="str">
        <f t="shared" si="57"/>
        <v/>
      </c>
      <c r="N76" s="2" t="str">
        <f t="shared" si="58"/>
        <v/>
      </c>
      <c r="O76" s="2" t="str">
        <f t="shared" si="59"/>
        <v/>
      </c>
      <c r="P76" t="str">
        <f>IF(LOOKUP($B76,'Ecology Phyto 10-21-14'!$P$4:$P$97,'Ecology Phyto 10-21-14'!$AA$4:$AA$97)&gt;=1,"Dominant",IF(LOOKUP($B76,'Ecology Phyto 10-21-14'!$P$104:$P$197,'Ecology Phyto 10-21-14'!$AA$104:$AA$197)&gt;=1,"Subdominant",IF(LOOKUP($B76,'Ecology Phyto 10-21-14'!$P$204:$P$297,'Ecology Phyto 10-21-14'!$AA$204:$AA$297)&gt;=1,"Present","NA")))</f>
        <v>NA</v>
      </c>
      <c r="Q76" s="33" t="str">
        <f>IF(LOOKUP($B76,'Ecology Phyto 10-21-14'!$P$4:$P$97,'Ecology Phyto 10-21-14'!$AA$4:$AA$97)&gt;=1,"Dominant",IF(LOOKUP($B76,'Ecology Phyto 10-21-14'!$P$104:$P$197,'Ecology Phyto 10-21-14'!$AA$104:$AA$197)&gt;=1,"Subdominant",IF(LOOKUP($B76,'Ecology Phyto 10-21-14'!$P$204:$P$297,'Ecology Phyto 10-21-14'!$AA$204:$AA$297)&gt;=1,"Present","NA")))</f>
        <v>NA</v>
      </c>
      <c r="R76" s="2" t="str">
        <f t="shared" si="42"/>
        <v/>
      </c>
      <c r="S76" s="2" t="str">
        <f t="shared" si="43"/>
        <v/>
      </c>
      <c r="T76" s="2" t="str">
        <f t="shared" si="60"/>
        <v/>
      </c>
      <c r="U76" s="2" t="str">
        <f t="shared" si="44"/>
        <v/>
      </c>
      <c r="V76" s="2" t="str">
        <f t="shared" si="45"/>
        <v/>
      </c>
      <c r="W76" s="2" t="str">
        <f t="shared" si="46"/>
        <v/>
      </c>
      <c r="X76" s="2" t="str">
        <f t="shared" si="47"/>
        <v/>
      </c>
      <c r="Y76" s="2" t="str">
        <f t="shared" si="48"/>
        <v/>
      </c>
      <c r="Z76" s="2" t="str">
        <f t="shared" si="49"/>
        <v/>
      </c>
      <c r="AA76" s="2" t="str">
        <f t="shared" si="50"/>
        <v/>
      </c>
      <c r="AB76" s="2" t="str">
        <f t="shared" si="51"/>
        <v/>
      </c>
      <c r="AC76" s="2" t="str">
        <f t="shared" si="52"/>
        <v/>
      </c>
      <c r="AD76" s="2" t="str">
        <f t="shared" si="53"/>
        <v/>
      </c>
      <c r="AE76" s="2" t="str">
        <f t="shared" si="54"/>
        <v/>
      </c>
      <c r="AF76" s="2" t="str">
        <f t="shared" si="55"/>
        <v/>
      </c>
      <c r="AH76" s="34" t="s">
        <v>109</v>
      </c>
      <c r="AI76" s="27" t="s">
        <v>109</v>
      </c>
      <c r="AJ76" s="27" t="s">
        <v>109</v>
      </c>
      <c r="AK76" s="27" t="s">
        <v>109</v>
      </c>
      <c r="AL76" s="27" t="s">
        <v>109</v>
      </c>
      <c r="AM76" s="27" t="s">
        <v>109</v>
      </c>
      <c r="AN76" s="27" t="s">
        <v>109</v>
      </c>
      <c r="AP76" s="28" t="s">
        <v>439</v>
      </c>
      <c r="AQ76" s="29" t="s">
        <v>439</v>
      </c>
    </row>
    <row r="77" spans="1:43" x14ac:dyDescent="0.25">
      <c r="A77" s="3">
        <v>41898</v>
      </c>
      <c r="B77" t="str">
        <f t="shared" si="56"/>
        <v>09/16/2014;1</v>
      </c>
      <c r="C77" s="2">
        <v>179</v>
      </c>
      <c r="D77" s="2" t="s">
        <v>183</v>
      </c>
      <c r="E77" s="2" t="s">
        <v>90</v>
      </c>
      <c r="F77" s="2">
        <v>179</v>
      </c>
      <c r="G77" s="2">
        <v>0.16</v>
      </c>
      <c r="H77" s="2" t="s">
        <v>14</v>
      </c>
      <c r="I77" s="32" t="str">
        <f t="shared" si="39"/>
        <v/>
      </c>
      <c r="J77" s="2" t="str">
        <f t="shared" si="40"/>
        <v/>
      </c>
      <c r="K77" s="2" t="str">
        <f t="shared" si="41"/>
        <v/>
      </c>
      <c r="L77" t="str">
        <f>IF(LOOKUP($B77,'Ecology Phyto 10-21-14'!$P$4:$P$97,'Ecology Phyto 10-21-14'!$AA$4:$AA$97)&gt;=1,"Dominant",IF(LOOKUP($B77,'Ecology Phyto 10-21-14'!$P$104:$P$197,'Ecology Phyto 10-21-14'!$AA$104:$AA$197)&gt;=1,"Subdominant",IF(LOOKUP($B77,'Ecology Phyto 10-21-14'!$P$204:$P$297,'Ecology Phyto 10-21-14'!$AA$204:$AA$297)&gt;=1,"Present","NA")))</f>
        <v>NA</v>
      </c>
      <c r="M77" s="32" t="str">
        <f t="shared" si="57"/>
        <v/>
      </c>
      <c r="N77" s="2" t="str">
        <f t="shared" si="58"/>
        <v/>
      </c>
      <c r="O77" s="2" t="str">
        <f t="shared" si="59"/>
        <v/>
      </c>
      <c r="P77" t="str">
        <f>IF(LOOKUP($B77,'Ecology Phyto 10-21-14'!$P$4:$P$97,'Ecology Phyto 10-21-14'!$AA$4:$AA$97)&gt;=1,"Dominant",IF(LOOKUP($B77,'Ecology Phyto 10-21-14'!$P$104:$P$197,'Ecology Phyto 10-21-14'!$AA$104:$AA$197)&gt;=1,"Subdominant",IF(LOOKUP($B77,'Ecology Phyto 10-21-14'!$P$204:$P$297,'Ecology Phyto 10-21-14'!$AA$204:$AA$297)&gt;=1,"Present","NA")))</f>
        <v>NA</v>
      </c>
      <c r="Q77" s="33" t="str">
        <f>IF(LOOKUP($B77,'Ecology Phyto 10-21-14'!$P$4:$P$97,'Ecology Phyto 10-21-14'!$AA$4:$AA$97)&gt;=1,"Dominant",IF(LOOKUP($B77,'Ecology Phyto 10-21-14'!$P$104:$P$197,'Ecology Phyto 10-21-14'!$AA$104:$AA$197)&gt;=1,"Subdominant",IF(LOOKUP($B77,'Ecology Phyto 10-21-14'!$P$204:$P$297,'Ecology Phyto 10-21-14'!$AA$204:$AA$297)&gt;=1,"Present","NA")))</f>
        <v>NA</v>
      </c>
      <c r="R77" s="2" t="str">
        <f t="shared" si="42"/>
        <v/>
      </c>
      <c r="S77" s="2" t="str">
        <f t="shared" si="43"/>
        <v/>
      </c>
      <c r="T77" s="2" t="str">
        <f t="shared" si="60"/>
        <v/>
      </c>
      <c r="U77" s="2" t="str">
        <f t="shared" si="44"/>
        <v/>
      </c>
      <c r="V77" s="2" t="str">
        <f t="shared" si="45"/>
        <v/>
      </c>
      <c r="W77" s="2" t="str">
        <f t="shared" si="46"/>
        <v/>
      </c>
      <c r="X77" s="2" t="str">
        <f t="shared" si="47"/>
        <v/>
      </c>
      <c r="Y77" s="2" t="str">
        <f t="shared" si="48"/>
        <v/>
      </c>
      <c r="Z77" s="2" t="str">
        <f t="shared" si="49"/>
        <v/>
      </c>
      <c r="AA77" s="2" t="str">
        <f t="shared" si="50"/>
        <v/>
      </c>
      <c r="AB77" s="2" t="str">
        <f t="shared" si="51"/>
        <v/>
      </c>
      <c r="AC77" s="2" t="str">
        <f t="shared" si="52"/>
        <v/>
      </c>
      <c r="AD77" s="2" t="str">
        <f t="shared" si="53"/>
        <v/>
      </c>
      <c r="AE77" s="2" t="str">
        <f t="shared" si="54"/>
        <v/>
      </c>
      <c r="AF77" s="2" t="str">
        <f t="shared" si="55"/>
        <v/>
      </c>
      <c r="AH77" s="34" t="s">
        <v>109</v>
      </c>
      <c r="AI77" s="27" t="s">
        <v>109</v>
      </c>
      <c r="AJ77" s="27" t="s">
        <v>109</v>
      </c>
      <c r="AK77" s="27" t="s">
        <v>109</v>
      </c>
      <c r="AL77" s="27" t="s">
        <v>109</v>
      </c>
      <c r="AM77" s="27" t="s">
        <v>109</v>
      </c>
      <c r="AN77" s="27" t="s">
        <v>109</v>
      </c>
      <c r="AP77" s="28" t="s">
        <v>439</v>
      </c>
      <c r="AQ77" s="29" t="s">
        <v>439</v>
      </c>
    </row>
    <row r="78" spans="1:43" x14ac:dyDescent="0.25">
      <c r="A78" s="3">
        <v>41898</v>
      </c>
      <c r="B78" t="str">
        <f t="shared" si="56"/>
        <v>09/16/2014;2</v>
      </c>
      <c r="C78" s="2">
        <v>1689</v>
      </c>
      <c r="D78" s="2" t="s">
        <v>183</v>
      </c>
      <c r="E78" s="2" t="s">
        <v>91</v>
      </c>
      <c r="F78" s="2">
        <v>1689</v>
      </c>
      <c r="G78" s="2">
        <v>0.16</v>
      </c>
      <c r="H78" s="2" t="s">
        <v>14</v>
      </c>
      <c r="I78" s="32" t="str">
        <f t="shared" si="39"/>
        <v/>
      </c>
      <c r="J78" s="2" t="str">
        <f t="shared" si="40"/>
        <v/>
      </c>
      <c r="K78" s="2" t="str">
        <f t="shared" si="41"/>
        <v/>
      </c>
      <c r="L78" t="str">
        <f>IF(LOOKUP($B78,'Ecology Phyto 10-21-14'!$P$4:$P$97,'Ecology Phyto 10-21-14'!$AA$4:$AA$97)&gt;=1,"Dominant",IF(LOOKUP($B78,'Ecology Phyto 10-21-14'!$P$104:$P$197,'Ecology Phyto 10-21-14'!$AA$104:$AA$197)&gt;=1,"Subdominant",IF(LOOKUP($B78,'Ecology Phyto 10-21-14'!$P$204:$P$297,'Ecology Phyto 10-21-14'!$AA$204:$AA$297)&gt;=1,"Present","NA")))</f>
        <v>NA</v>
      </c>
      <c r="M78" s="32" t="str">
        <f t="shared" si="57"/>
        <v/>
      </c>
      <c r="N78" s="2" t="str">
        <f t="shared" si="58"/>
        <v/>
      </c>
      <c r="O78" s="2" t="str">
        <f t="shared" si="59"/>
        <v/>
      </c>
      <c r="P78" t="str">
        <f>IF(LOOKUP($B78,'Ecology Phyto 10-21-14'!$P$4:$P$97,'Ecology Phyto 10-21-14'!$AA$4:$AA$97)&gt;=1,"Dominant",IF(LOOKUP($B78,'Ecology Phyto 10-21-14'!$P$104:$P$197,'Ecology Phyto 10-21-14'!$AA$104:$AA$197)&gt;=1,"Subdominant",IF(LOOKUP($B78,'Ecology Phyto 10-21-14'!$P$204:$P$297,'Ecology Phyto 10-21-14'!$AA$204:$AA$297)&gt;=1,"Present","NA")))</f>
        <v>NA</v>
      </c>
      <c r="Q78" s="33" t="str">
        <f>IF(LOOKUP($B78,'Ecology Phyto 10-21-14'!$P$4:$P$97,'Ecology Phyto 10-21-14'!$AA$4:$AA$97)&gt;=1,"Dominant",IF(LOOKUP($B78,'Ecology Phyto 10-21-14'!$P$104:$P$197,'Ecology Phyto 10-21-14'!$AA$104:$AA$197)&gt;=1,"Subdominant",IF(LOOKUP($B78,'Ecology Phyto 10-21-14'!$P$204:$P$297,'Ecology Phyto 10-21-14'!$AA$204:$AA$297)&gt;=1,"Present","NA")))</f>
        <v>NA</v>
      </c>
      <c r="R78" s="2" t="str">
        <f t="shared" si="42"/>
        <v/>
      </c>
      <c r="S78" s="2" t="str">
        <f t="shared" si="43"/>
        <v/>
      </c>
      <c r="T78" s="2" t="str">
        <f t="shared" si="60"/>
        <v/>
      </c>
      <c r="U78" s="2" t="str">
        <f t="shared" si="44"/>
        <v/>
      </c>
      <c r="V78" s="2" t="str">
        <f t="shared" si="45"/>
        <v/>
      </c>
      <c r="W78" s="2" t="str">
        <f t="shared" si="46"/>
        <v/>
      </c>
      <c r="X78" s="2" t="str">
        <f t="shared" si="47"/>
        <v/>
      </c>
      <c r="Y78" s="2" t="str">
        <f t="shared" si="48"/>
        <v/>
      </c>
      <c r="Z78" s="2" t="str">
        <f t="shared" si="49"/>
        <v/>
      </c>
      <c r="AA78" s="2" t="str">
        <f t="shared" si="50"/>
        <v/>
      </c>
      <c r="AB78" s="2" t="str">
        <f t="shared" si="51"/>
        <v/>
      </c>
      <c r="AC78" s="2" t="str">
        <f t="shared" si="52"/>
        <v/>
      </c>
      <c r="AD78" s="2" t="str">
        <f t="shared" si="53"/>
        <v/>
      </c>
      <c r="AE78" s="2" t="str">
        <f t="shared" si="54"/>
        <v/>
      </c>
      <c r="AF78" s="2" t="str">
        <f t="shared" si="55"/>
        <v/>
      </c>
      <c r="AH78" s="34" t="s">
        <v>109</v>
      </c>
      <c r="AI78" s="27" t="s">
        <v>109</v>
      </c>
      <c r="AJ78" s="27" t="s">
        <v>109</v>
      </c>
      <c r="AK78" s="27" t="s">
        <v>109</v>
      </c>
      <c r="AL78" s="27" t="s">
        <v>109</v>
      </c>
      <c r="AM78" s="27" t="s">
        <v>109</v>
      </c>
      <c r="AN78" s="27" t="s">
        <v>109</v>
      </c>
      <c r="AP78" s="28" t="s">
        <v>439</v>
      </c>
      <c r="AQ78" s="29" t="s">
        <v>439</v>
      </c>
    </row>
    <row r="79" spans="1:43" x14ac:dyDescent="0.25">
      <c r="A79" s="3">
        <v>41898</v>
      </c>
      <c r="B79" t="str">
        <f t="shared" si="56"/>
        <v>09/16/2014;3</v>
      </c>
      <c r="C79" s="2">
        <v>502</v>
      </c>
      <c r="D79" s="2" t="s">
        <v>183</v>
      </c>
      <c r="E79" s="2" t="s">
        <v>92</v>
      </c>
      <c r="F79" s="2">
        <v>502</v>
      </c>
      <c r="G79" s="2">
        <v>0.16</v>
      </c>
      <c r="H79" s="2" t="s">
        <v>14</v>
      </c>
      <c r="I79" s="32" t="str">
        <f t="shared" si="39"/>
        <v/>
      </c>
      <c r="J79" s="2" t="str">
        <f t="shared" si="40"/>
        <v/>
      </c>
      <c r="K79" s="2" t="str">
        <f t="shared" si="41"/>
        <v/>
      </c>
      <c r="L79" t="str">
        <f>IF(LOOKUP($B79,'Ecology Phyto 10-21-14'!$P$4:$P$97,'Ecology Phyto 10-21-14'!$AA$4:$AA$97)&gt;=1,"Dominant",IF(LOOKUP($B79,'Ecology Phyto 10-21-14'!$P$104:$P$197,'Ecology Phyto 10-21-14'!$AA$104:$AA$197)&gt;=1,"Subdominant",IF(LOOKUP($B79,'Ecology Phyto 10-21-14'!$P$204:$P$297,'Ecology Phyto 10-21-14'!$AA$204:$AA$297)&gt;=1,"Present","NA")))</f>
        <v>NA</v>
      </c>
      <c r="M79" s="32" t="str">
        <f t="shared" si="57"/>
        <v/>
      </c>
      <c r="N79" s="2" t="str">
        <f t="shared" si="58"/>
        <v/>
      </c>
      <c r="O79" s="2" t="str">
        <f t="shared" si="59"/>
        <v/>
      </c>
      <c r="P79" t="str">
        <f>IF(LOOKUP($B79,'Ecology Phyto 10-21-14'!$P$4:$P$97,'Ecology Phyto 10-21-14'!$AA$4:$AA$97)&gt;=1,"Dominant",IF(LOOKUP($B79,'Ecology Phyto 10-21-14'!$P$104:$P$197,'Ecology Phyto 10-21-14'!$AA$104:$AA$197)&gt;=1,"Subdominant",IF(LOOKUP($B79,'Ecology Phyto 10-21-14'!$P$204:$P$297,'Ecology Phyto 10-21-14'!$AA$204:$AA$297)&gt;=1,"Present","NA")))</f>
        <v>NA</v>
      </c>
      <c r="Q79" s="33" t="str">
        <f>IF(LOOKUP($B79,'Ecology Phyto 10-21-14'!$P$4:$P$97,'Ecology Phyto 10-21-14'!$AA$4:$AA$97)&gt;=1,"Dominant",IF(LOOKUP($B79,'Ecology Phyto 10-21-14'!$P$104:$P$197,'Ecology Phyto 10-21-14'!$AA$104:$AA$197)&gt;=1,"Subdominant",IF(LOOKUP($B79,'Ecology Phyto 10-21-14'!$P$204:$P$297,'Ecology Phyto 10-21-14'!$AA$204:$AA$297)&gt;=1,"Present","NA")))</f>
        <v>NA</v>
      </c>
      <c r="R79" s="2" t="str">
        <f t="shared" si="42"/>
        <v/>
      </c>
      <c r="S79" s="2" t="str">
        <f t="shared" si="43"/>
        <v/>
      </c>
      <c r="T79" s="2" t="str">
        <f t="shared" si="60"/>
        <v/>
      </c>
      <c r="U79" s="2" t="str">
        <f t="shared" si="44"/>
        <v/>
      </c>
      <c r="V79" s="2" t="str">
        <f t="shared" si="45"/>
        <v/>
      </c>
      <c r="W79" s="2" t="str">
        <f t="shared" si="46"/>
        <v/>
      </c>
      <c r="X79" s="2" t="str">
        <f t="shared" si="47"/>
        <v/>
      </c>
      <c r="Y79" s="2" t="str">
        <f t="shared" si="48"/>
        <v/>
      </c>
      <c r="Z79" s="2" t="str">
        <f t="shared" si="49"/>
        <v/>
      </c>
      <c r="AA79" s="2" t="str">
        <f t="shared" si="50"/>
        <v/>
      </c>
      <c r="AB79" s="2" t="str">
        <f t="shared" si="51"/>
        <v/>
      </c>
      <c r="AC79" s="2" t="str">
        <f t="shared" si="52"/>
        <v/>
      </c>
      <c r="AD79" s="2" t="str">
        <f t="shared" si="53"/>
        <v/>
      </c>
      <c r="AE79" s="2" t="str">
        <f t="shared" si="54"/>
        <v/>
      </c>
      <c r="AF79" s="2" t="str">
        <f t="shared" si="55"/>
        <v/>
      </c>
      <c r="AH79" s="34" t="s">
        <v>109</v>
      </c>
      <c r="AI79" s="27" t="s">
        <v>109</v>
      </c>
      <c r="AJ79" s="27" t="s">
        <v>109</v>
      </c>
      <c r="AK79" s="27" t="s">
        <v>109</v>
      </c>
      <c r="AL79" s="27" t="s">
        <v>109</v>
      </c>
      <c r="AM79" s="27" t="s">
        <v>109</v>
      </c>
      <c r="AN79" s="27" t="s">
        <v>109</v>
      </c>
      <c r="AP79" s="28" t="s">
        <v>439</v>
      </c>
      <c r="AQ79" s="29" t="s">
        <v>439</v>
      </c>
    </row>
    <row r="80" spans="1:43" s="2" customFormat="1" x14ac:dyDescent="0.25">
      <c r="A80" s="3">
        <v>41905</v>
      </c>
      <c r="B80" t="str">
        <f t="shared" si="56"/>
        <v>09/23/2014;1</v>
      </c>
      <c r="C80" s="2">
        <v>219</v>
      </c>
      <c r="D80" s="2" t="s">
        <v>183</v>
      </c>
      <c r="E80" s="2" t="s">
        <v>93</v>
      </c>
      <c r="F80" s="2">
        <v>219</v>
      </c>
      <c r="G80" s="2">
        <v>0.16</v>
      </c>
      <c r="H80" s="2" t="s">
        <v>14</v>
      </c>
      <c r="I80" s="32" t="str">
        <f t="shared" si="39"/>
        <v/>
      </c>
      <c r="J80" s="2" t="str">
        <f t="shared" si="40"/>
        <v/>
      </c>
      <c r="K80" s="2" t="str">
        <f t="shared" si="41"/>
        <v/>
      </c>
      <c r="L80" t="str">
        <f>IF(LOOKUP($B80,'Ecology Phyto 10-21-14'!$P$4:$P$97,'Ecology Phyto 10-21-14'!$AA$4:$AA$97)&gt;=1,"Dominant",IF(LOOKUP($B80,'Ecology Phyto 10-21-14'!$P$104:$P$197,'Ecology Phyto 10-21-14'!$AA$104:$AA$197)&gt;=1,"Subdominant",IF(LOOKUP($B80,'Ecology Phyto 10-21-14'!$P$204:$P$297,'Ecology Phyto 10-21-14'!$AA$204:$AA$297)&gt;=1,"Present","NA")))</f>
        <v>NA</v>
      </c>
      <c r="M80" s="32" t="str">
        <f t="shared" si="57"/>
        <v/>
      </c>
      <c r="N80" s="2" t="str">
        <f t="shared" si="58"/>
        <v/>
      </c>
      <c r="O80" s="2" t="str">
        <f t="shared" si="59"/>
        <v/>
      </c>
      <c r="P80" t="str">
        <f>IF(LOOKUP($B80,'Ecology Phyto 10-21-14'!$P$4:$P$97,'Ecology Phyto 10-21-14'!$AA$4:$AA$97)&gt;=1,"Dominant",IF(LOOKUP($B80,'Ecology Phyto 10-21-14'!$P$104:$P$197,'Ecology Phyto 10-21-14'!$AA$104:$AA$197)&gt;=1,"Subdominant",IF(LOOKUP($B80,'Ecology Phyto 10-21-14'!$P$204:$P$297,'Ecology Phyto 10-21-14'!$AA$204:$AA$297)&gt;=1,"Present","NA")))</f>
        <v>NA</v>
      </c>
      <c r="Q80" s="33" t="str">
        <f>IF(LOOKUP($B80,'Ecology Phyto 10-21-14'!$P$4:$P$97,'Ecology Phyto 10-21-14'!$AA$4:$AA$97)&gt;=1,"Dominant",IF(LOOKUP($B80,'Ecology Phyto 10-21-14'!$P$104:$P$197,'Ecology Phyto 10-21-14'!$AA$104:$AA$197)&gt;=1,"Subdominant",IF(LOOKUP($B80,'Ecology Phyto 10-21-14'!$P$204:$P$297,'Ecology Phyto 10-21-14'!$AA$204:$AA$297)&gt;=1,"Present","NA")))</f>
        <v>NA</v>
      </c>
      <c r="R80" s="2" t="str">
        <f t="shared" si="42"/>
        <v/>
      </c>
      <c r="S80" s="2" t="str">
        <f t="shared" si="43"/>
        <v/>
      </c>
      <c r="T80" s="2" t="str">
        <f t="shared" si="60"/>
        <v/>
      </c>
      <c r="U80" s="2" t="str">
        <f t="shared" si="44"/>
        <v/>
      </c>
      <c r="V80" s="2" t="str">
        <f t="shared" si="45"/>
        <v/>
      </c>
      <c r="W80" s="2" t="str">
        <f t="shared" si="46"/>
        <v/>
      </c>
      <c r="X80" s="2" t="str">
        <f t="shared" si="47"/>
        <v/>
      </c>
      <c r="Y80" s="2" t="str">
        <f t="shared" si="48"/>
        <v/>
      </c>
      <c r="Z80" s="2" t="str">
        <f t="shared" si="49"/>
        <v/>
      </c>
      <c r="AA80" s="2" t="str">
        <f t="shared" si="50"/>
        <v/>
      </c>
      <c r="AB80" s="2" t="str">
        <f t="shared" si="51"/>
        <v/>
      </c>
      <c r="AC80" s="2" t="str">
        <f t="shared" si="52"/>
        <v/>
      </c>
      <c r="AD80" s="2" t="str">
        <f t="shared" si="53"/>
        <v/>
      </c>
      <c r="AE80" s="2" t="str">
        <f t="shared" si="54"/>
        <v/>
      </c>
      <c r="AF80" s="2" t="str">
        <f t="shared" si="55"/>
        <v/>
      </c>
      <c r="AH80" s="34" t="s">
        <v>109</v>
      </c>
      <c r="AI80" s="27" t="s">
        <v>109</v>
      </c>
      <c r="AJ80" s="27" t="s">
        <v>109</v>
      </c>
      <c r="AK80" s="27" t="s">
        <v>109</v>
      </c>
      <c r="AL80" s="27" t="s">
        <v>109</v>
      </c>
      <c r="AM80" s="27" t="s">
        <v>109</v>
      </c>
      <c r="AN80" s="27" t="s">
        <v>109</v>
      </c>
      <c r="AP80" s="28" t="s">
        <v>439</v>
      </c>
      <c r="AQ80" s="29" t="s">
        <v>439</v>
      </c>
    </row>
    <row r="81" spans="1:43" s="2" customFormat="1" x14ac:dyDescent="0.25">
      <c r="A81" s="3">
        <v>41905</v>
      </c>
      <c r="B81" t="str">
        <f t="shared" si="56"/>
        <v>09/23/2014;2</v>
      </c>
      <c r="C81" s="2">
        <v>192</v>
      </c>
      <c r="D81" s="2" t="s">
        <v>183</v>
      </c>
      <c r="E81" s="2" t="s">
        <v>94</v>
      </c>
      <c r="F81" s="2">
        <v>192</v>
      </c>
      <c r="G81" s="2">
        <v>0.16</v>
      </c>
      <c r="H81" s="2" t="s">
        <v>14</v>
      </c>
      <c r="I81" s="32" t="str">
        <f t="shared" si="39"/>
        <v/>
      </c>
      <c r="J81" s="2" t="str">
        <f t="shared" si="40"/>
        <v/>
      </c>
      <c r="K81" s="2" t="str">
        <f t="shared" si="41"/>
        <v/>
      </c>
      <c r="L81" t="str">
        <f>IF(LOOKUP($B81,'Ecology Phyto 10-21-14'!$P$4:$P$97,'Ecology Phyto 10-21-14'!$AA$4:$AA$97)&gt;=1,"Dominant",IF(LOOKUP($B81,'Ecology Phyto 10-21-14'!$P$104:$P$197,'Ecology Phyto 10-21-14'!$AA$104:$AA$197)&gt;=1,"Subdominant",IF(LOOKUP($B81,'Ecology Phyto 10-21-14'!$P$204:$P$297,'Ecology Phyto 10-21-14'!$AA$204:$AA$297)&gt;=1,"Present","NA")))</f>
        <v>NA</v>
      </c>
      <c r="M81" s="32" t="str">
        <f t="shared" si="57"/>
        <v/>
      </c>
      <c r="N81" s="2" t="str">
        <f t="shared" si="58"/>
        <v/>
      </c>
      <c r="O81" s="2" t="str">
        <f t="shared" si="59"/>
        <v/>
      </c>
      <c r="P81" t="str">
        <f>IF(LOOKUP($B81,'Ecology Phyto 10-21-14'!$P$4:$P$97,'Ecology Phyto 10-21-14'!$AA$4:$AA$97)&gt;=1,"Dominant",IF(LOOKUP($B81,'Ecology Phyto 10-21-14'!$P$104:$P$197,'Ecology Phyto 10-21-14'!$AA$104:$AA$197)&gt;=1,"Subdominant",IF(LOOKUP($B81,'Ecology Phyto 10-21-14'!$P$204:$P$297,'Ecology Phyto 10-21-14'!$AA$204:$AA$297)&gt;=1,"Present","NA")))</f>
        <v>NA</v>
      </c>
      <c r="Q81" s="33" t="str">
        <f>IF(LOOKUP($B81,'Ecology Phyto 10-21-14'!$P$4:$P$97,'Ecology Phyto 10-21-14'!$AA$4:$AA$97)&gt;=1,"Dominant",IF(LOOKUP($B81,'Ecology Phyto 10-21-14'!$P$104:$P$197,'Ecology Phyto 10-21-14'!$AA$104:$AA$197)&gt;=1,"Subdominant",IF(LOOKUP($B81,'Ecology Phyto 10-21-14'!$P$204:$P$297,'Ecology Phyto 10-21-14'!$AA$204:$AA$297)&gt;=1,"Present","NA")))</f>
        <v>NA</v>
      </c>
      <c r="R81" s="2" t="str">
        <f t="shared" si="42"/>
        <v/>
      </c>
      <c r="S81" s="2" t="str">
        <f t="shared" si="43"/>
        <v/>
      </c>
      <c r="T81" s="2" t="str">
        <f t="shared" si="60"/>
        <v/>
      </c>
      <c r="U81" s="2" t="str">
        <f t="shared" si="44"/>
        <v/>
      </c>
      <c r="V81" s="2" t="str">
        <f t="shared" si="45"/>
        <v/>
      </c>
      <c r="W81" s="2" t="str">
        <f t="shared" si="46"/>
        <v/>
      </c>
      <c r="X81" s="2" t="str">
        <f t="shared" si="47"/>
        <v/>
      </c>
      <c r="Y81" s="2" t="str">
        <f t="shared" si="48"/>
        <v/>
      </c>
      <c r="Z81" s="2" t="str">
        <f t="shared" si="49"/>
        <v/>
      </c>
      <c r="AA81" s="2" t="str">
        <f t="shared" si="50"/>
        <v/>
      </c>
      <c r="AB81" s="2" t="str">
        <f t="shared" si="51"/>
        <v/>
      </c>
      <c r="AC81" s="2" t="str">
        <f t="shared" si="52"/>
        <v/>
      </c>
      <c r="AD81" s="2" t="str">
        <f t="shared" si="53"/>
        <v/>
      </c>
      <c r="AE81" s="2" t="str">
        <f t="shared" si="54"/>
        <v/>
      </c>
      <c r="AF81" s="2" t="str">
        <f t="shared" si="55"/>
        <v/>
      </c>
      <c r="AH81" s="34" t="s">
        <v>109</v>
      </c>
      <c r="AI81" s="27" t="s">
        <v>109</v>
      </c>
      <c r="AJ81" s="27" t="s">
        <v>109</v>
      </c>
      <c r="AK81" s="27" t="s">
        <v>109</v>
      </c>
      <c r="AL81" s="27" t="s">
        <v>109</v>
      </c>
      <c r="AM81" s="27" t="s">
        <v>109</v>
      </c>
      <c r="AN81" s="27" t="s">
        <v>109</v>
      </c>
      <c r="AP81" s="28" t="s">
        <v>439</v>
      </c>
      <c r="AQ81" s="29" t="s">
        <v>439</v>
      </c>
    </row>
    <row r="82" spans="1:43" s="2" customFormat="1" x14ac:dyDescent="0.25">
      <c r="A82" s="3">
        <v>41905</v>
      </c>
      <c r="B82" t="str">
        <f t="shared" si="56"/>
        <v>09/23/2014;3</v>
      </c>
      <c r="C82" s="2">
        <v>210</v>
      </c>
      <c r="D82" s="2" t="s">
        <v>183</v>
      </c>
      <c r="E82" s="2" t="s">
        <v>95</v>
      </c>
      <c r="F82" s="2">
        <v>210</v>
      </c>
      <c r="G82" s="2">
        <v>0.16</v>
      </c>
      <c r="H82" s="2" t="s">
        <v>14</v>
      </c>
      <c r="I82" s="32" t="str">
        <f t="shared" si="39"/>
        <v/>
      </c>
      <c r="J82" s="2" t="str">
        <f t="shared" si="40"/>
        <v/>
      </c>
      <c r="K82" s="2" t="str">
        <f t="shared" si="41"/>
        <v/>
      </c>
      <c r="L82" t="str">
        <f>IF(LOOKUP($B82,'Ecology Phyto 10-21-14'!$P$4:$P$97,'Ecology Phyto 10-21-14'!$AA$4:$AA$97)&gt;=1,"Dominant",IF(LOOKUP($B82,'Ecology Phyto 10-21-14'!$P$104:$P$197,'Ecology Phyto 10-21-14'!$AA$104:$AA$197)&gt;=1,"Subdominant",IF(LOOKUP($B82,'Ecology Phyto 10-21-14'!$P$204:$P$297,'Ecology Phyto 10-21-14'!$AA$204:$AA$297)&gt;=1,"Present","NA")))</f>
        <v>NA</v>
      </c>
      <c r="M82" s="32" t="str">
        <f t="shared" si="57"/>
        <v/>
      </c>
      <c r="N82" s="2" t="str">
        <f t="shared" si="58"/>
        <v/>
      </c>
      <c r="O82" s="2" t="str">
        <f>IF(AI82="Present",$C82,"")</f>
        <v/>
      </c>
      <c r="P82" t="str">
        <f>IF(LOOKUP($B82,'Ecology Phyto 10-21-14'!$P$4:$P$97,'Ecology Phyto 10-21-14'!$AA$4:$AA$97)&gt;=1,"Dominant",IF(LOOKUP($B82,'Ecology Phyto 10-21-14'!$P$104:$P$197,'Ecology Phyto 10-21-14'!$AA$104:$AA$197)&gt;=1,"Subdominant",IF(LOOKUP($B82,'Ecology Phyto 10-21-14'!$P$204:$P$297,'Ecology Phyto 10-21-14'!$AA$204:$AA$297)&gt;=1,"Present","NA")))</f>
        <v>NA</v>
      </c>
      <c r="Q82" s="33" t="str">
        <f>IF(LOOKUP($B82,'Ecology Phyto 10-21-14'!$P$4:$P$97,'Ecology Phyto 10-21-14'!$AA$4:$AA$97)&gt;=1,"Dominant",IF(LOOKUP($B82,'Ecology Phyto 10-21-14'!$P$104:$P$197,'Ecology Phyto 10-21-14'!$AA$104:$AA$197)&gt;=1,"Subdominant",IF(LOOKUP($B82,'Ecology Phyto 10-21-14'!$P$204:$P$297,'Ecology Phyto 10-21-14'!$AA$204:$AA$297)&gt;=1,"Present","NA")))</f>
        <v>NA</v>
      </c>
      <c r="R82" s="2" t="str">
        <f t="shared" si="42"/>
        <v/>
      </c>
      <c r="S82" s="2" t="str">
        <f t="shared" si="43"/>
        <v/>
      </c>
      <c r="T82" s="2" t="str">
        <f t="shared" si="60"/>
        <v/>
      </c>
      <c r="U82" s="2" t="str">
        <f t="shared" si="44"/>
        <v/>
      </c>
      <c r="V82" s="2" t="str">
        <f t="shared" si="45"/>
        <v/>
      </c>
      <c r="W82" s="2" t="str">
        <f t="shared" si="46"/>
        <v/>
      </c>
      <c r="X82" s="2" t="str">
        <f t="shared" si="47"/>
        <v/>
      </c>
      <c r="Y82" s="2" t="str">
        <f t="shared" si="48"/>
        <v/>
      </c>
      <c r="Z82" s="2" t="str">
        <f t="shared" si="49"/>
        <v/>
      </c>
      <c r="AA82" s="2" t="str">
        <f t="shared" si="50"/>
        <v/>
      </c>
      <c r="AB82" s="2" t="str">
        <f t="shared" si="51"/>
        <v/>
      </c>
      <c r="AC82" s="2" t="str">
        <f t="shared" si="52"/>
        <v/>
      </c>
      <c r="AD82" s="2" t="str">
        <f t="shared" si="53"/>
        <v/>
      </c>
      <c r="AE82" s="2" t="str">
        <f t="shared" si="54"/>
        <v/>
      </c>
      <c r="AF82" s="2" t="str">
        <f t="shared" si="55"/>
        <v/>
      </c>
      <c r="AH82" s="34" t="s">
        <v>109</v>
      </c>
      <c r="AI82" s="27" t="s">
        <v>109</v>
      </c>
      <c r="AJ82" s="27" t="s">
        <v>109</v>
      </c>
      <c r="AK82" s="27" t="s">
        <v>109</v>
      </c>
      <c r="AL82" s="27" t="s">
        <v>109</v>
      </c>
      <c r="AM82" s="27" t="s">
        <v>109</v>
      </c>
      <c r="AN82" s="27" t="s">
        <v>109</v>
      </c>
      <c r="AP82" s="28" t="s">
        <v>439</v>
      </c>
      <c r="AQ82" s="29" t="s">
        <v>439</v>
      </c>
    </row>
    <row r="83" spans="1:43" s="2" customFormat="1" x14ac:dyDescent="0.25">
      <c r="A83" s="3">
        <v>41913</v>
      </c>
      <c r="B83" t="str">
        <f t="shared" si="56"/>
        <v>10/01/2014;2</v>
      </c>
      <c r="C83" s="2">
        <v>664</v>
      </c>
      <c r="D83" s="2" t="s">
        <v>183</v>
      </c>
      <c r="E83" s="2" t="s">
        <v>96</v>
      </c>
      <c r="F83" s="2">
        <v>664</v>
      </c>
      <c r="G83" s="2">
        <v>0.16</v>
      </c>
      <c r="H83" s="2" t="s">
        <v>14</v>
      </c>
      <c r="I83" s="32" t="str">
        <f t="shared" si="39"/>
        <v/>
      </c>
      <c r="J83" s="2" t="str">
        <f t="shared" si="40"/>
        <v/>
      </c>
      <c r="K83" s="2" t="str">
        <f t="shared" si="41"/>
        <v/>
      </c>
      <c r="L83" t="str">
        <f>IF(LOOKUP($B83,'Ecology Phyto 10-21-14'!$P$4:$P$97,'Ecology Phyto 10-21-14'!$AA$4:$AA$97)&gt;=1,"Dominant",IF(LOOKUP($B83,'Ecology Phyto 10-21-14'!$P$104:$P$197,'Ecology Phyto 10-21-14'!$AA$104:$AA$197)&gt;=1,"Subdominant",IF(LOOKUP($B83,'Ecology Phyto 10-21-14'!$P$204:$P$297,'Ecology Phyto 10-21-14'!$AA$204:$AA$297)&gt;=1,"Present","NA")))</f>
        <v>NA</v>
      </c>
      <c r="M83" s="32" t="str">
        <f t="shared" si="57"/>
        <v/>
      </c>
      <c r="N83" s="2" t="str">
        <f t="shared" si="58"/>
        <v/>
      </c>
      <c r="O83" s="2" t="str">
        <f t="shared" si="59"/>
        <v/>
      </c>
      <c r="P83" t="str">
        <f>IF(LOOKUP($B83,'Ecology Phyto 10-21-14'!$P$4:$P$97,'Ecology Phyto 10-21-14'!$AA$4:$AA$97)&gt;=1,"Dominant",IF(LOOKUP($B83,'Ecology Phyto 10-21-14'!$P$104:$P$197,'Ecology Phyto 10-21-14'!$AA$104:$AA$197)&gt;=1,"Subdominant",IF(LOOKUP($B83,'Ecology Phyto 10-21-14'!$P$204:$P$297,'Ecology Phyto 10-21-14'!$AA$204:$AA$297)&gt;=1,"Present","NA")))</f>
        <v>NA</v>
      </c>
      <c r="Q83" s="33" t="str">
        <f>IF(LOOKUP($B83,'Ecology Phyto 10-21-14'!$P$4:$P$97,'Ecology Phyto 10-21-14'!$AA$4:$AA$97)&gt;=1,"Dominant",IF(LOOKUP($B83,'Ecology Phyto 10-21-14'!$P$104:$P$197,'Ecology Phyto 10-21-14'!$AA$104:$AA$197)&gt;=1,"Subdominant",IF(LOOKUP($B83,'Ecology Phyto 10-21-14'!$P$204:$P$297,'Ecology Phyto 10-21-14'!$AA$204:$AA$297)&gt;=1,"Present","NA")))</f>
        <v>NA</v>
      </c>
      <c r="R83" s="2" t="str">
        <f t="shared" si="42"/>
        <v/>
      </c>
      <c r="S83" s="2" t="str">
        <f t="shared" si="43"/>
        <v/>
      </c>
      <c r="T83" s="2" t="str">
        <f t="shared" si="60"/>
        <v/>
      </c>
      <c r="U83" s="2" t="str">
        <f t="shared" si="44"/>
        <v/>
      </c>
      <c r="V83" s="2" t="str">
        <f t="shared" si="45"/>
        <v/>
      </c>
      <c r="W83" s="2" t="str">
        <f t="shared" si="46"/>
        <v/>
      </c>
      <c r="X83" s="2" t="str">
        <f t="shared" si="47"/>
        <v/>
      </c>
      <c r="Y83" s="2" t="str">
        <f t="shared" si="48"/>
        <v/>
      </c>
      <c r="Z83" s="2" t="str">
        <f t="shared" si="49"/>
        <v/>
      </c>
      <c r="AA83" s="2" t="str">
        <f t="shared" si="50"/>
        <v/>
      </c>
      <c r="AB83" s="2" t="str">
        <f t="shared" si="51"/>
        <v/>
      </c>
      <c r="AC83" s="2" t="str">
        <f t="shared" si="52"/>
        <v/>
      </c>
      <c r="AD83" s="2" t="str">
        <f t="shared" si="53"/>
        <v/>
      </c>
      <c r="AE83" s="2" t="str">
        <f t="shared" si="54"/>
        <v/>
      </c>
      <c r="AF83" s="2" t="str">
        <f t="shared" si="55"/>
        <v/>
      </c>
      <c r="AH83" s="34" t="s">
        <v>109</v>
      </c>
      <c r="AI83" s="27" t="s">
        <v>109</v>
      </c>
      <c r="AJ83" s="27" t="s">
        <v>109</v>
      </c>
      <c r="AK83" s="27" t="s">
        <v>109</v>
      </c>
      <c r="AL83" s="27" t="s">
        <v>109</v>
      </c>
      <c r="AM83" s="27" t="s">
        <v>109</v>
      </c>
      <c r="AN83" s="27" t="s">
        <v>109</v>
      </c>
      <c r="AP83" s="28" t="s">
        <v>439</v>
      </c>
      <c r="AQ83" s="29" t="s">
        <v>439</v>
      </c>
    </row>
    <row r="84" spans="1:43" s="2" customFormat="1" x14ac:dyDescent="0.25">
      <c r="A84" s="3">
        <v>41913</v>
      </c>
      <c r="B84" t="str">
        <f t="shared" si="56"/>
        <v>10/01/2014;3</v>
      </c>
      <c r="C84" s="2">
        <v>4.3</v>
      </c>
      <c r="D84" s="2" t="s">
        <v>182</v>
      </c>
      <c r="E84" s="2" t="s">
        <v>97</v>
      </c>
      <c r="F84" s="2">
        <v>4.3</v>
      </c>
      <c r="G84" s="2">
        <v>0.16</v>
      </c>
      <c r="H84" s="2" t="s">
        <v>11</v>
      </c>
      <c r="I84" s="32" t="str">
        <f t="shared" si="39"/>
        <v/>
      </c>
      <c r="J84" s="2" t="str">
        <f t="shared" si="40"/>
        <v/>
      </c>
      <c r="K84" s="2" t="str">
        <f t="shared" si="41"/>
        <v/>
      </c>
      <c r="L84" t="str">
        <f>IF(LOOKUP($B84,'Ecology Phyto 10-21-14'!$P$4:$P$97,'Ecology Phyto 10-21-14'!$AA$4:$AA$97)&gt;=1,"Dominant",IF(LOOKUP($B84,'Ecology Phyto 10-21-14'!$P$104:$P$197,'Ecology Phyto 10-21-14'!$AA$104:$AA$197)&gt;=1,"Subdominant",IF(LOOKUP($B84,'Ecology Phyto 10-21-14'!$P$204:$P$297,'Ecology Phyto 10-21-14'!$AA$204:$AA$297)&gt;=1,"Present","NA")))</f>
        <v>NA</v>
      </c>
      <c r="M84" s="32" t="str">
        <f t="shared" si="57"/>
        <v/>
      </c>
      <c r="N84" s="2" t="str">
        <f t="shared" si="58"/>
        <v/>
      </c>
      <c r="O84" s="2" t="str">
        <f t="shared" si="59"/>
        <v/>
      </c>
      <c r="P84" t="str">
        <f>IF(LOOKUP($B84,'Ecology Phyto 10-21-14'!$P$4:$P$97,'Ecology Phyto 10-21-14'!$AA$4:$AA$97)&gt;=1,"Dominant",IF(LOOKUP($B84,'Ecology Phyto 10-21-14'!$P$104:$P$197,'Ecology Phyto 10-21-14'!$AA$104:$AA$197)&gt;=1,"Subdominant",IF(LOOKUP($B84,'Ecology Phyto 10-21-14'!$P$204:$P$297,'Ecology Phyto 10-21-14'!$AA$204:$AA$297)&gt;=1,"Present","NA")))</f>
        <v>NA</v>
      </c>
      <c r="Q84" s="33" t="str">
        <f>IF(LOOKUP($B84,'Ecology Phyto 10-21-14'!$P$4:$P$97,'Ecology Phyto 10-21-14'!$AA$4:$AA$97)&gt;=1,"Dominant",IF(LOOKUP($B84,'Ecology Phyto 10-21-14'!$P$104:$P$197,'Ecology Phyto 10-21-14'!$AA$104:$AA$197)&gt;=1,"Subdominant",IF(LOOKUP($B84,'Ecology Phyto 10-21-14'!$P$204:$P$297,'Ecology Phyto 10-21-14'!$AA$204:$AA$297)&gt;=1,"Present","NA")))</f>
        <v>NA</v>
      </c>
      <c r="R84" s="2" t="str">
        <f t="shared" si="42"/>
        <v/>
      </c>
      <c r="S84" s="2" t="str">
        <f t="shared" si="43"/>
        <v/>
      </c>
      <c r="T84" s="2" t="str">
        <f t="shared" si="60"/>
        <v/>
      </c>
      <c r="U84" s="2" t="str">
        <f t="shared" si="44"/>
        <v/>
      </c>
      <c r="V84" s="2" t="str">
        <f t="shared" si="45"/>
        <v/>
      </c>
      <c r="W84" s="2" t="str">
        <f t="shared" si="46"/>
        <v/>
      </c>
      <c r="X84" s="2" t="str">
        <f t="shared" si="47"/>
        <v/>
      </c>
      <c r="Y84" s="2" t="str">
        <f t="shared" si="48"/>
        <v/>
      </c>
      <c r="Z84" s="2" t="str">
        <f t="shared" si="49"/>
        <v/>
      </c>
      <c r="AA84" s="2" t="str">
        <f t="shared" si="50"/>
        <v/>
      </c>
      <c r="AB84" s="2" t="str">
        <f t="shared" si="51"/>
        <v/>
      </c>
      <c r="AC84" s="2" t="str">
        <f t="shared" si="52"/>
        <v/>
      </c>
      <c r="AD84" s="2" t="str">
        <f t="shared" si="53"/>
        <v/>
      </c>
      <c r="AE84" s="2" t="str">
        <f t="shared" si="54"/>
        <v/>
      </c>
      <c r="AF84" s="2" t="str">
        <f t="shared" si="55"/>
        <v/>
      </c>
      <c r="AH84" s="34" t="s">
        <v>109</v>
      </c>
      <c r="AI84" s="27" t="s">
        <v>109</v>
      </c>
      <c r="AJ84" s="27" t="s">
        <v>109</v>
      </c>
      <c r="AK84" s="27" t="s">
        <v>109</v>
      </c>
      <c r="AL84" s="27" t="s">
        <v>109</v>
      </c>
      <c r="AM84" s="27" t="s">
        <v>109</v>
      </c>
      <c r="AN84" s="27" t="s">
        <v>109</v>
      </c>
      <c r="AP84" s="28" t="s">
        <v>439</v>
      </c>
      <c r="AQ84" s="29" t="s">
        <v>439</v>
      </c>
    </row>
    <row r="85" spans="1:43" s="2" customFormat="1" x14ac:dyDescent="0.25">
      <c r="A85" s="3">
        <v>41913</v>
      </c>
      <c r="B85" t="str">
        <f t="shared" si="56"/>
        <v>10/01/2014;1</v>
      </c>
      <c r="C85" s="2">
        <v>13.9</v>
      </c>
      <c r="D85" s="2" t="s">
        <v>183</v>
      </c>
      <c r="E85" s="2" t="s">
        <v>98</v>
      </c>
      <c r="F85" s="2">
        <v>13.9</v>
      </c>
      <c r="G85" s="2">
        <v>0.16</v>
      </c>
      <c r="H85" s="2" t="s">
        <v>14</v>
      </c>
      <c r="I85" s="32" t="str">
        <f t="shared" si="39"/>
        <v/>
      </c>
      <c r="J85" s="2" t="str">
        <f t="shared" si="40"/>
        <v/>
      </c>
      <c r="K85" s="2" t="str">
        <f t="shared" si="41"/>
        <v/>
      </c>
      <c r="L85" t="str">
        <f>IF(LOOKUP($B85,'Ecology Phyto 10-21-14'!$P$4:$P$97,'Ecology Phyto 10-21-14'!$AA$4:$AA$97)&gt;=1,"Dominant",IF(LOOKUP($B85,'Ecology Phyto 10-21-14'!$P$104:$P$197,'Ecology Phyto 10-21-14'!$AA$104:$AA$197)&gt;=1,"Subdominant",IF(LOOKUP($B85,'Ecology Phyto 10-21-14'!$P$204:$P$297,'Ecology Phyto 10-21-14'!$AA$204:$AA$297)&gt;=1,"Present","NA")))</f>
        <v>NA</v>
      </c>
      <c r="M85" s="32" t="str">
        <f t="shared" si="57"/>
        <v/>
      </c>
      <c r="N85" s="2" t="str">
        <f t="shared" si="58"/>
        <v/>
      </c>
      <c r="O85" s="2" t="str">
        <f t="shared" si="59"/>
        <v/>
      </c>
      <c r="P85" t="str">
        <f>IF(LOOKUP($B85,'Ecology Phyto 10-21-14'!$P$4:$P$97,'Ecology Phyto 10-21-14'!$AA$4:$AA$97)&gt;=1,"Dominant",IF(LOOKUP($B85,'Ecology Phyto 10-21-14'!$P$104:$P$197,'Ecology Phyto 10-21-14'!$AA$104:$AA$197)&gt;=1,"Subdominant",IF(LOOKUP($B85,'Ecology Phyto 10-21-14'!$P$204:$P$297,'Ecology Phyto 10-21-14'!$AA$204:$AA$297)&gt;=1,"Present","NA")))</f>
        <v>NA</v>
      </c>
      <c r="Q85" s="33" t="str">
        <f>IF(LOOKUP($B85,'Ecology Phyto 10-21-14'!$P$4:$P$97,'Ecology Phyto 10-21-14'!$AA$4:$AA$97)&gt;=1,"Dominant",IF(LOOKUP($B85,'Ecology Phyto 10-21-14'!$P$104:$P$197,'Ecology Phyto 10-21-14'!$AA$104:$AA$197)&gt;=1,"Subdominant",IF(LOOKUP($B85,'Ecology Phyto 10-21-14'!$P$204:$P$297,'Ecology Phyto 10-21-14'!$AA$204:$AA$297)&gt;=1,"Present","NA")))</f>
        <v>NA</v>
      </c>
      <c r="R85" s="2" t="str">
        <f t="shared" si="42"/>
        <v/>
      </c>
      <c r="S85" s="2" t="str">
        <f t="shared" si="43"/>
        <v/>
      </c>
      <c r="T85" s="2" t="str">
        <f t="shared" si="60"/>
        <v/>
      </c>
      <c r="U85" s="2" t="str">
        <f t="shared" si="44"/>
        <v/>
      </c>
      <c r="V85" s="2" t="str">
        <f t="shared" si="45"/>
        <v/>
      </c>
      <c r="W85" s="2" t="str">
        <f t="shared" si="46"/>
        <v/>
      </c>
      <c r="X85" s="2" t="str">
        <f t="shared" si="47"/>
        <v/>
      </c>
      <c r="Y85" s="2" t="str">
        <f t="shared" si="48"/>
        <v/>
      </c>
      <c r="Z85" s="2" t="str">
        <f t="shared" si="49"/>
        <v/>
      </c>
      <c r="AA85" s="2" t="str">
        <f t="shared" si="50"/>
        <v/>
      </c>
      <c r="AB85" s="2" t="str">
        <f t="shared" si="51"/>
        <v/>
      </c>
      <c r="AC85" s="2" t="str">
        <f t="shared" si="52"/>
        <v/>
      </c>
      <c r="AD85" s="2" t="str">
        <f t="shared" si="53"/>
        <v/>
      </c>
      <c r="AE85" s="2" t="str">
        <f t="shared" si="54"/>
        <v/>
      </c>
      <c r="AF85" s="2" t="str">
        <f t="shared" si="55"/>
        <v/>
      </c>
      <c r="AH85" s="34" t="s">
        <v>109</v>
      </c>
      <c r="AI85" s="27" t="s">
        <v>109</v>
      </c>
      <c r="AJ85" s="27" t="s">
        <v>109</v>
      </c>
      <c r="AK85" s="27" t="s">
        <v>109</v>
      </c>
      <c r="AL85" s="27" t="s">
        <v>109</v>
      </c>
      <c r="AM85" s="27" t="s">
        <v>109</v>
      </c>
      <c r="AN85" s="27" t="s">
        <v>109</v>
      </c>
      <c r="AP85" s="28" t="s">
        <v>439</v>
      </c>
      <c r="AQ85" s="29" t="s">
        <v>439</v>
      </c>
    </row>
    <row r="86" spans="1:43" s="2" customFormat="1" x14ac:dyDescent="0.25">
      <c r="A86" s="3">
        <v>41920</v>
      </c>
      <c r="B86" t="str">
        <f t="shared" si="56"/>
        <v>10/08/2014;1</v>
      </c>
      <c r="C86" s="2">
        <v>1218</v>
      </c>
      <c r="D86" s="2" t="s">
        <v>183</v>
      </c>
      <c r="E86" s="2" t="s">
        <v>99</v>
      </c>
      <c r="F86" s="2">
        <v>1218</v>
      </c>
      <c r="G86" s="2">
        <v>0.16</v>
      </c>
      <c r="H86" s="2" t="s">
        <v>14</v>
      </c>
      <c r="I86" s="32" t="str">
        <f t="shared" si="39"/>
        <v/>
      </c>
      <c r="J86" s="2" t="str">
        <f t="shared" si="40"/>
        <v/>
      </c>
      <c r="K86" s="2" t="str">
        <f t="shared" si="41"/>
        <v/>
      </c>
      <c r="L86" t="str">
        <f>IF(LOOKUP($B86,'Ecology Phyto 10-21-14'!$P$4:$P$97,'Ecology Phyto 10-21-14'!$AA$4:$AA$97)&gt;=1,"Dominant",IF(LOOKUP($B86,'Ecology Phyto 10-21-14'!$P$104:$P$197,'Ecology Phyto 10-21-14'!$AA$104:$AA$197)&gt;=1,"Subdominant",IF(LOOKUP($B86,'Ecology Phyto 10-21-14'!$P$204:$P$297,'Ecology Phyto 10-21-14'!$AA$204:$AA$297)&gt;=1,"Present","NA")))</f>
        <v>NA</v>
      </c>
      <c r="M86" s="32" t="str">
        <f t="shared" si="57"/>
        <v/>
      </c>
      <c r="N86" s="2" t="str">
        <f t="shared" si="58"/>
        <v/>
      </c>
      <c r="O86" s="2" t="str">
        <f t="shared" si="59"/>
        <v/>
      </c>
      <c r="P86" t="str">
        <f>IF(LOOKUP($B86,'Ecology Phyto 10-21-14'!$P$4:$P$97,'Ecology Phyto 10-21-14'!$AA$4:$AA$97)&gt;=1,"Dominant",IF(LOOKUP($B86,'Ecology Phyto 10-21-14'!$P$104:$P$197,'Ecology Phyto 10-21-14'!$AA$104:$AA$197)&gt;=1,"Subdominant",IF(LOOKUP($B86,'Ecology Phyto 10-21-14'!$P$204:$P$297,'Ecology Phyto 10-21-14'!$AA$204:$AA$297)&gt;=1,"Present","NA")))</f>
        <v>NA</v>
      </c>
      <c r="Q86" s="33" t="str">
        <f>IF(LOOKUP($B86,'Ecology Phyto 10-21-14'!$P$4:$P$97,'Ecology Phyto 10-21-14'!$AA$4:$AA$97)&gt;=1,"Dominant",IF(LOOKUP($B86,'Ecology Phyto 10-21-14'!$P$104:$P$197,'Ecology Phyto 10-21-14'!$AA$104:$AA$197)&gt;=1,"Subdominant",IF(LOOKUP($B86,'Ecology Phyto 10-21-14'!$P$204:$P$297,'Ecology Phyto 10-21-14'!$AA$204:$AA$297)&gt;=1,"Present","NA")))</f>
        <v>NA</v>
      </c>
      <c r="R86" s="2" t="str">
        <f t="shared" si="42"/>
        <v/>
      </c>
      <c r="S86" s="2" t="str">
        <f t="shared" si="43"/>
        <v/>
      </c>
      <c r="T86" s="2" t="str">
        <f t="shared" si="60"/>
        <v/>
      </c>
      <c r="U86" s="2" t="str">
        <f t="shared" si="44"/>
        <v/>
      </c>
      <c r="V86" s="2" t="str">
        <f t="shared" si="45"/>
        <v/>
      </c>
      <c r="W86" s="2" t="str">
        <f t="shared" si="46"/>
        <v/>
      </c>
      <c r="X86" s="2" t="str">
        <f t="shared" si="47"/>
        <v/>
      </c>
      <c r="Y86" s="2" t="str">
        <f t="shared" si="48"/>
        <v/>
      </c>
      <c r="Z86" s="2" t="str">
        <f t="shared" si="49"/>
        <v/>
      </c>
      <c r="AA86" s="2" t="str">
        <f t="shared" si="50"/>
        <v/>
      </c>
      <c r="AB86" s="2" t="str">
        <f t="shared" si="51"/>
        <v/>
      </c>
      <c r="AC86" s="2" t="str">
        <f t="shared" si="52"/>
        <v/>
      </c>
      <c r="AD86" s="2" t="str">
        <f t="shared" si="53"/>
        <v/>
      </c>
      <c r="AE86" s="2" t="str">
        <f t="shared" si="54"/>
        <v/>
      </c>
      <c r="AF86" s="2" t="str">
        <f t="shared" si="55"/>
        <v/>
      </c>
      <c r="AH86" s="34" t="s">
        <v>109</v>
      </c>
      <c r="AI86" s="27" t="s">
        <v>109</v>
      </c>
      <c r="AJ86" s="27" t="s">
        <v>109</v>
      </c>
      <c r="AK86" s="27" t="s">
        <v>109</v>
      </c>
      <c r="AL86" s="27" t="s">
        <v>109</v>
      </c>
      <c r="AM86" s="27" t="s">
        <v>109</v>
      </c>
      <c r="AN86" s="27" t="s">
        <v>109</v>
      </c>
      <c r="AP86" s="28" t="s">
        <v>439</v>
      </c>
      <c r="AQ86" s="29" t="s">
        <v>439</v>
      </c>
    </row>
    <row r="87" spans="1:43" s="2" customFormat="1" x14ac:dyDescent="0.25">
      <c r="A87" s="3">
        <v>41920</v>
      </c>
      <c r="B87" t="str">
        <f t="shared" si="56"/>
        <v>10/08/2014;2</v>
      </c>
      <c r="C87" s="2">
        <v>277</v>
      </c>
      <c r="D87" s="2" t="s">
        <v>183</v>
      </c>
      <c r="E87" s="2" t="s">
        <v>100</v>
      </c>
      <c r="F87" s="2">
        <v>277</v>
      </c>
      <c r="G87" s="2">
        <v>0.16</v>
      </c>
      <c r="H87" s="2" t="s">
        <v>14</v>
      </c>
      <c r="I87" s="32" t="str">
        <f t="shared" si="39"/>
        <v/>
      </c>
      <c r="J87" s="2" t="str">
        <f t="shared" si="40"/>
        <v/>
      </c>
      <c r="K87" s="2" t="str">
        <f t="shared" si="41"/>
        <v/>
      </c>
      <c r="L87" t="str">
        <f>IF(LOOKUP($B87,'Ecology Phyto 10-21-14'!$P$4:$P$97,'Ecology Phyto 10-21-14'!$AA$4:$AA$97)&gt;=1,"Dominant",IF(LOOKUP($B87,'Ecology Phyto 10-21-14'!$P$104:$P$197,'Ecology Phyto 10-21-14'!$AA$104:$AA$197)&gt;=1,"Subdominant",IF(LOOKUP($B87,'Ecology Phyto 10-21-14'!$P$204:$P$297,'Ecology Phyto 10-21-14'!$AA$204:$AA$297)&gt;=1,"Present","NA")))</f>
        <v>NA</v>
      </c>
      <c r="M87" s="32" t="str">
        <f t="shared" si="57"/>
        <v/>
      </c>
      <c r="N87" s="2" t="str">
        <f t="shared" si="58"/>
        <v/>
      </c>
      <c r="O87" s="2" t="str">
        <f t="shared" si="59"/>
        <v/>
      </c>
      <c r="P87" t="str">
        <f>IF(LOOKUP($B87,'Ecology Phyto 10-21-14'!$P$4:$P$97,'Ecology Phyto 10-21-14'!$AA$4:$AA$97)&gt;=1,"Dominant",IF(LOOKUP($B87,'Ecology Phyto 10-21-14'!$P$104:$P$197,'Ecology Phyto 10-21-14'!$AA$104:$AA$197)&gt;=1,"Subdominant",IF(LOOKUP($B87,'Ecology Phyto 10-21-14'!$P$204:$P$297,'Ecology Phyto 10-21-14'!$AA$204:$AA$297)&gt;=1,"Present","NA")))</f>
        <v>NA</v>
      </c>
      <c r="Q87" s="33" t="str">
        <f>IF(LOOKUP($B87,'Ecology Phyto 10-21-14'!$P$4:$P$97,'Ecology Phyto 10-21-14'!$AA$4:$AA$97)&gt;=1,"Dominant",IF(LOOKUP($B87,'Ecology Phyto 10-21-14'!$P$104:$P$197,'Ecology Phyto 10-21-14'!$AA$104:$AA$197)&gt;=1,"Subdominant",IF(LOOKUP($B87,'Ecology Phyto 10-21-14'!$P$204:$P$297,'Ecology Phyto 10-21-14'!$AA$204:$AA$297)&gt;=1,"Present","NA")))</f>
        <v>NA</v>
      </c>
      <c r="R87" s="2" t="str">
        <f t="shared" si="42"/>
        <v/>
      </c>
      <c r="S87" s="2" t="str">
        <f t="shared" si="43"/>
        <v/>
      </c>
      <c r="T87" s="2" t="str">
        <f t="shared" si="60"/>
        <v/>
      </c>
      <c r="U87" s="2" t="str">
        <f t="shared" si="44"/>
        <v/>
      </c>
      <c r="V87" s="2" t="str">
        <f t="shared" si="45"/>
        <v/>
      </c>
      <c r="W87" s="2" t="str">
        <f t="shared" si="46"/>
        <v/>
      </c>
      <c r="X87" s="2" t="str">
        <f t="shared" si="47"/>
        <v/>
      </c>
      <c r="Y87" s="2" t="str">
        <f t="shared" si="48"/>
        <v/>
      </c>
      <c r="Z87" s="2" t="str">
        <f t="shared" si="49"/>
        <v/>
      </c>
      <c r="AA87" s="2" t="str">
        <f t="shared" si="50"/>
        <v/>
      </c>
      <c r="AB87" s="2" t="str">
        <f t="shared" si="51"/>
        <v/>
      </c>
      <c r="AC87" s="2" t="str">
        <f t="shared" si="52"/>
        <v/>
      </c>
      <c r="AD87" s="2" t="str">
        <f t="shared" si="53"/>
        <v/>
      </c>
      <c r="AE87" s="2" t="str">
        <f t="shared" si="54"/>
        <v/>
      </c>
      <c r="AF87" s="2" t="str">
        <f t="shared" si="55"/>
        <v/>
      </c>
      <c r="AH87" s="34" t="s">
        <v>109</v>
      </c>
      <c r="AI87" s="27" t="s">
        <v>109</v>
      </c>
      <c r="AJ87" s="27" t="s">
        <v>109</v>
      </c>
      <c r="AK87" s="27" t="s">
        <v>109</v>
      </c>
      <c r="AL87" s="27" t="s">
        <v>109</v>
      </c>
      <c r="AM87" s="27" t="s">
        <v>109</v>
      </c>
      <c r="AN87" s="27" t="s">
        <v>109</v>
      </c>
      <c r="AP87" s="28" t="s">
        <v>439</v>
      </c>
      <c r="AQ87" s="29" t="s">
        <v>439</v>
      </c>
    </row>
    <row r="88" spans="1:43" s="2" customFormat="1" x14ac:dyDescent="0.25">
      <c r="A88" s="3">
        <v>41926</v>
      </c>
      <c r="B88" t="str">
        <f t="shared" si="56"/>
        <v>10/14/2014;1</v>
      </c>
      <c r="C88" s="2">
        <v>28</v>
      </c>
      <c r="D88" s="2" t="s">
        <v>183</v>
      </c>
      <c r="E88" s="2" t="s">
        <v>101</v>
      </c>
      <c r="F88" s="2">
        <v>28</v>
      </c>
      <c r="G88" s="2">
        <v>0.16</v>
      </c>
      <c r="H88" s="2" t="s">
        <v>14</v>
      </c>
      <c r="I88" s="32" t="str">
        <f t="shared" si="39"/>
        <v/>
      </c>
      <c r="J88" s="2" t="str">
        <f t="shared" si="40"/>
        <v/>
      </c>
      <c r="K88" s="2" t="str">
        <f t="shared" si="41"/>
        <v/>
      </c>
      <c r="L88" t="str">
        <f>IF(LOOKUP($B88,'Ecology Phyto 10-21-14'!$P$4:$P$97,'Ecology Phyto 10-21-14'!$AA$4:$AA$97)&gt;=1,"Dominant",IF(LOOKUP($B88,'Ecology Phyto 10-21-14'!$P$104:$P$197,'Ecology Phyto 10-21-14'!$AA$104:$AA$197)&gt;=1,"Subdominant",IF(LOOKUP($B88,'Ecology Phyto 10-21-14'!$P$204:$P$297,'Ecology Phyto 10-21-14'!$AA$204:$AA$297)&gt;=1,"Present","NA")))</f>
        <v>NA</v>
      </c>
      <c r="M88" s="32" t="str">
        <f t="shared" si="57"/>
        <v/>
      </c>
      <c r="N88" s="2" t="str">
        <f t="shared" si="58"/>
        <v/>
      </c>
      <c r="O88" s="2" t="str">
        <f t="shared" si="59"/>
        <v/>
      </c>
      <c r="P88" t="str">
        <f>IF(LOOKUP($B88,'Ecology Phyto 10-21-14'!$P$4:$P$97,'Ecology Phyto 10-21-14'!$AA$4:$AA$97)&gt;=1,"Dominant",IF(LOOKUP($B88,'Ecology Phyto 10-21-14'!$P$104:$P$197,'Ecology Phyto 10-21-14'!$AA$104:$AA$197)&gt;=1,"Subdominant",IF(LOOKUP($B88,'Ecology Phyto 10-21-14'!$P$204:$P$297,'Ecology Phyto 10-21-14'!$AA$204:$AA$297)&gt;=1,"Present","NA")))</f>
        <v>NA</v>
      </c>
      <c r="Q88" s="33" t="str">
        <f>IF(LOOKUP($B88,'Ecology Phyto 10-21-14'!$P$4:$P$97,'Ecology Phyto 10-21-14'!$AA$4:$AA$97)&gt;=1,"Dominant",IF(LOOKUP($B88,'Ecology Phyto 10-21-14'!$P$104:$P$197,'Ecology Phyto 10-21-14'!$AA$104:$AA$197)&gt;=1,"Subdominant",IF(LOOKUP($B88,'Ecology Phyto 10-21-14'!$P$204:$P$297,'Ecology Phyto 10-21-14'!$AA$204:$AA$297)&gt;=1,"Present","NA")))</f>
        <v>NA</v>
      </c>
      <c r="R88" s="2" t="str">
        <f t="shared" si="42"/>
        <v/>
      </c>
      <c r="S88" s="2" t="str">
        <f t="shared" si="43"/>
        <v/>
      </c>
      <c r="T88" s="2" t="str">
        <f t="shared" si="60"/>
        <v/>
      </c>
      <c r="U88" s="2" t="str">
        <f t="shared" si="44"/>
        <v/>
      </c>
      <c r="V88" s="2" t="str">
        <f t="shared" si="45"/>
        <v/>
      </c>
      <c r="W88" s="2" t="str">
        <f t="shared" si="46"/>
        <v/>
      </c>
      <c r="X88" s="2" t="str">
        <f t="shared" si="47"/>
        <v/>
      </c>
      <c r="Y88" s="2" t="str">
        <f t="shared" si="48"/>
        <v/>
      </c>
      <c r="Z88" s="2" t="str">
        <f t="shared" si="49"/>
        <v/>
      </c>
      <c r="AA88" s="2" t="str">
        <f t="shared" si="50"/>
        <v/>
      </c>
      <c r="AB88" s="2" t="str">
        <f t="shared" si="51"/>
        <v/>
      </c>
      <c r="AC88" s="2" t="str">
        <f t="shared" si="52"/>
        <v/>
      </c>
      <c r="AD88" s="2" t="str">
        <f t="shared" si="53"/>
        <v/>
      </c>
      <c r="AE88" s="2" t="str">
        <f t="shared" si="54"/>
        <v/>
      </c>
      <c r="AF88" s="2" t="str">
        <f t="shared" si="55"/>
        <v/>
      </c>
      <c r="AH88" s="34" t="s">
        <v>109</v>
      </c>
      <c r="AI88" s="27" t="s">
        <v>109</v>
      </c>
      <c r="AJ88" s="27" t="s">
        <v>109</v>
      </c>
      <c r="AK88" s="27" t="s">
        <v>109</v>
      </c>
      <c r="AL88" s="27" t="s">
        <v>109</v>
      </c>
      <c r="AM88" s="27" t="s">
        <v>109</v>
      </c>
      <c r="AN88" s="27" t="s">
        <v>109</v>
      </c>
      <c r="AP88" s="28" t="s">
        <v>439</v>
      </c>
      <c r="AQ88" s="29" t="s">
        <v>439</v>
      </c>
    </row>
    <row r="89" spans="1:43" s="2" customFormat="1" x14ac:dyDescent="0.25">
      <c r="A89" s="3">
        <v>41926</v>
      </c>
      <c r="B89" t="str">
        <f t="shared" si="56"/>
        <v>10/14/2014;2</v>
      </c>
      <c r="C89" s="2">
        <v>6112</v>
      </c>
      <c r="D89" s="2" t="s">
        <v>183</v>
      </c>
      <c r="E89" s="2" t="s">
        <v>102</v>
      </c>
      <c r="F89" s="2">
        <v>6112</v>
      </c>
      <c r="G89" s="2">
        <v>0.16</v>
      </c>
      <c r="H89" s="2" t="s">
        <v>14</v>
      </c>
      <c r="I89" s="32" t="str">
        <f t="shared" si="39"/>
        <v/>
      </c>
      <c r="J89" s="2" t="str">
        <f t="shared" si="40"/>
        <v/>
      </c>
      <c r="K89" s="2" t="str">
        <f t="shared" si="41"/>
        <v/>
      </c>
      <c r="L89" t="str">
        <f>IF(LOOKUP($B89,'Ecology Phyto 10-21-14'!$P$4:$P$97,'Ecology Phyto 10-21-14'!$AA$4:$AA$97)&gt;=1,"Dominant",IF(LOOKUP($B89,'Ecology Phyto 10-21-14'!$P$104:$P$197,'Ecology Phyto 10-21-14'!$AA$104:$AA$197)&gt;=1,"Subdominant",IF(LOOKUP($B89,'Ecology Phyto 10-21-14'!$P$204:$P$297,'Ecology Phyto 10-21-14'!$AA$204:$AA$297)&gt;=1,"Present","NA")))</f>
        <v>NA</v>
      </c>
      <c r="M89" s="32" t="str">
        <f t="shared" si="57"/>
        <v/>
      </c>
      <c r="N89" s="2" t="str">
        <f t="shared" si="58"/>
        <v/>
      </c>
      <c r="O89" s="2" t="str">
        <f t="shared" si="59"/>
        <v/>
      </c>
      <c r="P89" t="str">
        <f>IF(LOOKUP($B89,'Ecology Phyto 10-21-14'!$P$4:$P$97,'Ecology Phyto 10-21-14'!$AA$4:$AA$97)&gt;=1,"Dominant",IF(LOOKUP($B89,'Ecology Phyto 10-21-14'!$P$104:$P$197,'Ecology Phyto 10-21-14'!$AA$104:$AA$197)&gt;=1,"Subdominant",IF(LOOKUP($B89,'Ecology Phyto 10-21-14'!$P$204:$P$297,'Ecology Phyto 10-21-14'!$AA$204:$AA$297)&gt;=1,"Present","NA")))</f>
        <v>NA</v>
      </c>
      <c r="Q89" s="33" t="str">
        <f>IF(LOOKUP($B89,'Ecology Phyto 10-21-14'!$P$4:$P$97,'Ecology Phyto 10-21-14'!$AA$4:$AA$97)&gt;=1,"Dominant",IF(LOOKUP($B89,'Ecology Phyto 10-21-14'!$P$104:$P$197,'Ecology Phyto 10-21-14'!$AA$104:$AA$197)&gt;=1,"Subdominant",IF(LOOKUP($B89,'Ecology Phyto 10-21-14'!$P$204:$P$297,'Ecology Phyto 10-21-14'!$AA$204:$AA$297)&gt;=1,"Present","NA")))</f>
        <v>NA</v>
      </c>
      <c r="R89" s="2" t="str">
        <f t="shared" si="42"/>
        <v/>
      </c>
      <c r="S89" s="2" t="str">
        <f t="shared" si="43"/>
        <v/>
      </c>
      <c r="T89" s="2" t="str">
        <f t="shared" si="60"/>
        <v/>
      </c>
      <c r="U89" s="2" t="str">
        <f t="shared" si="44"/>
        <v/>
      </c>
      <c r="V89" s="2" t="str">
        <f t="shared" si="45"/>
        <v/>
      </c>
      <c r="W89" s="2" t="str">
        <f t="shared" si="46"/>
        <v/>
      </c>
      <c r="X89" s="2" t="str">
        <f t="shared" si="47"/>
        <v/>
      </c>
      <c r="Y89" s="2" t="str">
        <f t="shared" si="48"/>
        <v/>
      </c>
      <c r="Z89" s="2" t="str">
        <f t="shared" si="49"/>
        <v/>
      </c>
      <c r="AA89" s="2" t="str">
        <f t="shared" si="50"/>
        <v/>
      </c>
      <c r="AB89" s="2" t="str">
        <f t="shared" si="51"/>
        <v/>
      </c>
      <c r="AC89" s="2" t="str">
        <f t="shared" si="52"/>
        <v/>
      </c>
      <c r="AD89" s="2" t="str">
        <f t="shared" si="53"/>
        <v/>
      </c>
      <c r="AE89" s="2" t="str">
        <f t="shared" si="54"/>
        <v/>
      </c>
      <c r="AF89" s="2" t="str">
        <f t="shared" si="55"/>
        <v/>
      </c>
      <c r="AH89" s="34" t="s">
        <v>109</v>
      </c>
      <c r="AI89" s="27" t="s">
        <v>109</v>
      </c>
      <c r="AJ89" s="27" t="s">
        <v>109</v>
      </c>
      <c r="AK89" s="27" t="s">
        <v>109</v>
      </c>
      <c r="AL89" s="27" t="s">
        <v>109</v>
      </c>
      <c r="AM89" s="27" t="s">
        <v>109</v>
      </c>
      <c r="AN89" s="27" t="s">
        <v>109</v>
      </c>
      <c r="AP89" s="28" t="s">
        <v>439</v>
      </c>
      <c r="AQ89" s="29" t="s">
        <v>439</v>
      </c>
    </row>
    <row r="90" spans="1:43" x14ac:dyDescent="0.25">
      <c r="A90" s="3">
        <v>41933</v>
      </c>
      <c r="B90" t="str">
        <f t="shared" si="56"/>
        <v>10/21/2014;</v>
      </c>
      <c r="C90" s="2">
        <v>6298</v>
      </c>
      <c r="D90" s="2" t="s">
        <v>183</v>
      </c>
      <c r="F90" s="2">
        <v>6298</v>
      </c>
      <c r="G90" s="2">
        <v>0.16</v>
      </c>
      <c r="H90" s="2" t="s">
        <v>14</v>
      </c>
      <c r="I90" s="32" t="str">
        <f t="shared" si="39"/>
        <v/>
      </c>
      <c r="J90" s="2" t="str">
        <f t="shared" si="40"/>
        <v/>
      </c>
      <c r="K90" s="2" t="str">
        <f t="shared" si="41"/>
        <v/>
      </c>
      <c r="L90" t="str">
        <f>IF(LOOKUP($B90,'Ecology Phyto 10-21-14'!$P$4:$P$97,'Ecology Phyto 10-21-14'!$AA$4:$AA$97)&gt;=1,"Dominant",IF(LOOKUP($B90,'Ecology Phyto 10-21-14'!$P$104:$P$197,'Ecology Phyto 10-21-14'!$AA$104:$AA$197)&gt;=1,"Subdominant",IF(LOOKUP($B90,'Ecology Phyto 10-21-14'!$P$204:$P$297,'Ecology Phyto 10-21-14'!$AA$204:$AA$297)&gt;=1,"Present","NA")))</f>
        <v>NA</v>
      </c>
      <c r="M90" s="32" t="str">
        <f t="shared" si="57"/>
        <v/>
      </c>
      <c r="N90" s="2" t="str">
        <f t="shared" si="58"/>
        <v/>
      </c>
      <c r="O90" s="2" t="str">
        <f t="shared" si="59"/>
        <v/>
      </c>
      <c r="P90" t="str">
        <f>IF(LOOKUP($B90,'Ecology Phyto 10-21-14'!$P$4:$P$97,'Ecology Phyto 10-21-14'!$AA$4:$AA$97)&gt;=1,"Dominant",IF(LOOKUP($B90,'Ecology Phyto 10-21-14'!$P$104:$P$197,'Ecology Phyto 10-21-14'!$AA$104:$AA$197)&gt;=1,"Subdominant",IF(LOOKUP($B90,'Ecology Phyto 10-21-14'!$P$204:$P$297,'Ecology Phyto 10-21-14'!$AA$204:$AA$297)&gt;=1,"Present","NA")))</f>
        <v>NA</v>
      </c>
      <c r="Q90" s="33" t="str">
        <f>IF(LOOKUP($B90,'Ecology Phyto 10-21-14'!$P$4:$P$97,'Ecology Phyto 10-21-14'!$AA$4:$AA$97)&gt;=1,"Dominant",IF(LOOKUP($B90,'Ecology Phyto 10-21-14'!$P$104:$P$197,'Ecology Phyto 10-21-14'!$AA$104:$AA$197)&gt;=1,"Subdominant",IF(LOOKUP($B90,'Ecology Phyto 10-21-14'!$P$204:$P$297,'Ecology Phyto 10-21-14'!$AA$204:$AA$297)&gt;=1,"Present","NA")))</f>
        <v>NA</v>
      </c>
      <c r="R90" s="2" t="str">
        <f t="shared" si="42"/>
        <v/>
      </c>
      <c r="S90" s="2" t="str">
        <f t="shared" si="43"/>
        <v/>
      </c>
      <c r="T90" s="2" t="str">
        <f t="shared" si="60"/>
        <v/>
      </c>
      <c r="U90" s="2" t="str">
        <f t="shared" si="44"/>
        <v/>
      </c>
      <c r="V90" s="2" t="str">
        <f t="shared" si="45"/>
        <v/>
      </c>
      <c r="W90" s="2" t="str">
        <f t="shared" si="46"/>
        <v/>
      </c>
      <c r="X90" s="2" t="str">
        <f t="shared" si="47"/>
        <v/>
      </c>
      <c r="Y90" s="2" t="str">
        <f t="shared" si="48"/>
        <v/>
      </c>
      <c r="Z90" s="2" t="str">
        <f t="shared" si="49"/>
        <v/>
      </c>
      <c r="AA90" s="2" t="str">
        <f t="shared" si="50"/>
        <v/>
      </c>
      <c r="AB90" s="2" t="str">
        <f t="shared" si="51"/>
        <v/>
      </c>
      <c r="AC90" s="2" t="str">
        <f t="shared" si="52"/>
        <v/>
      </c>
      <c r="AD90" s="2" t="str">
        <f t="shared" si="53"/>
        <v/>
      </c>
      <c r="AE90" s="2" t="str">
        <f t="shared" si="54"/>
        <v/>
      </c>
      <c r="AF90" s="2" t="str">
        <f t="shared" si="55"/>
        <v/>
      </c>
      <c r="AH90" s="34" t="s">
        <v>109</v>
      </c>
      <c r="AI90" s="27" t="s">
        <v>109</v>
      </c>
      <c r="AJ90" s="27" t="s">
        <v>109</v>
      </c>
      <c r="AK90" s="27" t="s">
        <v>109</v>
      </c>
      <c r="AL90" s="27" t="s">
        <v>109</v>
      </c>
      <c r="AM90" s="27" t="s">
        <v>109</v>
      </c>
      <c r="AN90" s="27" t="s">
        <v>109</v>
      </c>
      <c r="AP90" s="28" t="s">
        <v>439</v>
      </c>
      <c r="AQ90" s="29" t="s">
        <v>439</v>
      </c>
    </row>
    <row r="91" spans="1:43" x14ac:dyDescent="0.25">
      <c r="A91" s="3">
        <v>41933</v>
      </c>
      <c r="B91" t="str">
        <f t="shared" si="56"/>
        <v>10/21/2014;</v>
      </c>
      <c r="C91" s="2">
        <v>0.63</v>
      </c>
      <c r="D91" s="2" t="s">
        <v>182</v>
      </c>
      <c r="F91" s="2">
        <v>0.63</v>
      </c>
      <c r="G91" s="2">
        <v>0.16</v>
      </c>
      <c r="H91" s="2" t="s">
        <v>11</v>
      </c>
      <c r="I91" s="32" t="str">
        <f t="shared" si="39"/>
        <v/>
      </c>
      <c r="J91" s="2" t="str">
        <f t="shared" si="40"/>
        <v/>
      </c>
      <c r="K91" s="2" t="str">
        <f t="shared" si="41"/>
        <v/>
      </c>
      <c r="L91" t="str">
        <f>IF(LOOKUP($B91,'Ecology Phyto 10-21-14'!$P$4:$P$97,'Ecology Phyto 10-21-14'!$AA$4:$AA$97)&gt;=1,"Dominant",IF(LOOKUP($B91,'Ecology Phyto 10-21-14'!$P$104:$P$197,'Ecology Phyto 10-21-14'!$AA$104:$AA$197)&gt;=1,"Subdominant",IF(LOOKUP($B91,'Ecology Phyto 10-21-14'!$P$204:$P$297,'Ecology Phyto 10-21-14'!$AA$204:$AA$297)&gt;=1,"Present","NA")))</f>
        <v>NA</v>
      </c>
      <c r="M91" s="32" t="str">
        <f t="shared" si="57"/>
        <v/>
      </c>
      <c r="N91" s="2" t="str">
        <f t="shared" si="58"/>
        <v/>
      </c>
      <c r="O91" s="2" t="str">
        <f t="shared" si="59"/>
        <v/>
      </c>
      <c r="P91" t="str">
        <f>IF(LOOKUP($B91,'Ecology Phyto 10-21-14'!$P$4:$P$97,'Ecology Phyto 10-21-14'!$AA$4:$AA$97)&gt;=1,"Dominant",IF(LOOKUP($B91,'Ecology Phyto 10-21-14'!$P$104:$P$197,'Ecology Phyto 10-21-14'!$AA$104:$AA$197)&gt;=1,"Subdominant",IF(LOOKUP($B91,'Ecology Phyto 10-21-14'!$P$204:$P$297,'Ecology Phyto 10-21-14'!$AA$204:$AA$297)&gt;=1,"Present","NA")))</f>
        <v>NA</v>
      </c>
      <c r="Q91" s="33" t="str">
        <f>IF(LOOKUP($B91,'Ecology Phyto 10-21-14'!$P$4:$P$97,'Ecology Phyto 10-21-14'!$AA$4:$AA$97)&gt;=1,"Dominant",IF(LOOKUP($B91,'Ecology Phyto 10-21-14'!$P$104:$P$197,'Ecology Phyto 10-21-14'!$AA$104:$AA$197)&gt;=1,"Subdominant",IF(LOOKUP($B91,'Ecology Phyto 10-21-14'!$P$204:$P$297,'Ecology Phyto 10-21-14'!$AA$204:$AA$297)&gt;=1,"Present","NA")))</f>
        <v>NA</v>
      </c>
      <c r="R91" s="2" t="str">
        <f t="shared" si="42"/>
        <v/>
      </c>
      <c r="S91" s="2" t="str">
        <f t="shared" si="43"/>
        <v/>
      </c>
      <c r="T91" s="2" t="str">
        <f t="shared" si="60"/>
        <v/>
      </c>
      <c r="U91" s="2" t="str">
        <f t="shared" si="44"/>
        <v/>
      </c>
      <c r="V91" s="2" t="str">
        <f t="shared" si="45"/>
        <v/>
      </c>
      <c r="W91" s="2" t="str">
        <f t="shared" si="46"/>
        <v/>
      </c>
      <c r="X91" s="2" t="str">
        <f t="shared" si="47"/>
        <v/>
      </c>
      <c r="Y91" s="2" t="str">
        <f t="shared" si="48"/>
        <v/>
      </c>
      <c r="Z91" s="2" t="str">
        <f t="shared" si="49"/>
        <v/>
      </c>
      <c r="AA91" s="2" t="str">
        <f t="shared" si="50"/>
        <v/>
      </c>
      <c r="AB91" s="2" t="str">
        <f t="shared" si="51"/>
        <v/>
      </c>
      <c r="AC91" s="2" t="str">
        <f t="shared" si="52"/>
        <v/>
      </c>
      <c r="AD91" s="2" t="str">
        <f t="shared" si="53"/>
        <v/>
      </c>
      <c r="AE91" s="2" t="str">
        <f t="shared" si="54"/>
        <v/>
      </c>
      <c r="AF91" s="2" t="str">
        <f t="shared" si="55"/>
        <v/>
      </c>
      <c r="AH91" s="34" t="s">
        <v>109</v>
      </c>
      <c r="AI91" s="27" t="s">
        <v>109</v>
      </c>
      <c r="AJ91" s="27" t="s">
        <v>109</v>
      </c>
      <c r="AK91" s="27" t="s">
        <v>109</v>
      </c>
      <c r="AL91" s="27" t="s">
        <v>109</v>
      </c>
      <c r="AM91" s="27" t="s">
        <v>109</v>
      </c>
      <c r="AN91" s="27" t="s">
        <v>109</v>
      </c>
      <c r="AP91" s="28" t="s">
        <v>439</v>
      </c>
      <c r="AQ91" s="29" t="s">
        <v>439</v>
      </c>
    </row>
    <row r="92" spans="1:43" x14ac:dyDescent="0.25">
      <c r="A92" s="2" t="s">
        <v>443</v>
      </c>
      <c r="I92" s="32">
        <f>COUNT(I$3:I$91)</f>
        <v>4</v>
      </c>
      <c r="J92" s="2">
        <f t="shared" ref="J92:AF92" si="61">COUNT(J3:J91)</f>
        <v>9</v>
      </c>
      <c r="K92" s="2">
        <f t="shared" si="61"/>
        <v>14</v>
      </c>
      <c r="L92" s="36">
        <f t="shared" si="61"/>
        <v>11</v>
      </c>
      <c r="M92" s="32">
        <f t="shared" si="61"/>
        <v>18</v>
      </c>
      <c r="N92" s="2">
        <f t="shared" si="61"/>
        <v>8</v>
      </c>
      <c r="O92" s="2">
        <f t="shared" si="61"/>
        <v>9</v>
      </c>
      <c r="P92" s="36">
        <f t="shared" si="61"/>
        <v>4</v>
      </c>
      <c r="Q92" s="35">
        <f t="shared" si="61"/>
        <v>4</v>
      </c>
      <c r="R92" s="2">
        <f t="shared" si="61"/>
        <v>1</v>
      </c>
      <c r="S92" s="2">
        <f t="shared" si="61"/>
        <v>2</v>
      </c>
      <c r="T92" s="2">
        <f t="shared" si="61"/>
        <v>8</v>
      </c>
      <c r="U92" s="2">
        <f t="shared" si="61"/>
        <v>2</v>
      </c>
      <c r="V92" s="2">
        <f t="shared" si="61"/>
        <v>0</v>
      </c>
      <c r="W92" s="2">
        <f t="shared" si="61"/>
        <v>5</v>
      </c>
      <c r="X92" s="2">
        <f t="shared" si="61"/>
        <v>0</v>
      </c>
      <c r="Y92" s="2">
        <f t="shared" si="61"/>
        <v>1</v>
      </c>
      <c r="Z92" s="2">
        <f t="shared" si="61"/>
        <v>16</v>
      </c>
      <c r="AA92" s="2">
        <f t="shared" si="61"/>
        <v>0</v>
      </c>
      <c r="AB92" s="2">
        <f t="shared" si="61"/>
        <v>0</v>
      </c>
      <c r="AC92" s="2">
        <f t="shared" si="61"/>
        <v>13</v>
      </c>
      <c r="AD92" s="2">
        <f t="shared" si="61"/>
        <v>12</v>
      </c>
      <c r="AE92" s="2">
        <f t="shared" si="61"/>
        <v>8</v>
      </c>
      <c r="AF92" s="2">
        <f t="shared" si="61"/>
        <v>16</v>
      </c>
    </row>
    <row r="93" spans="1:43" x14ac:dyDescent="0.25">
      <c r="A93" s="2" t="s">
        <v>473</v>
      </c>
      <c r="I93" s="32">
        <f>MIN(I$3:I$91)</f>
        <v>19.399999999999999</v>
      </c>
      <c r="J93" s="32">
        <f t="shared" ref="J93:AF93" si="62">MIN(J$3:J$91)</f>
        <v>1.1200000000000001</v>
      </c>
      <c r="K93" s="32">
        <f t="shared" si="62"/>
        <v>0.13200000000000001</v>
      </c>
      <c r="L93" s="32">
        <f t="shared" si="62"/>
        <v>2.5000000000000001E-2</v>
      </c>
      <c r="M93" s="32">
        <f t="shared" si="62"/>
        <v>7.8E-2</v>
      </c>
      <c r="N93" s="32">
        <f t="shared" si="62"/>
        <v>0.91900000000000004</v>
      </c>
      <c r="O93" s="32">
        <f t="shared" si="62"/>
        <v>0.08</v>
      </c>
      <c r="P93" s="32">
        <f t="shared" si="62"/>
        <v>2.5000000000000001E-2</v>
      </c>
      <c r="Q93" s="32">
        <f t="shared" si="62"/>
        <v>2.5000000000000001E-2</v>
      </c>
      <c r="R93" s="32">
        <f t="shared" si="62"/>
        <v>7.1</v>
      </c>
      <c r="S93" s="32">
        <f t="shared" si="62"/>
        <v>0.13200000000000001</v>
      </c>
      <c r="T93" s="32">
        <f t="shared" si="62"/>
        <v>2.5000000000000001E-2</v>
      </c>
      <c r="U93" s="32">
        <f t="shared" si="62"/>
        <v>9.19</v>
      </c>
      <c r="V93" s="32">
        <f t="shared" si="62"/>
        <v>0</v>
      </c>
      <c r="W93" s="32">
        <f t="shared" si="62"/>
        <v>25.6</v>
      </c>
      <c r="X93" s="32">
        <f t="shared" si="62"/>
        <v>0</v>
      </c>
      <c r="Y93" s="32">
        <f t="shared" si="62"/>
        <v>64.400000000000006</v>
      </c>
      <c r="Z93" s="32">
        <f t="shared" si="62"/>
        <v>0.08</v>
      </c>
      <c r="AA93" s="32">
        <f t="shared" si="62"/>
        <v>0</v>
      </c>
      <c r="AB93" s="32">
        <f t="shared" si="62"/>
        <v>0</v>
      </c>
      <c r="AC93" s="32">
        <f t="shared" si="62"/>
        <v>0.17699999999999999</v>
      </c>
      <c r="AD93" s="32">
        <f t="shared" si="62"/>
        <v>2.5000000000000001E-2</v>
      </c>
      <c r="AE93" s="32">
        <f t="shared" si="62"/>
        <v>7.8E-2</v>
      </c>
      <c r="AF93" s="32">
        <f t="shared" si="62"/>
        <v>0.13200000000000001</v>
      </c>
    </row>
    <row r="94" spans="1:43" x14ac:dyDescent="0.25">
      <c r="A94" s="2" t="s">
        <v>474</v>
      </c>
      <c r="I94" s="32">
        <f>MAX(I$3:I$91)</f>
        <v>331</v>
      </c>
      <c r="J94" s="32">
        <f t="shared" ref="J94:AF94" si="63">MAX(J$3:J$91)</f>
        <v>23800</v>
      </c>
      <c r="K94" s="32">
        <f t="shared" si="63"/>
        <v>38.799999999999997</v>
      </c>
      <c r="L94" s="32">
        <f t="shared" si="63"/>
        <v>78.099999999999994</v>
      </c>
      <c r="M94" s="32">
        <f t="shared" si="63"/>
        <v>23800</v>
      </c>
      <c r="N94" s="32">
        <f t="shared" si="63"/>
        <v>331</v>
      </c>
      <c r="O94" s="32">
        <f t="shared" si="63"/>
        <v>295</v>
      </c>
      <c r="P94" s="32">
        <f t="shared" si="63"/>
        <v>0.23</v>
      </c>
      <c r="Q94" s="32">
        <f t="shared" si="63"/>
        <v>0.23</v>
      </c>
      <c r="R94" s="32">
        <f t="shared" si="63"/>
        <v>7.1</v>
      </c>
      <c r="S94" s="32">
        <f t="shared" si="63"/>
        <v>73.099999999999994</v>
      </c>
      <c r="T94" s="32">
        <f t="shared" si="63"/>
        <v>78.099999999999994</v>
      </c>
      <c r="U94" s="32">
        <f t="shared" si="63"/>
        <v>34.4</v>
      </c>
      <c r="V94" s="32">
        <f t="shared" si="63"/>
        <v>0</v>
      </c>
      <c r="W94" s="32">
        <f t="shared" si="63"/>
        <v>23800</v>
      </c>
      <c r="X94" s="32">
        <f t="shared" si="63"/>
        <v>0</v>
      </c>
      <c r="Y94" s="32">
        <f t="shared" si="63"/>
        <v>64.400000000000006</v>
      </c>
      <c r="Z94" s="32">
        <f t="shared" si="63"/>
        <v>23800</v>
      </c>
      <c r="AA94" s="32">
        <f t="shared" si="63"/>
        <v>0</v>
      </c>
      <c r="AB94" s="32">
        <f t="shared" si="63"/>
        <v>0</v>
      </c>
      <c r="AC94" s="32">
        <f t="shared" si="63"/>
        <v>78.099999999999994</v>
      </c>
      <c r="AD94" s="32">
        <f t="shared" si="63"/>
        <v>78.099999999999994</v>
      </c>
      <c r="AE94" s="32">
        <f t="shared" si="63"/>
        <v>295</v>
      </c>
      <c r="AF94" s="32">
        <f t="shared" si="63"/>
        <v>23800</v>
      </c>
    </row>
    <row r="95" spans="1:43" x14ac:dyDescent="0.25">
      <c r="A95" s="2" t="s">
        <v>470</v>
      </c>
      <c r="I95" s="32">
        <f>MEDIAN(I$3:I$91)</f>
        <v>158.20000000000002</v>
      </c>
      <c r="J95" s="32">
        <f t="shared" ref="J95:AF95" si="64">MEDIAN(J$3:J$91)</f>
        <v>79.2</v>
      </c>
      <c r="K95" s="32">
        <f t="shared" si="64"/>
        <v>1.22</v>
      </c>
      <c r="L95" s="35">
        <f t="shared" si="64"/>
        <v>0.16900000000000001</v>
      </c>
      <c r="M95" s="32">
        <f t="shared" si="64"/>
        <v>23.35</v>
      </c>
      <c r="N95" s="32">
        <f t="shared" si="64"/>
        <v>20.399999999999999</v>
      </c>
      <c r="O95" s="32">
        <f t="shared" si="64"/>
        <v>0.5</v>
      </c>
      <c r="P95" s="35">
        <f t="shared" si="64"/>
        <v>0.11800000000000001</v>
      </c>
      <c r="Q95" s="35">
        <f t="shared" si="64"/>
        <v>0.11800000000000001</v>
      </c>
      <c r="R95" s="32">
        <f t="shared" si="64"/>
        <v>7.1</v>
      </c>
      <c r="S95" s="32">
        <f t="shared" si="64"/>
        <v>36.615999999999993</v>
      </c>
      <c r="T95" s="32">
        <f t="shared" si="64"/>
        <v>17.75</v>
      </c>
      <c r="U95" s="32">
        <f t="shared" si="64"/>
        <v>21.795000000000002</v>
      </c>
      <c r="V95" s="32" t="e">
        <f t="shared" si="64"/>
        <v>#NUM!</v>
      </c>
      <c r="W95" s="32">
        <f t="shared" si="64"/>
        <v>250</v>
      </c>
      <c r="X95" s="32" t="e">
        <f t="shared" si="64"/>
        <v>#NUM!</v>
      </c>
      <c r="Y95" s="32">
        <f t="shared" si="64"/>
        <v>64.400000000000006</v>
      </c>
      <c r="Z95" s="32">
        <f t="shared" si="64"/>
        <v>30</v>
      </c>
      <c r="AA95" s="32" t="e">
        <f t="shared" si="64"/>
        <v>#NUM!</v>
      </c>
      <c r="AB95" s="32" t="e">
        <f t="shared" si="64"/>
        <v>#NUM!</v>
      </c>
      <c r="AC95" s="32">
        <f t="shared" si="64"/>
        <v>1.46</v>
      </c>
      <c r="AD95" s="32">
        <f t="shared" si="64"/>
        <v>0.23249999999999998</v>
      </c>
      <c r="AE95" s="32">
        <f t="shared" si="64"/>
        <v>17.75</v>
      </c>
      <c r="AF95" s="32">
        <f t="shared" si="64"/>
        <v>24.55</v>
      </c>
    </row>
    <row r="96" spans="1:43" x14ac:dyDescent="0.25">
      <c r="A96" s="2" t="s">
        <v>475</v>
      </c>
      <c r="I96" s="32">
        <f>_xlfn.PERCENTILE.EXC(I$3:I$91,0.25)</f>
        <v>19.899999999999999</v>
      </c>
      <c r="J96" s="32">
        <f t="shared" ref="J96:AF96" si="65">_xlfn.PERCENTILE.EXC(J$3:J$91,0.25)</f>
        <v>22.5</v>
      </c>
      <c r="K96" s="32">
        <f t="shared" si="65"/>
        <v>0.47650000000000003</v>
      </c>
      <c r="L96" s="32">
        <f t="shared" si="65"/>
        <v>7.8E-2</v>
      </c>
      <c r="M96" s="32">
        <f t="shared" si="65"/>
        <v>1.0137499999999999</v>
      </c>
      <c r="N96" s="32">
        <f t="shared" si="65"/>
        <v>7.6224999999999996</v>
      </c>
      <c r="O96" s="32">
        <f t="shared" si="65"/>
        <v>0.1285</v>
      </c>
      <c r="P96" s="32">
        <f t="shared" si="65"/>
        <v>3.5500000000000004E-2</v>
      </c>
      <c r="Q96" s="32">
        <f t="shared" si="65"/>
        <v>3.5500000000000004E-2</v>
      </c>
      <c r="R96" s="32" t="e">
        <f t="shared" si="65"/>
        <v>#NUM!</v>
      </c>
      <c r="S96" s="32" t="e">
        <f t="shared" si="65"/>
        <v>#NUM!</v>
      </c>
      <c r="T96" s="32">
        <f t="shared" si="65"/>
        <v>0.60475000000000001</v>
      </c>
      <c r="U96" s="32" t="e">
        <f t="shared" si="65"/>
        <v>#NUM!</v>
      </c>
      <c r="V96" s="32" t="e">
        <f t="shared" si="65"/>
        <v>#NUM!</v>
      </c>
      <c r="W96" s="32">
        <f t="shared" si="65"/>
        <v>76.800000000000011</v>
      </c>
      <c r="X96" s="32" t="e">
        <f t="shared" si="65"/>
        <v>#NUM!</v>
      </c>
      <c r="Y96" s="32" t="e">
        <f t="shared" si="65"/>
        <v>#NUM!</v>
      </c>
      <c r="Z96" s="32">
        <f t="shared" si="65"/>
        <v>3.0324999999999998</v>
      </c>
      <c r="AA96" s="32" t="e">
        <f t="shared" si="65"/>
        <v>#NUM!</v>
      </c>
      <c r="AB96" s="32" t="e">
        <f t="shared" si="65"/>
        <v>#NUM!</v>
      </c>
      <c r="AC96" s="32">
        <f t="shared" si="65"/>
        <v>0.46499999999999997</v>
      </c>
      <c r="AD96" s="32">
        <f t="shared" si="65"/>
        <v>0.10225000000000001</v>
      </c>
      <c r="AE96" s="32">
        <f t="shared" si="65"/>
        <v>0.47825000000000001</v>
      </c>
      <c r="AF96" s="32">
        <f t="shared" si="65"/>
        <v>11.7425</v>
      </c>
    </row>
    <row r="97" spans="1:32" x14ac:dyDescent="0.25">
      <c r="A97" s="2" t="s">
        <v>476</v>
      </c>
      <c r="I97" s="32">
        <f>_xlfn.PERCENTILE.EXC(I$3:I$91,0.75)</f>
        <v>322</v>
      </c>
      <c r="J97" s="32">
        <f t="shared" ref="J97:AF97" si="66">_xlfn.PERCENTILE.EXC(J$3:J$91,0.75)</f>
        <v>334.5</v>
      </c>
      <c r="K97" s="32">
        <f t="shared" si="66"/>
        <v>21.774999999999999</v>
      </c>
      <c r="L97" s="32">
        <f t="shared" si="66"/>
        <v>64.400000000000006</v>
      </c>
      <c r="M97" s="32">
        <f t="shared" si="66"/>
        <v>86.824999999999989</v>
      </c>
      <c r="N97" s="32">
        <f t="shared" si="66"/>
        <v>68</v>
      </c>
      <c r="O97" s="32">
        <f t="shared" si="66"/>
        <v>39.78</v>
      </c>
      <c r="P97" s="32">
        <f t="shared" si="66"/>
        <v>0.21475</v>
      </c>
      <c r="Q97" s="32">
        <f t="shared" si="66"/>
        <v>0.21475</v>
      </c>
      <c r="R97" s="32" t="e">
        <f t="shared" si="66"/>
        <v>#NUM!</v>
      </c>
      <c r="S97" s="32" t="e">
        <f t="shared" si="66"/>
        <v>#NUM!</v>
      </c>
      <c r="T97" s="32">
        <f t="shared" si="66"/>
        <v>31.599999999999998</v>
      </c>
      <c r="U97" s="32" t="e">
        <f t="shared" si="66"/>
        <v>#NUM!</v>
      </c>
      <c r="V97" s="32" t="e">
        <f t="shared" si="66"/>
        <v>#NUM!</v>
      </c>
      <c r="W97" s="32">
        <f t="shared" si="66"/>
        <v>12109.5</v>
      </c>
      <c r="X97" s="32" t="e">
        <f t="shared" si="66"/>
        <v>#NUM!</v>
      </c>
      <c r="Y97" s="32" t="e">
        <f t="shared" si="66"/>
        <v>#NUM!</v>
      </c>
      <c r="Z97" s="32">
        <f t="shared" si="66"/>
        <v>115.8</v>
      </c>
      <c r="AA97" s="32" t="e">
        <f t="shared" si="66"/>
        <v>#NUM!</v>
      </c>
      <c r="AB97" s="32" t="e">
        <f t="shared" si="66"/>
        <v>#NUM!</v>
      </c>
      <c r="AC97" s="32">
        <f t="shared" si="66"/>
        <v>23.35</v>
      </c>
      <c r="AD97" s="32">
        <f t="shared" si="66"/>
        <v>0.96475</v>
      </c>
      <c r="AE97" s="32">
        <f t="shared" si="66"/>
        <v>34.9</v>
      </c>
      <c r="AF97" s="32">
        <f t="shared" si="66"/>
        <v>115.8</v>
      </c>
    </row>
  </sheetData>
  <mergeCells count="7">
    <mergeCell ref="I1:L1"/>
    <mergeCell ref="M1:P1"/>
    <mergeCell ref="AD1:AF1"/>
    <mergeCell ref="R1:T1"/>
    <mergeCell ref="U1:W1"/>
    <mergeCell ref="X1:Z1"/>
    <mergeCell ref="AA1:AC1"/>
  </mergeCells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3"/>
  <sheetViews>
    <sheetView workbookViewId="0">
      <selection activeCell="K15" sqref="K15"/>
    </sheetView>
  </sheetViews>
  <sheetFormatPr defaultRowHeight="15" x14ac:dyDescent="0.25"/>
  <cols>
    <col min="1" max="1" width="15.5703125" customWidth="1"/>
    <col min="2" max="2" width="9.140625" style="2"/>
    <col min="3" max="7" width="10.7109375" style="2" customWidth="1"/>
    <col min="11" max="11" width="11" customWidth="1"/>
  </cols>
  <sheetData>
    <row r="1" spans="1:18" ht="35.25" customHeight="1" thickBot="1" x14ac:dyDescent="0.3">
      <c r="A1" s="51" t="s">
        <v>486</v>
      </c>
      <c r="B1" s="51"/>
      <c r="C1" s="51"/>
      <c r="D1" s="51"/>
      <c r="E1" s="51"/>
      <c r="F1" s="51"/>
      <c r="G1" s="51"/>
      <c r="J1" s="50" t="s">
        <v>209</v>
      </c>
      <c r="K1" s="50"/>
      <c r="L1" s="50"/>
      <c r="M1" s="50"/>
      <c r="N1" s="50" t="s">
        <v>207</v>
      </c>
      <c r="O1" s="50"/>
      <c r="P1" s="50"/>
      <c r="Q1" s="50"/>
    </row>
    <row r="2" spans="1:18" ht="32.25" customHeight="1" x14ac:dyDescent="0.25">
      <c r="A2" s="40"/>
      <c r="B2" s="41" t="s">
        <v>479</v>
      </c>
      <c r="C2" s="41" t="s">
        <v>470</v>
      </c>
      <c r="D2" s="41" t="s">
        <v>480</v>
      </c>
      <c r="E2" s="41" t="s">
        <v>482</v>
      </c>
      <c r="F2" s="41" t="s">
        <v>483</v>
      </c>
      <c r="G2" s="42" t="s">
        <v>481</v>
      </c>
      <c r="J2" s="31" t="s">
        <v>437</v>
      </c>
      <c r="K2" s="12" t="s">
        <v>441</v>
      </c>
      <c r="L2" s="12" t="s">
        <v>442</v>
      </c>
      <c r="M2" s="12" t="s">
        <v>471</v>
      </c>
      <c r="N2" s="31" t="s">
        <v>437</v>
      </c>
      <c r="O2" s="12" t="s">
        <v>441</v>
      </c>
      <c r="P2" s="12" t="s">
        <v>442</v>
      </c>
      <c r="Q2" s="12" t="s">
        <v>471</v>
      </c>
      <c r="R2" s="31" t="s">
        <v>472</v>
      </c>
    </row>
    <row r="3" spans="1:18" x14ac:dyDescent="0.25">
      <c r="A3" s="52" t="s">
        <v>209</v>
      </c>
      <c r="B3" s="53"/>
      <c r="C3" s="53"/>
      <c r="D3" s="53"/>
      <c r="E3" s="53"/>
      <c r="F3" s="53"/>
      <c r="G3" s="54"/>
      <c r="I3" s="2" t="s">
        <v>443</v>
      </c>
      <c r="J3">
        <v>4</v>
      </c>
      <c r="K3">
        <v>9</v>
      </c>
      <c r="L3">
        <v>14</v>
      </c>
      <c r="M3">
        <v>11</v>
      </c>
      <c r="N3">
        <v>18</v>
      </c>
      <c r="O3">
        <v>8</v>
      </c>
      <c r="P3">
        <v>9</v>
      </c>
      <c r="Q3">
        <v>3</v>
      </c>
      <c r="R3">
        <v>4</v>
      </c>
    </row>
    <row r="4" spans="1:18" x14ac:dyDescent="0.25">
      <c r="A4" s="43" t="s">
        <v>115</v>
      </c>
      <c r="B4" s="37">
        <v>4</v>
      </c>
      <c r="C4" s="38">
        <v>158.20000000000002</v>
      </c>
      <c r="D4" s="39">
        <v>19.399999999999999</v>
      </c>
      <c r="E4" s="39">
        <v>19.899999999999999</v>
      </c>
      <c r="F4" s="38">
        <v>322</v>
      </c>
      <c r="G4" s="44">
        <v>331</v>
      </c>
      <c r="I4" s="2" t="s">
        <v>473</v>
      </c>
      <c r="J4">
        <v>19.399999999999999</v>
      </c>
      <c r="K4">
        <v>1.1200000000000001</v>
      </c>
      <c r="L4">
        <v>0.13200000000000001</v>
      </c>
      <c r="M4">
        <v>2.5000000000000001E-2</v>
      </c>
      <c r="N4">
        <v>7.8E-2</v>
      </c>
      <c r="O4">
        <v>0.91900000000000004</v>
      </c>
      <c r="P4">
        <v>0.08</v>
      </c>
      <c r="Q4">
        <v>2.5000000000000001E-2</v>
      </c>
      <c r="R4">
        <v>2.5000000000000001E-2</v>
      </c>
    </row>
    <row r="5" spans="1:18" x14ac:dyDescent="0.25">
      <c r="A5" s="43" t="s">
        <v>118</v>
      </c>
      <c r="B5" s="37">
        <v>9</v>
      </c>
      <c r="C5" s="39">
        <v>79.2</v>
      </c>
      <c r="D5" s="39">
        <v>1.1200000000000001</v>
      </c>
      <c r="E5" s="39">
        <v>22.5</v>
      </c>
      <c r="F5" s="38">
        <v>334.5</v>
      </c>
      <c r="G5" s="44">
        <v>23800</v>
      </c>
      <c r="I5" s="2" t="s">
        <v>474</v>
      </c>
      <c r="J5">
        <v>331</v>
      </c>
      <c r="K5">
        <v>23800</v>
      </c>
      <c r="L5">
        <v>38.799999999999997</v>
      </c>
      <c r="M5">
        <v>78.099999999999994</v>
      </c>
      <c r="N5">
        <v>23800</v>
      </c>
      <c r="O5">
        <v>331</v>
      </c>
      <c r="P5">
        <v>295</v>
      </c>
      <c r="Q5">
        <v>0.23</v>
      </c>
      <c r="R5">
        <v>0.23</v>
      </c>
    </row>
    <row r="6" spans="1:18" x14ac:dyDescent="0.25">
      <c r="A6" s="43" t="s">
        <v>117</v>
      </c>
      <c r="B6" s="37">
        <v>14</v>
      </c>
      <c r="C6" s="39">
        <v>1.22</v>
      </c>
      <c r="D6" s="39">
        <v>0.13200000000000001</v>
      </c>
      <c r="E6" s="39">
        <v>0.47650000000000003</v>
      </c>
      <c r="F6" s="39">
        <v>21.774999999999999</v>
      </c>
      <c r="G6" s="45">
        <v>38.799999999999997</v>
      </c>
      <c r="I6" s="2" t="s">
        <v>470</v>
      </c>
      <c r="J6">
        <v>158.20000000000002</v>
      </c>
      <c r="K6">
        <v>79.2</v>
      </c>
      <c r="L6">
        <v>1.22</v>
      </c>
      <c r="M6">
        <v>0.16900000000000001</v>
      </c>
      <c r="N6">
        <v>23.35</v>
      </c>
      <c r="O6">
        <v>20.399999999999999</v>
      </c>
      <c r="P6">
        <v>0.5</v>
      </c>
      <c r="Q6">
        <v>6.7000000000000004E-2</v>
      </c>
      <c r="R6">
        <v>0.11800000000000001</v>
      </c>
    </row>
    <row r="7" spans="1:18" x14ac:dyDescent="0.25">
      <c r="A7" s="43" t="s">
        <v>477</v>
      </c>
      <c r="B7" s="37">
        <v>11</v>
      </c>
      <c r="C7" s="39">
        <v>0.16900000000000001</v>
      </c>
      <c r="D7" s="39">
        <v>2.5000000000000001E-2</v>
      </c>
      <c r="E7" s="39">
        <v>7.8E-2</v>
      </c>
      <c r="F7" s="39">
        <v>64.400000000000006</v>
      </c>
      <c r="G7" s="45">
        <v>78.099999999999994</v>
      </c>
      <c r="I7" s="2" t="s">
        <v>475</v>
      </c>
      <c r="J7">
        <v>19.899999999999999</v>
      </c>
      <c r="K7">
        <v>22.5</v>
      </c>
      <c r="L7">
        <v>0.47650000000000003</v>
      </c>
      <c r="M7">
        <v>7.8E-2</v>
      </c>
      <c r="N7">
        <v>1.0137499999999999</v>
      </c>
      <c r="O7">
        <v>7.6224999999999996</v>
      </c>
      <c r="P7">
        <v>0.1285</v>
      </c>
      <c r="Q7">
        <v>2.5000000000000001E-2</v>
      </c>
      <c r="R7">
        <v>3.5500000000000004E-2</v>
      </c>
    </row>
    <row r="8" spans="1:18" x14ac:dyDescent="0.25">
      <c r="A8" s="52" t="s">
        <v>207</v>
      </c>
      <c r="B8" s="53"/>
      <c r="C8" s="53"/>
      <c r="D8" s="53"/>
      <c r="E8" s="53"/>
      <c r="F8" s="53"/>
      <c r="G8" s="54"/>
      <c r="I8" s="2" t="s">
        <v>476</v>
      </c>
      <c r="J8">
        <v>322</v>
      </c>
      <c r="K8">
        <v>334.5</v>
      </c>
      <c r="L8">
        <v>21.774999999999999</v>
      </c>
      <c r="M8">
        <v>64.400000000000006</v>
      </c>
      <c r="N8">
        <v>86.824999999999989</v>
      </c>
      <c r="O8">
        <v>68</v>
      </c>
      <c r="P8">
        <v>39.78</v>
      </c>
      <c r="Q8">
        <v>0.23</v>
      </c>
      <c r="R8">
        <v>0.21475</v>
      </c>
    </row>
    <row r="9" spans="1:18" x14ac:dyDescent="0.25">
      <c r="A9" s="43" t="s">
        <v>115</v>
      </c>
      <c r="B9" s="37">
        <v>18</v>
      </c>
      <c r="C9" s="39">
        <v>23.35</v>
      </c>
      <c r="D9" s="39">
        <v>7.8E-2</v>
      </c>
      <c r="E9" s="39">
        <v>1.0137499999999999</v>
      </c>
      <c r="F9" s="39">
        <v>86.824999999999989</v>
      </c>
      <c r="G9" s="44">
        <v>23800</v>
      </c>
    </row>
    <row r="10" spans="1:18" x14ac:dyDescent="0.25">
      <c r="A10" s="43" t="s">
        <v>118</v>
      </c>
      <c r="B10" s="37">
        <v>8</v>
      </c>
      <c r="C10" s="39">
        <v>20.399999999999999</v>
      </c>
      <c r="D10" s="39">
        <v>0.91900000000000004</v>
      </c>
      <c r="E10" s="39">
        <v>7.6224999999999996</v>
      </c>
      <c r="F10" s="39">
        <v>68</v>
      </c>
      <c r="G10" s="44">
        <v>331</v>
      </c>
      <c r="I10" s="2" t="s">
        <v>485</v>
      </c>
      <c r="J10">
        <f>SUM(J3:M3)</f>
        <v>38</v>
      </c>
    </row>
    <row r="11" spans="1:18" x14ac:dyDescent="0.25">
      <c r="A11" s="43" t="s">
        <v>117</v>
      </c>
      <c r="B11" s="37">
        <v>9</v>
      </c>
      <c r="C11" s="39">
        <v>0.5</v>
      </c>
      <c r="D11" s="39">
        <v>0.08</v>
      </c>
      <c r="E11" s="39">
        <v>0.1285</v>
      </c>
      <c r="F11" s="39">
        <v>39.78</v>
      </c>
      <c r="G11" s="44">
        <v>295</v>
      </c>
      <c r="I11" s="2" t="s">
        <v>484</v>
      </c>
      <c r="J11">
        <f>SUM(N3:Q3)</f>
        <v>38</v>
      </c>
    </row>
    <row r="12" spans="1:18" x14ac:dyDescent="0.25">
      <c r="A12" s="43" t="s">
        <v>477</v>
      </c>
      <c r="B12" s="37">
        <v>4</v>
      </c>
      <c r="C12" s="39">
        <v>0.11800000000000001</v>
      </c>
      <c r="D12" s="39">
        <v>2.5000000000000001E-2</v>
      </c>
      <c r="E12" s="39">
        <v>3.5500000000000004E-2</v>
      </c>
      <c r="F12" s="39">
        <v>0.21475</v>
      </c>
      <c r="G12" s="45">
        <v>0.23</v>
      </c>
    </row>
    <row r="13" spans="1:18" ht="30.75" customHeight="1" thickBot="1" x14ac:dyDescent="0.3">
      <c r="A13" s="46" t="s">
        <v>478</v>
      </c>
      <c r="B13" s="47">
        <v>4</v>
      </c>
      <c r="C13" s="48">
        <v>0.11800000000000001</v>
      </c>
      <c r="D13" s="48">
        <v>2.5000000000000001E-2</v>
      </c>
      <c r="E13" s="48">
        <v>3.5500000000000004E-2</v>
      </c>
      <c r="F13" s="48">
        <v>0.21475</v>
      </c>
      <c r="G13" s="49">
        <v>0.23</v>
      </c>
    </row>
  </sheetData>
  <mergeCells count="5">
    <mergeCell ref="J1:M1"/>
    <mergeCell ref="N1:Q1"/>
    <mergeCell ref="A1:G1"/>
    <mergeCell ref="A3:G3"/>
    <mergeCell ref="A8:G8"/>
  </mergeCells>
  <printOptions horizontalCentered="1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showGridLines="0" zoomScale="110" zoomScaleNormal="110" workbookViewId="0">
      <selection activeCell="A2" sqref="A2"/>
    </sheetView>
  </sheetViews>
  <sheetFormatPr defaultRowHeight="15" x14ac:dyDescent="0.25"/>
  <sheetData/>
  <pageMargins left="0.7" right="0.7" top="0.75" bottom="0.75" header="0.3" footer="0.3"/>
  <pageSetup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D39"/>
  <sheetViews>
    <sheetView showGridLines="0" workbookViewId="0">
      <selection activeCell="P17" sqref="P17"/>
    </sheetView>
  </sheetViews>
  <sheetFormatPr defaultRowHeight="15" x14ac:dyDescent="0.25"/>
  <sheetData>
    <row r="39" spans="4:4" x14ac:dyDescent="0.25">
      <c r="D39">
        <v>39083</v>
      </c>
    </row>
  </sheetData>
  <pageMargins left="0.7" right="0.7" top="0.75" bottom="0.75" header="0.3" footer="0.3"/>
  <pageSetup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I553"/>
  <sheetViews>
    <sheetView zoomScale="80" zoomScaleNormal="80" workbookViewId="0">
      <pane ySplit="1" topLeftCell="A469" activePane="bottomLeft" state="frozen"/>
      <selection pane="bottomLeft" activeCell="D296" sqref="D296"/>
    </sheetView>
  </sheetViews>
  <sheetFormatPr defaultRowHeight="15" x14ac:dyDescent="0.25"/>
  <cols>
    <col min="1" max="1" width="16" customWidth="1"/>
    <col min="2" max="2" width="11.28515625" customWidth="1"/>
    <col min="3" max="3" width="15.7109375" customWidth="1"/>
    <col min="4" max="5" width="20.85546875" customWidth="1"/>
    <col min="6" max="10" width="15.85546875" customWidth="1"/>
    <col min="12" max="12" width="34.42578125" style="19" customWidth="1"/>
    <col min="13" max="13" width="20.85546875" style="23" customWidth="1"/>
    <col min="14" max="14" width="15.85546875" style="19" customWidth="1"/>
    <col min="16" max="16" width="27.7109375" customWidth="1"/>
    <col min="17" max="17" width="16.5703125" style="2" customWidth="1"/>
    <col min="18" max="18" width="10" style="2" customWidth="1"/>
    <col min="19" max="19" width="15.7109375" style="2" customWidth="1"/>
    <col min="20" max="20" width="12" style="2" customWidth="1"/>
    <col min="21" max="21" width="11.7109375" style="2" customWidth="1"/>
    <col min="22" max="22" width="4.42578125" style="2" customWidth="1"/>
    <col min="23" max="23" width="11.5703125" style="2" customWidth="1"/>
    <col min="24" max="25" width="11.5703125" customWidth="1"/>
    <col min="26" max="26" width="27.28515625" customWidth="1"/>
    <col min="27" max="27" width="16.140625" customWidth="1"/>
    <col min="28" max="28" width="15.7109375" customWidth="1"/>
    <col min="29" max="29" width="15.7109375" bestFit="1" customWidth="1"/>
    <col min="30" max="30" width="11.85546875" bestFit="1" customWidth="1"/>
    <col min="31" max="31" width="12.85546875" bestFit="1" customWidth="1"/>
    <col min="32" max="32" width="11.7109375" customWidth="1"/>
    <col min="33" max="33" width="11.28515625" customWidth="1"/>
    <col min="34" max="34" width="14.42578125" bestFit="1" customWidth="1"/>
    <col min="35" max="35" width="11.28515625" customWidth="1"/>
    <col min="36" max="36" width="15.5703125" bestFit="1" customWidth="1"/>
    <col min="37" max="37" width="27.28515625" bestFit="1" customWidth="1"/>
    <col min="38" max="38" width="15.5703125" bestFit="1" customWidth="1"/>
    <col min="39" max="39" width="32.28515625" bestFit="1" customWidth="1"/>
    <col min="40" max="40" width="20.5703125" bestFit="1" customWidth="1"/>
  </cols>
  <sheetData>
    <row r="1" spans="1:35" x14ac:dyDescent="0.25">
      <c r="A1" t="s">
        <v>112</v>
      </c>
      <c r="B1" t="s">
        <v>113</v>
      </c>
      <c r="C1" t="s">
        <v>223</v>
      </c>
      <c r="D1" t="s">
        <v>3</v>
      </c>
      <c r="E1" t="s">
        <v>265</v>
      </c>
      <c r="F1" t="s">
        <v>114</v>
      </c>
      <c r="G1" t="s">
        <v>179</v>
      </c>
      <c r="H1" t="s">
        <v>214</v>
      </c>
      <c r="I1" t="s">
        <v>215</v>
      </c>
      <c r="J1" t="s">
        <v>216</v>
      </c>
      <c r="L1" s="18" t="s">
        <v>3</v>
      </c>
      <c r="M1" s="22" t="s">
        <v>323</v>
      </c>
      <c r="N1" s="18" t="s">
        <v>179</v>
      </c>
      <c r="P1" s="21" t="s">
        <v>221</v>
      </c>
    </row>
    <row r="2" spans="1:35" x14ac:dyDescent="0.25">
      <c r="A2" s="1">
        <v>39368</v>
      </c>
      <c r="B2" t="s">
        <v>8</v>
      </c>
      <c r="C2" t="str">
        <f>TEXT(A2,"mm/dd/yyyy")&amp;";"&amp;RIGHT(B2,1)</f>
        <v>10/13/2007;1</v>
      </c>
      <c r="D2" t="s">
        <v>107</v>
      </c>
      <c r="E2" t="s">
        <v>266</v>
      </c>
      <c r="F2" t="s">
        <v>115</v>
      </c>
      <c r="G2" t="str">
        <f>LOOKUP(E2,$M$2:$M$60,$N$2:$N$60)</f>
        <v>Anabaena</v>
      </c>
      <c r="H2" t="str">
        <f>IF(F2="Dominant",G2,"NA")</f>
        <v>Anabaena</v>
      </c>
      <c r="I2" t="str">
        <f>IF($F2="Subdominant",G2,"NA")</f>
        <v>NA</v>
      </c>
      <c r="J2" t="str">
        <f>IF($F2="Present",G2,"NA")</f>
        <v>NA</v>
      </c>
      <c r="L2" s="19" t="s">
        <v>173</v>
      </c>
      <c r="M2" s="23" t="s">
        <v>320</v>
      </c>
      <c r="N2" s="19" t="s">
        <v>212</v>
      </c>
      <c r="P2" s="20" t="s">
        <v>220</v>
      </c>
      <c r="Q2" s="20" t="s">
        <v>219</v>
      </c>
      <c r="R2"/>
      <c r="S2"/>
      <c r="T2"/>
      <c r="U2"/>
      <c r="V2"/>
      <c r="W2"/>
      <c r="AA2" t="s">
        <v>373</v>
      </c>
      <c r="AB2" t="s">
        <v>374</v>
      </c>
      <c r="AC2" t="s">
        <v>375</v>
      </c>
      <c r="AD2" t="s">
        <v>376</v>
      </c>
      <c r="AE2" t="s">
        <v>377</v>
      </c>
      <c r="AF2" t="s">
        <v>378</v>
      </c>
      <c r="AG2" t="s">
        <v>379</v>
      </c>
    </row>
    <row r="3" spans="1:35" x14ac:dyDescent="0.25">
      <c r="A3" s="1">
        <v>39368</v>
      </c>
      <c r="B3" t="s">
        <v>8</v>
      </c>
      <c r="C3" t="str">
        <f t="shared" ref="C3:C66" si="0">TEXT(A3,"mm/dd/yyyy")&amp;";"&amp;RIGHT(B3,1)</f>
        <v>10/13/2007;1</v>
      </c>
      <c r="D3" t="s">
        <v>116</v>
      </c>
      <c r="E3" t="s">
        <v>267</v>
      </c>
      <c r="F3" t="s">
        <v>117</v>
      </c>
      <c r="G3" t="str">
        <f t="shared" ref="G3:G66" si="1">LOOKUP(E3,$M$2:$M$60,$N$2:$N$60)</f>
        <v>Other Phyto</v>
      </c>
      <c r="H3" t="str">
        <f t="shared" ref="H3:H66" si="2">IF(F3="Dominant",G3,"NA")</f>
        <v>NA</v>
      </c>
      <c r="I3" t="str">
        <f t="shared" ref="I3:I66" si="3">IF($F3="Subdominant",G3,"NA")</f>
        <v>NA</v>
      </c>
      <c r="J3" t="str">
        <f t="shared" ref="J3:J66" si="4">IF($F3="Present",G3,"NA")</f>
        <v>Other Phyto</v>
      </c>
      <c r="L3" s="19" t="s">
        <v>107</v>
      </c>
      <c r="M3" s="23" t="s">
        <v>266</v>
      </c>
      <c r="N3" s="19" t="s">
        <v>207</v>
      </c>
      <c r="P3" s="20" t="s">
        <v>217</v>
      </c>
      <c r="Q3" s="2" t="s">
        <v>209</v>
      </c>
      <c r="R3" s="2" t="s">
        <v>207</v>
      </c>
      <c r="S3" s="2" t="s">
        <v>208</v>
      </c>
      <c r="T3" s="2" t="s">
        <v>210</v>
      </c>
      <c r="U3" s="2" t="s">
        <v>212</v>
      </c>
      <c r="V3" s="2" t="s">
        <v>109</v>
      </c>
      <c r="W3" s="2" t="s">
        <v>218</v>
      </c>
      <c r="AA3" t="s">
        <v>209</v>
      </c>
      <c r="AB3" t="s">
        <v>207</v>
      </c>
      <c r="AC3" t="s">
        <v>208</v>
      </c>
      <c r="AD3" t="s">
        <v>210</v>
      </c>
      <c r="AE3" t="s">
        <v>211</v>
      </c>
      <c r="AF3" t="s">
        <v>213</v>
      </c>
      <c r="AG3" t="s">
        <v>212</v>
      </c>
      <c r="AH3" t="s">
        <v>223</v>
      </c>
      <c r="AI3" t="s">
        <v>382</v>
      </c>
    </row>
    <row r="4" spans="1:35" x14ac:dyDescent="0.25">
      <c r="A4" s="1">
        <v>39368</v>
      </c>
      <c r="B4" t="s">
        <v>8</v>
      </c>
      <c r="C4" t="str">
        <f t="shared" si="0"/>
        <v>10/13/2007;1</v>
      </c>
      <c r="D4" t="s">
        <v>110</v>
      </c>
      <c r="E4" t="s">
        <v>268</v>
      </c>
      <c r="F4" t="s">
        <v>118</v>
      </c>
      <c r="G4" t="str">
        <f t="shared" si="1"/>
        <v>Gloeotrichia</v>
      </c>
      <c r="H4" t="str">
        <f t="shared" si="2"/>
        <v>NA</v>
      </c>
      <c r="I4" t="str">
        <f t="shared" si="3"/>
        <v>Gloeotrichia</v>
      </c>
      <c r="J4" t="str">
        <f t="shared" si="4"/>
        <v>NA</v>
      </c>
      <c r="L4" s="19" t="s">
        <v>133</v>
      </c>
      <c r="M4" s="23" t="s">
        <v>283</v>
      </c>
      <c r="N4" s="19" t="s">
        <v>213</v>
      </c>
      <c r="P4" s="11" t="s">
        <v>224</v>
      </c>
      <c r="R4" s="2">
        <v>1</v>
      </c>
      <c r="V4" s="2">
        <v>1</v>
      </c>
      <c r="W4" s="2">
        <v>2</v>
      </c>
      <c r="Z4" s="11"/>
      <c r="AB4">
        <v>1</v>
      </c>
      <c r="AH4" s="11" t="s">
        <v>224</v>
      </c>
      <c r="AI4" t="s">
        <v>383</v>
      </c>
    </row>
    <row r="5" spans="1:35" x14ac:dyDescent="0.25">
      <c r="A5" s="1">
        <v>39368</v>
      </c>
      <c r="B5" t="s">
        <v>8</v>
      </c>
      <c r="C5" t="str">
        <f t="shared" si="0"/>
        <v>10/13/2007;1</v>
      </c>
      <c r="D5" t="s">
        <v>119</v>
      </c>
      <c r="E5" t="s">
        <v>269</v>
      </c>
      <c r="F5" t="s">
        <v>117</v>
      </c>
      <c r="G5" t="str">
        <f t="shared" si="1"/>
        <v>Other Phyto</v>
      </c>
      <c r="H5" t="str">
        <f t="shared" si="2"/>
        <v>NA</v>
      </c>
      <c r="I5" t="str">
        <f t="shared" si="3"/>
        <v>NA</v>
      </c>
      <c r="J5" t="str">
        <f t="shared" si="4"/>
        <v>Other Phyto</v>
      </c>
      <c r="L5" s="19" t="s">
        <v>152</v>
      </c>
      <c r="M5" s="23" t="s">
        <v>300</v>
      </c>
      <c r="N5" s="19" t="s">
        <v>212</v>
      </c>
      <c r="P5" s="11" t="s">
        <v>325</v>
      </c>
      <c r="V5" s="2">
        <v>1</v>
      </c>
      <c r="W5" s="2">
        <v>1</v>
      </c>
      <c r="Z5" s="26"/>
      <c r="AH5" s="11" t="s">
        <v>325</v>
      </c>
      <c r="AI5" t="s">
        <v>383</v>
      </c>
    </row>
    <row r="6" spans="1:35" x14ac:dyDescent="0.25">
      <c r="A6" s="1">
        <v>40544</v>
      </c>
      <c r="B6" t="s">
        <v>12</v>
      </c>
      <c r="C6" t="str">
        <f t="shared" si="0"/>
        <v>01/01/2011;1</v>
      </c>
      <c r="D6" t="s">
        <v>108</v>
      </c>
      <c r="E6" t="s">
        <v>266</v>
      </c>
      <c r="F6" t="s">
        <v>115</v>
      </c>
      <c r="G6" t="str">
        <f t="shared" si="1"/>
        <v>Anabaena</v>
      </c>
      <c r="H6" t="str">
        <f t="shared" si="2"/>
        <v>Anabaena</v>
      </c>
      <c r="I6" t="str">
        <f t="shared" si="3"/>
        <v>NA</v>
      </c>
      <c r="J6" t="str">
        <f t="shared" si="4"/>
        <v>NA</v>
      </c>
      <c r="L6" s="19" t="s">
        <v>129</v>
      </c>
      <c r="M6" s="23" t="s">
        <v>279</v>
      </c>
      <c r="N6" s="19" t="s">
        <v>208</v>
      </c>
      <c r="P6" s="11" t="s">
        <v>326</v>
      </c>
      <c r="V6" s="2">
        <v>1</v>
      </c>
      <c r="W6" s="2">
        <v>1</v>
      </c>
      <c r="Z6" s="11"/>
      <c r="AH6" s="11" t="s">
        <v>326</v>
      </c>
      <c r="AI6" t="s">
        <v>384</v>
      </c>
    </row>
    <row r="7" spans="1:35" x14ac:dyDescent="0.25">
      <c r="A7" s="1">
        <v>40544</v>
      </c>
      <c r="B7" t="s">
        <v>12</v>
      </c>
      <c r="C7" t="str">
        <f t="shared" si="0"/>
        <v>01/01/2011;1</v>
      </c>
      <c r="D7" t="s">
        <v>111</v>
      </c>
      <c r="E7" t="s">
        <v>270</v>
      </c>
      <c r="F7" t="s">
        <v>118</v>
      </c>
      <c r="G7" t="str">
        <f t="shared" si="1"/>
        <v>Woronichinia</v>
      </c>
      <c r="H7" t="str">
        <f t="shared" si="2"/>
        <v>NA</v>
      </c>
      <c r="I7" t="str">
        <f t="shared" si="3"/>
        <v>Woronichinia</v>
      </c>
      <c r="J7" t="str">
        <f t="shared" si="4"/>
        <v>NA</v>
      </c>
      <c r="L7" s="19" t="s">
        <v>116</v>
      </c>
      <c r="M7" s="23" t="s">
        <v>267</v>
      </c>
      <c r="N7" s="19" t="s">
        <v>212</v>
      </c>
      <c r="P7" s="11" t="s">
        <v>327</v>
      </c>
      <c r="V7" s="2">
        <v>1</v>
      </c>
      <c r="W7" s="2">
        <v>1</v>
      </c>
      <c r="Z7" s="26"/>
      <c r="AH7" s="11" t="s">
        <v>327</v>
      </c>
      <c r="AI7" t="s">
        <v>385</v>
      </c>
    </row>
    <row r="8" spans="1:35" x14ac:dyDescent="0.25">
      <c r="A8" s="1">
        <v>40823</v>
      </c>
      <c r="B8" t="s">
        <v>18</v>
      </c>
      <c r="C8" t="str">
        <f t="shared" si="0"/>
        <v>10/07/2011;1</v>
      </c>
      <c r="D8" t="s">
        <v>108</v>
      </c>
      <c r="E8" t="s">
        <v>266</v>
      </c>
      <c r="F8" t="s">
        <v>118</v>
      </c>
      <c r="G8" t="str">
        <f t="shared" si="1"/>
        <v>Anabaena</v>
      </c>
      <c r="H8" t="str">
        <f t="shared" si="2"/>
        <v>NA</v>
      </c>
      <c r="I8" t="str">
        <f t="shared" si="3"/>
        <v>Anabaena</v>
      </c>
      <c r="J8" t="str">
        <f t="shared" si="4"/>
        <v>NA</v>
      </c>
      <c r="L8" s="19" t="s">
        <v>122</v>
      </c>
      <c r="M8" s="23" t="s">
        <v>273</v>
      </c>
      <c r="N8" s="19" t="s">
        <v>212</v>
      </c>
      <c r="P8" s="11" t="s">
        <v>332</v>
      </c>
      <c r="V8" s="2">
        <v>1</v>
      </c>
      <c r="W8" s="2">
        <v>1</v>
      </c>
      <c r="Z8" s="11"/>
      <c r="AH8" s="11" t="s">
        <v>332</v>
      </c>
      <c r="AI8" t="s">
        <v>386</v>
      </c>
    </row>
    <row r="9" spans="1:35" x14ac:dyDescent="0.25">
      <c r="A9" s="1">
        <v>40823</v>
      </c>
      <c r="B9" t="s">
        <v>18</v>
      </c>
      <c r="C9" t="str">
        <f t="shared" si="0"/>
        <v>10/07/2011;1</v>
      </c>
      <c r="D9" t="s">
        <v>120</v>
      </c>
      <c r="E9" t="s">
        <v>271</v>
      </c>
      <c r="F9" t="s">
        <v>117</v>
      </c>
      <c r="G9" t="str">
        <f t="shared" si="1"/>
        <v>Other Phyto</v>
      </c>
      <c r="H9" t="str">
        <f t="shared" si="2"/>
        <v>NA</v>
      </c>
      <c r="I9" t="str">
        <f t="shared" si="3"/>
        <v>NA</v>
      </c>
      <c r="J9" t="str">
        <f t="shared" si="4"/>
        <v>Other Phyto</v>
      </c>
      <c r="L9" s="19" t="s">
        <v>130</v>
      </c>
      <c r="M9" s="23" t="s">
        <v>280</v>
      </c>
      <c r="N9" s="19" t="s">
        <v>212</v>
      </c>
      <c r="P9" s="11" t="s">
        <v>225</v>
      </c>
      <c r="S9" s="2">
        <v>1</v>
      </c>
      <c r="V9" s="2">
        <v>13</v>
      </c>
      <c r="W9" s="2">
        <v>14</v>
      </c>
      <c r="Z9" s="26"/>
      <c r="AC9">
        <v>1</v>
      </c>
      <c r="AH9" s="11" t="s">
        <v>225</v>
      </c>
      <c r="AI9" t="s">
        <v>387</v>
      </c>
    </row>
    <row r="10" spans="1:35" x14ac:dyDescent="0.25">
      <c r="A10" s="1">
        <v>40823</v>
      </c>
      <c r="B10" t="s">
        <v>18</v>
      </c>
      <c r="C10" t="str">
        <f t="shared" si="0"/>
        <v>10/07/2011;1</v>
      </c>
      <c r="D10" t="s">
        <v>110</v>
      </c>
      <c r="E10" t="s">
        <v>268</v>
      </c>
      <c r="F10" t="s">
        <v>115</v>
      </c>
      <c r="G10" t="str">
        <f t="shared" si="1"/>
        <v>Gloeotrichia</v>
      </c>
      <c r="H10" t="str">
        <f t="shared" si="2"/>
        <v>Gloeotrichia</v>
      </c>
      <c r="I10" t="str">
        <f t="shared" si="3"/>
        <v>NA</v>
      </c>
      <c r="J10" t="str">
        <f t="shared" si="4"/>
        <v>NA</v>
      </c>
      <c r="L10" s="19" t="s">
        <v>155</v>
      </c>
      <c r="M10" s="23" t="s">
        <v>302</v>
      </c>
      <c r="N10" s="19" t="s">
        <v>212</v>
      </c>
      <c r="P10" s="11" t="s">
        <v>343</v>
      </c>
      <c r="V10" s="2">
        <v>1</v>
      </c>
      <c r="W10" s="2">
        <v>1</v>
      </c>
      <c r="Z10" s="11"/>
      <c r="AH10" s="11" t="s">
        <v>343</v>
      </c>
      <c r="AI10" t="s">
        <v>387</v>
      </c>
    </row>
    <row r="11" spans="1:35" x14ac:dyDescent="0.25">
      <c r="A11" s="1">
        <v>40823</v>
      </c>
      <c r="B11" t="s">
        <v>18</v>
      </c>
      <c r="C11" t="str">
        <f t="shared" si="0"/>
        <v>10/07/2011;1</v>
      </c>
      <c r="D11" t="s">
        <v>121</v>
      </c>
      <c r="E11" t="s">
        <v>272</v>
      </c>
      <c r="F11" t="s">
        <v>117</v>
      </c>
      <c r="G11" t="str">
        <f t="shared" si="1"/>
        <v>Microcystis</v>
      </c>
      <c r="H11" t="str">
        <f t="shared" si="2"/>
        <v>NA</v>
      </c>
      <c r="I11" t="str">
        <f t="shared" si="3"/>
        <v>NA</v>
      </c>
      <c r="J11" t="str">
        <f t="shared" si="4"/>
        <v>Microcystis</v>
      </c>
      <c r="L11" s="19" t="s">
        <v>123</v>
      </c>
      <c r="M11" s="23" t="s">
        <v>274</v>
      </c>
      <c r="N11" s="19" t="s">
        <v>212</v>
      </c>
      <c r="P11" s="11" t="s">
        <v>344</v>
      </c>
      <c r="V11" s="2">
        <v>1</v>
      </c>
      <c r="W11" s="2">
        <v>1</v>
      </c>
      <c r="Z11" s="26"/>
      <c r="AH11" s="11" t="s">
        <v>344</v>
      </c>
      <c r="AI11" t="s">
        <v>388</v>
      </c>
    </row>
    <row r="12" spans="1:35" x14ac:dyDescent="0.25">
      <c r="A12" s="1">
        <v>40823</v>
      </c>
      <c r="B12" t="s">
        <v>18</v>
      </c>
      <c r="C12" t="str">
        <f t="shared" si="0"/>
        <v>10/07/2011;1</v>
      </c>
      <c r="D12" t="s">
        <v>111</v>
      </c>
      <c r="E12" t="s">
        <v>270</v>
      </c>
      <c r="F12" t="s">
        <v>117</v>
      </c>
      <c r="G12" t="str">
        <f t="shared" si="1"/>
        <v>Woronichinia</v>
      </c>
      <c r="H12" t="str">
        <f t="shared" si="2"/>
        <v>NA</v>
      </c>
      <c r="I12" t="str">
        <f t="shared" si="3"/>
        <v>NA</v>
      </c>
      <c r="J12" t="str">
        <f t="shared" si="4"/>
        <v>Woronichinia</v>
      </c>
      <c r="L12" s="19" t="s">
        <v>166</v>
      </c>
      <c r="M12" s="23" t="s">
        <v>313</v>
      </c>
      <c r="N12" s="19" t="s">
        <v>212</v>
      </c>
      <c r="P12" s="11" t="s">
        <v>226</v>
      </c>
      <c r="U12" s="2">
        <v>1</v>
      </c>
      <c r="V12" s="2">
        <v>12</v>
      </c>
      <c r="W12" s="2">
        <v>13</v>
      </c>
      <c r="Z12" s="11"/>
      <c r="AG12">
        <v>1</v>
      </c>
      <c r="AH12" s="11" t="s">
        <v>226</v>
      </c>
      <c r="AI12" t="s">
        <v>389</v>
      </c>
    </row>
    <row r="13" spans="1:35" x14ac:dyDescent="0.25">
      <c r="A13" s="1">
        <v>40828</v>
      </c>
      <c r="B13" t="s">
        <v>19</v>
      </c>
      <c r="C13" t="str">
        <f t="shared" si="0"/>
        <v>10/12/2011;1</v>
      </c>
      <c r="D13" t="s">
        <v>108</v>
      </c>
      <c r="E13" t="s">
        <v>266</v>
      </c>
      <c r="F13" t="s">
        <v>115</v>
      </c>
      <c r="G13" t="str">
        <f t="shared" si="1"/>
        <v>Anabaena</v>
      </c>
      <c r="H13" t="str">
        <f t="shared" si="2"/>
        <v>Anabaena</v>
      </c>
      <c r="I13" t="str">
        <f t="shared" si="3"/>
        <v>NA</v>
      </c>
      <c r="J13" t="str">
        <f t="shared" si="4"/>
        <v>NA</v>
      </c>
      <c r="L13" s="19" t="s">
        <v>167</v>
      </c>
      <c r="M13" s="23" t="s">
        <v>314</v>
      </c>
      <c r="N13" s="19" t="s">
        <v>212</v>
      </c>
      <c r="P13" s="11" t="s">
        <v>345</v>
      </c>
      <c r="V13" s="2">
        <v>1</v>
      </c>
      <c r="W13" s="2">
        <v>1</v>
      </c>
      <c r="Z13" s="26"/>
      <c r="AH13" s="11" t="s">
        <v>345</v>
      </c>
      <c r="AI13" t="s">
        <v>389</v>
      </c>
    </row>
    <row r="14" spans="1:35" x14ac:dyDescent="0.25">
      <c r="A14" s="1">
        <v>40828</v>
      </c>
      <c r="B14" t="s">
        <v>19</v>
      </c>
      <c r="C14" t="str">
        <f t="shared" si="0"/>
        <v>10/12/2011;1</v>
      </c>
      <c r="D14" t="s">
        <v>116</v>
      </c>
      <c r="E14" t="s">
        <v>267</v>
      </c>
      <c r="F14" t="s">
        <v>117</v>
      </c>
      <c r="G14" t="str">
        <f t="shared" si="1"/>
        <v>Other Phyto</v>
      </c>
      <c r="H14" t="str">
        <f t="shared" si="2"/>
        <v>NA</v>
      </c>
      <c r="I14" t="str">
        <f t="shared" si="3"/>
        <v>NA</v>
      </c>
      <c r="J14" t="str">
        <f t="shared" si="4"/>
        <v>Other Phyto</v>
      </c>
      <c r="L14" s="19" t="s">
        <v>156</v>
      </c>
      <c r="M14" s="23" t="s">
        <v>303</v>
      </c>
      <c r="N14" s="19" t="s">
        <v>212</v>
      </c>
      <c r="P14" s="11" t="s">
        <v>328</v>
      </c>
      <c r="V14" s="2">
        <v>1</v>
      </c>
      <c r="W14" s="2">
        <v>1</v>
      </c>
      <c r="Z14" s="11"/>
      <c r="AH14" s="11" t="s">
        <v>328</v>
      </c>
      <c r="AI14" t="s">
        <v>390</v>
      </c>
    </row>
    <row r="15" spans="1:35" x14ac:dyDescent="0.25">
      <c r="A15" s="1">
        <v>40828</v>
      </c>
      <c r="B15" t="s">
        <v>19</v>
      </c>
      <c r="C15" t="str">
        <f t="shared" si="0"/>
        <v>10/12/2011;1</v>
      </c>
      <c r="D15" t="s">
        <v>122</v>
      </c>
      <c r="E15" t="s">
        <v>273</v>
      </c>
      <c r="F15" t="s">
        <v>118</v>
      </c>
      <c r="G15" t="str">
        <f t="shared" si="1"/>
        <v>Other Phyto</v>
      </c>
      <c r="H15" t="str">
        <f t="shared" si="2"/>
        <v>NA</v>
      </c>
      <c r="I15" t="str">
        <f t="shared" si="3"/>
        <v>Other Phyto</v>
      </c>
      <c r="J15" t="str">
        <f t="shared" si="4"/>
        <v>NA</v>
      </c>
      <c r="L15" s="19" t="s">
        <v>131</v>
      </c>
      <c r="M15" s="23" t="s">
        <v>281</v>
      </c>
      <c r="N15" s="19" t="s">
        <v>212</v>
      </c>
      <c r="P15" s="11" t="s">
        <v>264</v>
      </c>
      <c r="V15" s="2">
        <v>9</v>
      </c>
      <c r="W15" s="2">
        <v>9</v>
      </c>
      <c r="Z15" s="26"/>
      <c r="AH15" s="11" t="s">
        <v>264</v>
      </c>
      <c r="AI15" t="s">
        <v>391</v>
      </c>
    </row>
    <row r="16" spans="1:35" x14ac:dyDescent="0.25">
      <c r="A16" s="1">
        <v>40828</v>
      </c>
      <c r="B16" t="s">
        <v>19</v>
      </c>
      <c r="C16" t="str">
        <f t="shared" si="0"/>
        <v>10/12/2011;1</v>
      </c>
      <c r="D16" t="s">
        <v>123</v>
      </c>
      <c r="E16" t="s">
        <v>274</v>
      </c>
      <c r="F16" t="s">
        <v>117</v>
      </c>
      <c r="G16" t="str">
        <f t="shared" si="1"/>
        <v>Other Phyto</v>
      </c>
      <c r="H16" t="str">
        <f t="shared" si="2"/>
        <v>NA</v>
      </c>
      <c r="I16" t="str">
        <f t="shared" si="3"/>
        <v>NA</v>
      </c>
      <c r="J16" t="str">
        <f t="shared" si="4"/>
        <v>Other Phyto</v>
      </c>
      <c r="L16" s="19" t="s">
        <v>168</v>
      </c>
      <c r="M16" s="23" t="s">
        <v>315</v>
      </c>
      <c r="N16" s="19" t="s">
        <v>212</v>
      </c>
      <c r="P16" s="11" t="s">
        <v>361</v>
      </c>
      <c r="V16" s="2">
        <v>1</v>
      </c>
      <c r="W16" s="2">
        <v>1</v>
      </c>
      <c r="Z16" s="11"/>
      <c r="AH16" s="11" t="s">
        <v>361</v>
      </c>
      <c r="AI16" t="s">
        <v>391</v>
      </c>
    </row>
    <row r="17" spans="1:35" x14ac:dyDescent="0.25">
      <c r="A17" s="1">
        <v>40828</v>
      </c>
      <c r="B17" t="s">
        <v>19</v>
      </c>
      <c r="C17" t="str">
        <f t="shared" si="0"/>
        <v>10/12/2011;1</v>
      </c>
      <c r="D17" t="s">
        <v>120</v>
      </c>
      <c r="E17" t="s">
        <v>271</v>
      </c>
      <c r="F17" t="s">
        <v>117</v>
      </c>
      <c r="G17" t="str">
        <f t="shared" si="1"/>
        <v>Other Phyto</v>
      </c>
      <c r="H17" t="str">
        <f t="shared" si="2"/>
        <v>NA</v>
      </c>
      <c r="I17" t="str">
        <f t="shared" si="3"/>
        <v>NA</v>
      </c>
      <c r="J17" t="str">
        <f t="shared" si="4"/>
        <v>Other Phyto</v>
      </c>
      <c r="L17" s="19" t="s">
        <v>169</v>
      </c>
      <c r="M17" s="23" t="s">
        <v>316</v>
      </c>
      <c r="N17" s="19" t="s">
        <v>212</v>
      </c>
      <c r="P17" s="11" t="s">
        <v>227</v>
      </c>
      <c r="R17" s="2">
        <v>1</v>
      </c>
      <c r="V17" s="2">
        <v>11</v>
      </c>
      <c r="W17" s="2">
        <v>12</v>
      </c>
      <c r="Z17" s="26"/>
      <c r="AB17">
        <v>1</v>
      </c>
      <c r="AH17" s="11" t="s">
        <v>227</v>
      </c>
      <c r="AI17" t="s">
        <v>392</v>
      </c>
    </row>
    <row r="18" spans="1:35" x14ac:dyDescent="0.25">
      <c r="A18" s="1">
        <v>40828</v>
      </c>
      <c r="B18" t="s">
        <v>19</v>
      </c>
      <c r="C18" t="str">
        <f t="shared" si="0"/>
        <v>10/12/2011;1</v>
      </c>
      <c r="D18" t="s">
        <v>124</v>
      </c>
      <c r="E18" t="s">
        <v>275</v>
      </c>
      <c r="F18" t="s">
        <v>117</v>
      </c>
      <c r="G18" t="str">
        <f t="shared" si="1"/>
        <v>Other Phyto</v>
      </c>
      <c r="H18" t="str">
        <f t="shared" si="2"/>
        <v>NA</v>
      </c>
      <c r="I18" t="str">
        <f t="shared" si="3"/>
        <v>NA</v>
      </c>
      <c r="J18" t="str">
        <f t="shared" si="4"/>
        <v>Other Phyto</v>
      </c>
      <c r="L18" s="19" t="s">
        <v>146</v>
      </c>
      <c r="M18" s="23" t="s">
        <v>295</v>
      </c>
      <c r="N18" s="19" t="s">
        <v>212</v>
      </c>
      <c r="P18" s="11" t="s">
        <v>346</v>
      </c>
      <c r="V18" s="2">
        <v>1</v>
      </c>
      <c r="W18" s="2">
        <v>1</v>
      </c>
      <c r="Z18" s="11"/>
      <c r="AH18" s="11" t="s">
        <v>346</v>
      </c>
      <c r="AI18" t="s">
        <v>392</v>
      </c>
    </row>
    <row r="19" spans="1:35" x14ac:dyDescent="0.25">
      <c r="A19" s="1">
        <v>40828</v>
      </c>
      <c r="B19" t="s">
        <v>19</v>
      </c>
      <c r="C19" t="str">
        <f t="shared" si="0"/>
        <v>10/12/2011;1</v>
      </c>
      <c r="D19" t="s">
        <v>125</v>
      </c>
      <c r="E19" t="s">
        <v>276</v>
      </c>
      <c r="F19" t="s">
        <v>117</v>
      </c>
      <c r="G19" t="str">
        <f t="shared" si="1"/>
        <v>Other Phyto</v>
      </c>
      <c r="H19" t="str">
        <f t="shared" si="2"/>
        <v>NA</v>
      </c>
      <c r="I19" t="str">
        <f t="shared" si="3"/>
        <v>NA</v>
      </c>
      <c r="J19" t="str">
        <f t="shared" si="4"/>
        <v>Other Phyto</v>
      </c>
      <c r="L19" s="19" t="s">
        <v>120</v>
      </c>
      <c r="M19" s="23" t="s">
        <v>271</v>
      </c>
      <c r="N19" s="19" t="s">
        <v>212</v>
      </c>
      <c r="P19" s="11" t="s">
        <v>228</v>
      </c>
      <c r="R19" s="2">
        <v>1</v>
      </c>
      <c r="V19" s="2">
        <v>13</v>
      </c>
      <c r="W19" s="2">
        <v>14</v>
      </c>
      <c r="Z19" s="26"/>
      <c r="AB19">
        <v>1</v>
      </c>
      <c r="AH19" s="11" t="s">
        <v>228</v>
      </c>
      <c r="AI19" t="s">
        <v>393</v>
      </c>
    </row>
    <row r="20" spans="1:35" x14ac:dyDescent="0.25">
      <c r="A20" s="1">
        <v>40828</v>
      </c>
      <c r="B20" t="s">
        <v>19</v>
      </c>
      <c r="C20" t="str">
        <f t="shared" si="0"/>
        <v>10/12/2011;1</v>
      </c>
      <c r="D20" t="s">
        <v>126</v>
      </c>
      <c r="E20" t="s">
        <v>277</v>
      </c>
      <c r="F20" t="s">
        <v>117</v>
      </c>
      <c r="G20" t="str">
        <f t="shared" si="1"/>
        <v>Other Phyto</v>
      </c>
      <c r="H20" t="str">
        <f t="shared" si="2"/>
        <v>NA</v>
      </c>
      <c r="I20" t="str">
        <f t="shared" si="3"/>
        <v>NA</v>
      </c>
      <c r="J20" t="str">
        <f t="shared" si="4"/>
        <v>Other Phyto</v>
      </c>
      <c r="L20" s="19" t="s">
        <v>174</v>
      </c>
      <c r="M20" s="23" t="s">
        <v>321</v>
      </c>
      <c r="N20" s="19" t="s">
        <v>213</v>
      </c>
      <c r="P20" s="11" t="s">
        <v>362</v>
      </c>
      <c r="V20" s="2">
        <v>2</v>
      </c>
      <c r="W20" s="2">
        <v>2</v>
      </c>
      <c r="Z20" s="11"/>
      <c r="AH20" s="11" t="s">
        <v>362</v>
      </c>
      <c r="AI20" t="s">
        <v>393</v>
      </c>
    </row>
    <row r="21" spans="1:35" x14ac:dyDescent="0.25">
      <c r="A21" s="1">
        <v>40828</v>
      </c>
      <c r="B21" t="s">
        <v>19</v>
      </c>
      <c r="C21" t="str">
        <f t="shared" si="0"/>
        <v>10/12/2011;1</v>
      </c>
      <c r="D21" t="s">
        <v>127</v>
      </c>
      <c r="E21" t="s">
        <v>278</v>
      </c>
      <c r="F21" t="s">
        <v>117</v>
      </c>
      <c r="G21" t="str">
        <f t="shared" si="1"/>
        <v>Other Phyto</v>
      </c>
      <c r="H21" t="str">
        <f t="shared" si="2"/>
        <v>NA</v>
      </c>
      <c r="I21" t="str">
        <f t="shared" si="3"/>
        <v>NA</v>
      </c>
      <c r="J21" t="str">
        <f t="shared" si="4"/>
        <v>Other Phyto</v>
      </c>
      <c r="L21" s="19" t="s">
        <v>110</v>
      </c>
      <c r="M21" s="23" t="s">
        <v>268</v>
      </c>
      <c r="N21" s="19" t="s">
        <v>210</v>
      </c>
      <c r="P21" s="11" t="s">
        <v>229</v>
      </c>
      <c r="R21" s="2">
        <v>1</v>
      </c>
      <c r="V21" s="2">
        <v>10</v>
      </c>
      <c r="W21" s="2">
        <v>11</v>
      </c>
      <c r="Z21" s="26"/>
      <c r="AB21">
        <v>1</v>
      </c>
      <c r="AH21" s="11" t="s">
        <v>229</v>
      </c>
      <c r="AI21" t="s">
        <v>393</v>
      </c>
    </row>
    <row r="22" spans="1:35" x14ac:dyDescent="0.25">
      <c r="A22" s="1">
        <v>40883</v>
      </c>
      <c r="B22" t="s">
        <v>20</v>
      </c>
      <c r="C22" t="str">
        <f t="shared" si="0"/>
        <v>12/06/2011;1</v>
      </c>
      <c r="D22" t="s">
        <v>108</v>
      </c>
      <c r="E22" t="s">
        <v>266</v>
      </c>
      <c r="F22" t="s">
        <v>115</v>
      </c>
      <c r="G22" t="str">
        <f t="shared" si="1"/>
        <v>Anabaena</v>
      </c>
      <c r="H22" t="str">
        <f t="shared" si="2"/>
        <v>Anabaena</v>
      </c>
      <c r="I22" t="str">
        <f t="shared" si="3"/>
        <v>NA</v>
      </c>
      <c r="J22" t="str">
        <f t="shared" si="4"/>
        <v>NA</v>
      </c>
      <c r="L22" s="19" t="s">
        <v>149</v>
      </c>
      <c r="M22" s="23" t="s">
        <v>297</v>
      </c>
      <c r="N22" s="19" t="s">
        <v>212</v>
      </c>
      <c r="P22" s="11" t="s">
        <v>230</v>
      </c>
      <c r="R22" s="2">
        <v>1</v>
      </c>
      <c r="V22" s="2">
        <v>5</v>
      </c>
      <c r="W22" s="2">
        <v>6</v>
      </c>
      <c r="Z22" s="11"/>
      <c r="AB22">
        <v>1</v>
      </c>
      <c r="AH22" s="11" t="s">
        <v>230</v>
      </c>
      <c r="AI22" t="s">
        <v>394</v>
      </c>
    </row>
    <row r="23" spans="1:35" x14ac:dyDescent="0.25">
      <c r="A23" s="1">
        <v>40883</v>
      </c>
      <c r="B23" t="s">
        <v>20</v>
      </c>
      <c r="C23" t="str">
        <f t="shared" si="0"/>
        <v>12/06/2011;1</v>
      </c>
      <c r="D23" t="s">
        <v>128</v>
      </c>
      <c r="E23" t="s">
        <v>266</v>
      </c>
      <c r="F23" t="s">
        <v>117</v>
      </c>
      <c r="G23" t="str">
        <f t="shared" si="1"/>
        <v>Anabaena</v>
      </c>
      <c r="H23" t="str">
        <f t="shared" si="2"/>
        <v>NA</v>
      </c>
      <c r="I23" t="str">
        <f t="shared" si="3"/>
        <v>NA</v>
      </c>
      <c r="J23" t="str">
        <f t="shared" si="4"/>
        <v>Anabaena</v>
      </c>
      <c r="L23" s="19" t="s">
        <v>172</v>
      </c>
      <c r="M23" s="23" t="s">
        <v>319</v>
      </c>
      <c r="N23" s="19" t="s">
        <v>213</v>
      </c>
      <c r="P23" s="11" t="s">
        <v>363</v>
      </c>
      <c r="V23" s="2">
        <v>2</v>
      </c>
      <c r="W23" s="2">
        <v>2</v>
      </c>
      <c r="Z23" s="26"/>
      <c r="AH23" s="11" t="s">
        <v>363</v>
      </c>
      <c r="AI23" t="s">
        <v>394</v>
      </c>
    </row>
    <row r="24" spans="1:35" x14ac:dyDescent="0.25">
      <c r="A24" s="1">
        <v>40883</v>
      </c>
      <c r="B24" t="s">
        <v>20</v>
      </c>
      <c r="C24" t="str">
        <f t="shared" si="0"/>
        <v>12/06/2011;1</v>
      </c>
      <c r="D24" t="s">
        <v>129</v>
      </c>
      <c r="E24" t="s">
        <v>279</v>
      </c>
      <c r="F24" t="s">
        <v>118</v>
      </c>
      <c r="G24" t="str">
        <f t="shared" si="1"/>
        <v>Aphanizomenon</v>
      </c>
      <c r="H24" t="str">
        <f t="shared" si="2"/>
        <v>NA</v>
      </c>
      <c r="I24" t="str">
        <f t="shared" si="3"/>
        <v>Aphanizomenon</v>
      </c>
      <c r="J24" t="str">
        <f t="shared" si="4"/>
        <v>NA</v>
      </c>
      <c r="L24" s="19" t="s">
        <v>124</v>
      </c>
      <c r="M24" s="23" t="s">
        <v>275</v>
      </c>
      <c r="N24" s="19" t="s">
        <v>212</v>
      </c>
      <c r="P24" s="11" t="s">
        <v>231</v>
      </c>
      <c r="U24" s="2">
        <v>1</v>
      </c>
      <c r="V24" s="2">
        <v>13</v>
      </c>
      <c r="W24" s="2">
        <v>14</v>
      </c>
      <c r="Z24" s="11"/>
      <c r="AG24">
        <v>1</v>
      </c>
      <c r="AH24" s="11" t="s">
        <v>231</v>
      </c>
      <c r="AI24" t="s">
        <v>394</v>
      </c>
    </row>
    <row r="25" spans="1:35" x14ac:dyDescent="0.25">
      <c r="A25" s="1">
        <v>40883</v>
      </c>
      <c r="B25" t="s">
        <v>20</v>
      </c>
      <c r="C25" t="str">
        <f t="shared" si="0"/>
        <v>12/06/2011;1</v>
      </c>
      <c r="D25" t="s">
        <v>130</v>
      </c>
      <c r="E25" t="s">
        <v>280</v>
      </c>
      <c r="F25" t="s">
        <v>117</v>
      </c>
      <c r="G25" t="str">
        <f t="shared" si="1"/>
        <v>Other Phyto</v>
      </c>
      <c r="H25" t="str">
        <f t="shared" si="2"/>
        <v>NA</v>
      </c>
      <c r="I25" t="str">
        <f t="shared" si="3"/>
        <v>NA</v>
      </c>
      <c r="J25" t="str">
        <f t="shared" si="4"/>
        <v>Other Phyto</v>
      </c>
      <c r="L25" s="19" t="s">
        <v>157</v>
      </c>
      <c r="M25" s="23" t="s">
        <v>304</v>
      </c>
      <c r="N25" s="19" t="s">
        <v>212</v>
      </c>
      <c r="P25" s="11" t="s">
        <v>232</v>
      </c>
      <c r="R25" s="2">
        <v>1</v>
      </c>
      <c r="V25" s="2">
        <v>4</v>
      </c>
      <c r="W25" s="2">
        <v>5</v>
      </c>
      <c r="Z25" s="26"/>
      <c r="AB25">
        <v>1</v>
      </c>
      <c r="AH25" s="11" t="s">
        <v>232</v>
      </c>
      <c r="AI25" t="s">
        <v>395</v>
      </c>
    </row>
    <row r="26" spans="1:35" x14ac:dyDescent="0.25">
      <c r="A26" s="1">
        <v>40883</v>
      </c>
      <c r="B26" t="s">
        <v>20</v>
      </c>
      <c r="C26" t="str">
        <f t="shared" si="0"/>
        <v>12/06/2011;1</v>
      </c>
      <c r="D26" t="s">
        <v>131</v>
      </c>
      <c r="E26" t="s">
        <v>281</v>
      </c>
      <c r="F26" t="s">
        <v>117</v>
      </c>
      <c r="G26" t="str">
        <f t="shared" si="1"/>
        <v>Other Phyto</v>
      </c>
      <c r="H26" t="str">
        <f t="shared" si="2"/>
        <v>NA</v>
      </c>
      <c r="I26" t="str">
        <f t="shared" si="3"/>
        <v>NA</v>
      </c>
      <c r="J26" t="str">
        <f t="shared" si="4"/>
        <v>Other Phyto</v>
      </c>
      <c r="L26" s="19" t="s">
        <v>175</v>
      </c>
      <c r="M26" s="23" t="s">
        <v>322</v>
      </c>
      <c r="N26" s="19" t="s">
        <v>213</v>
      </c>
      <c r="P26" s="11" t="s">
        <v>347</v>
      </c>
      <c r="V26" s="2">
        <v>2</v>
      </c>
      <c r="W26" s="2">
        <v>2</v>
      </c>
      <c r="Z26" s="11"/>
      <c r="AH26" s="11" t="s">
        <v>347</v>
      </c>
      <c r="AI26" t="s">
        <v>395</v>
      </c>
    </row>
    <row r="27" spans="1:35" x14ac:dyDescent="0.25">
      <c r="A27" s="1">
        <v>40883</v>
      </c>
      <c r="B27" t="s">
        <v>20</v>
      </c>
      <c r="C27" t="str">
        <f t="shared" si="0"/>
        <v>12/06/2011;1</v>
      </c>
      <c r="D27" t="s">
        <v>121</v>
      </c>
      <c r="E27" t="s">
        <v>272</v>
      </c>
      <c r="F27" t="s">
        <v>117</v>
      </c>
      <c r="G27" t="str">
        <f t="shared" si="1"/>
        <v>Microcystis</v>
      </c>
      <c r="H27" t="str">
        <f t="shared" si="2"/>
        <v>NA</v>
      </c>
      <c r="I27" t="str">
        <f t="shared" si="3"/>
        <v>NA</v>
      </c>
      <c r="J27" t="str">
        <f t="shared" si="4"/>
        <v>Microcystis</v>
      </c>
      <c r="L27" s="19" t="s">
        <v>121</v>
      </c>
      <c r="M27" s="23" t="s">
        <v>272</v>
      </c>
      <c r="N27" s="19" t="s">
        <v>209</v>
      </c>
      <c r="P27" s="11" t="s">
        <v>233</v>
      </c>
      <c r="Q27" s="2">
        <v>1</v>
      </c>
      <c r="V27" s="2">
        <v>12</v>
      </c>
      <c r="W27" s="2">
        <v>13</v>
      </c>
      <c r="Z27" s="26"/>
      <c r="AA27">
        <v>1</v>
      </c>
      <c r="AH27" s="11" t="s">
        <v>233</v>
      </c>
      <c r="AI27" t="s">
        <v>395</v>
      </c>
    </row>
    <row r="28" spans="1:35" x14ac:dyDescent="0.25">
      <c r="A28" s="1">
        <v>40883</v>
      </c>
      <c r="B28" t="s">
        <v>20</v>
      </c>
      <c r="C28" t="str">
        <f t="shared" si="0"/>
        <v>12/06/2011;1</v>
      </c>
      <c r="D28" t="s">
        <v>132</v>
      </c>
      <c r="E28" t="s">
        <v>282</v>
      </c>
      <c r="F28" t="s">
        <v>117</v>
      </c>
      <c r="G28" t="str">
        <f t="shared" si="1"/>
        <v>Other Phyto</v>
      </c>
      <c r="H28" t="str">
        <f t="shared" si="2"/>
        <v>NA</v>
      </c>
      <c r="I28" t="str">
        <f t="shared" si="3"/>
        <v>NA</v>
      </c>
      <c r="J28" t="str">
        <f t="shared" si="4"/>
        <v>Other Phyto</v>
      </c>
      <c r="L28" s="19" t="s">
        <v>158</v>
      </c>
      <c r="M28" s="23" t="s">
        <v>305</v>
      </c>
      <c r="N28" s="19" t="s">
        <v>212</v>
      </c>
      <c r="P28" s="11" t="s">
        <v>364</v>
      </c>
      <c r="V28" s="2">
        <v>4</v>
      </c>
      <c r="W28" s="2">
        <v>4</v>
      </c>
      <c r="Z28" s="11"/>
      <c r="AH28" s="11" t="s">
        <v>364</v>
      </c>
      <c r="AI28" t="s">
        <v>396</v>
      </c>
    </row>
    <row r="29" spans="1:35" x14ac:dyDescent="0.25">
      <c r="A29" s="1">
        <v>40883</v>
      </c>
      <c r="B29" t="s">
        <v>20</v>
      </c>
      <c r="C29" t="str">
        <f t="shared" si="0"/>
        <v>12/06/2011;1</v>
      </c>
      <c r="D29" t="s">
        <v>111</v>
      </c>
      <c r="E29" t="s">
        <v>270</v>
      </c>
      <c r="F29" t="s">
        <v>117</v>
      </c>
      <c r="G29" t="str">
        <f t="shared" si="1"/>
        <v>Woronichinia</v>
      </c>
      <c r="H29" t="str">
        <f t="shared" si="2"/>
        <v>NA</v>
      </c>
      <c r="I29" t="str">
        <f t="shared" si="3"/>
        <v>NA</v>
      </c>
      <c r="J29" t="str">
        <f t="shared" si="4"/>
        <v>Woronichinia</v>
      </c>
      <c r="L29" s="19" t="s">
        <v>150</v>
      </c>
      <c r="M29" s="23" t="s">
        <v>298</v>
      </c>
      <c r="N29" s="19" t="s">
        <v>212</v>
      </c>
      <c r="P29" s="11" t="s">
        <v>234</v>
      </c>
      <c r="R29" s="2">
        <v>1</v>
      </c>
      <c r="V29" s="2">
        <v>10</v>
      </c>
      <c r="W29" s="2">
        <v>11</v>
      </c>
      <c r="Z29" s="26"/>
      <c r="AB29">
        <v>1</v>
      </c>
      <c r="AH29" s="11" t="s">
        <v>234</v>
      </c>
      <c r="AI29" t="s">
        <v>396</v>
      </c>
    </row>
    <row r="30" spans="1:35" x14ac:dyDescent="0.25">
      <c r="A30" s="1">
        <v>41180</v>
      </c>
      <c r="B30" t="s">
        <v>22</v>
      </c>
      <c r="C30" t="str">
        <f t="shared" si="0"/>
        <v>09/28/2012;1</v>
      </c>
      <c r="D30" t="s">
        <v>108</v>
      </c>
      <c r="E30" t="s">
        <v>266</v>
      </c>
      <c r="F30" t="s">
        <v>118</v>
      </c>
      <c r="G30" t="str">
        <f t="shared" si="1"/>
        <v>Anabaena</v>
      </c>
      <c r="H30" t="str">
        <f t="shared" si="2"/>
        <v>NA</v>
      </c>
      <c r="I30" t="str">
        <f t="shared" si="3"/>
        <v>Anabaena</v>
      </c>
      <c r="J30" t="str">
        <f t="shared" si="4"/>
        <v>NA</v>
      </c>
      <c r="L30" s="19" t="s">
        <v>163</v>
      </c>
      <c r="M30" s="23" t="s">
        <v>310</v>
      </c>
      <c r="N30" s="19" t="s">
        <v>212</v>
      </c>
      <c r="P30" s="11" t="s">
        <v>235</v>
      </c>
      <c r="U30" s="2">
        <v>1</v>
      </c>
      <c r="V30" s="2">
        <v>17</v>
      </c>
      <c r="W30" s="2">
        <v>18</v>
      </c>
      <c r="Z30" s="11"/>
      <c r="AG30">
        <v>1</v>
      </c>
      <c r="AH30" s="11" t="s">
        <v>235</v>
      </c>
      <c r="AI30" t="s">
        <v>396</v>
      </c>
    </row>
    <row r="31" spans="1:35" x14ac:dyDescent="0.25">
      <c r="A31" s="1">
        <v>41180</v>
      </c>
      <c r="B31" t="s">
        <v>22</v>
      </c>
      <c r="C31" t="str">
        <f t="shared" si="0"/>
        <v>09/28/2012;1</v>
      </c>
      <c r="D31" t="s">
        <v>133</v>
      </c>
      <c r="E31" t="s">
        <v>283</v>
      </c>
      <c r="F31" t="s">
        <v>117</v>
      </c>
      <c r="G31" t="str">
        <f t="shared" si="1"/>
        <v>Cyano Other</v>
      </c>
      <c r="H31" t="str">
        <f t="shared" si="2"/>
        <v>NA</v>
      </c>
      <c r="I31" t="str">
        <f t="shared" si="3"/>
        <v>NA</v>
      </c>
      <c r="J31" t="str">
        <f t="shared" si="4"/>
        <v>Cyano Other</v>
      </c>
      <c r="L31" s="19" t="s">
        <v>140</v>
      </c>
      <c r="M31" s="23" t="s">
        <v>290</v>
      </c>
      <c r="N31" s="19" t="s">
        <v>212</v>
      </c>
      <c r="P31" s="11" t="s">
        <v>236</v>
      </c>
      <c r="R31" s="2">
        <v>1</v>
      </c>
      <c r="V31" s="2">
        <v>23</v>
      </c>
      <c r="W31" s="2">
        <v>24</v>
      </c>
      <c r="Z31" s="26"/>
      <c r="AB31">
        <v>1</v>
      </c>
      <c r="AH31" s="11" t="s">
        <v>236</v>
      </c>
      <c r="AI31" t="s">
        <v>396</v>
      </c>
    </row>
    <row r="32" spans="1:35" x14ac:dyDescent="0.25">
      <c r="A32" s="1">
        <v>41180</v>
      </c>
      <c r="B32" t="s">
        <v>22</v>
      </c>
      <c r="C32" t="str">
        <f t="shared" si="0"/>
        <v>09/28/2012;1</v>
      </c>
      <c r="D32" t="s">
        <v>129</v>
      </c>
      <c r="E32" t="s">
        <v>279</v>
      </c>
      <c r="F32" t="s">
        <v>117</v>
      </c>
      <c r="G32" t="str">
        <f t="shared" si="1"/>
        <v>Aphanizomenon</v>
      </c>
      <c r="H32" t="str">
        <f t="shared" si="2"/>
        <v>NA</v>
      </c>
      <c r="I32" t="str">
        <f t="shared" si="3"/>
        <v>NA</v>
      </c>
      <c r="J32" t="str">
        <f t="shared" si="4"/>
        <v>Aphanizomenon</v>
      </c>
      <c r="L32" s="19" t="s">
        <v>134</v>
      </c>
      <c r="M32" s="23" t="s">
        <v>284</v>
      </c>
      <c r="N32" s="19" t="s">
        <v>213</v>
      </c>
      <c r="P32" s="11" t="s">
        <v>237</v>
      </c>
      <c r="R32" s="2">
        <v>1</v>
      </c>
      <c r="V32" s="2">
        <v>11</v>
      </c>
      <c r="W32" s="2">
        <v>12</v>
      </c>
      <c r="Z32" s="11"/>
      <c r="AB32">
        <v>1</v>
      </c>
      <c r="AH32" s="11" t="s">
        <v>237</v>
      </c>
      <c r="AI32" t="s">
        <v>396</v>
      </c>
    </row>
    <row r="33" spans="1:35" x14ac:dyDescent="0.25">
      <c r="A33" s="1">
        <v>41180</v>
      </c>
      <c r="B33" t="s">
        <v>22</v>
      </c>
      <c r="C33" t="str">
        <f t="shared" si="0"/>
        <v>09/28/2012;1</v>
      </c>
      <c r="D33" t="s">
        <v>122</v>
      </c>
      <c r="E33" t="s">
        <v>273</v>
      </c>
      <c r="F33" t="s">
        <v>117</v>
      </c>
      <c r="G33" t="str">
        <f t="shared" si="1"/>
        <v>Other Phyto</v>
      </c>
      <c r="H33" t="str">
        <f t="shared" si="2"/>
        <v>NA</v>
      </c>
      <c r="I33" t="str">
        <f t="shared" si="3"/>
        <v>NA</v>
      </c>
      <c r="J33" t="str">
        <f t="shared" si="4"/>
        <v>Other Phyto</v>
      </c>
      <c r="L33" s="19" t="s">
        <v>135</v>
      </c>
      <c r="M33" s="23" t="s">
        <v>285</v>
      </c>
      <c r="N33" s="19" t="s">
        <v>212</v>
      </c>
      <c r="P33" s="11" t="s">
        <v>381</v>
      </c>
      <c r="V33" s="2">
        <v>1</v>
      </c>
      <c r="W33" s="2">
        <v>1</v>
      </c>
      <c r="Z33" s="26"/>
      <c r="AH33" s="11" t="s">
        <v>381</v>
      </c>
      <c r="AI33" t="s">
        <v>396</v>
      </c>
    </row>
    <row r="34" spans="1:35" x14ac:dyDescent="0.25">
      <c r="A34" s="1">
        <v>41180</v>
      </c>
      <c r="B34" t="s">
        <v>22</v>
      </c>
      <c r="C34" t="str">
        <f t="shared" si="0"/>
        <v>09/28/2012;1</v>
      </c>
      <c r="D34" t="s">
        <v>130</v>
      </c>
      <c r="E34" t="s">
        <v>280</v>
      </c>
      <c r="F34" t="s">
        <v>117</v>
      </c>
      <c r="G34" t="str">
        <f t="shared" si="1"/>
        <v>Other Phyto</v>
      </c>
      <c r="H34" t="str">
        <f t="shared" si="2"/>
        <v>NA</v>
      </c>
      <c r="I34" t="str">
        <f t="shared" si="3"/>
        <v>NA</v>
      </c>
      <c r="J34" t="str">
        <f t="shared" si="4"/>
        <v>Other Phyto</v>
      </c>
      <c r="L34" s="19" t="s">
        <v>170</v>
      </c>
      <c r="M34" s="23" t="s">
        <v>317</v>
      </c>
      <c r="N34" s="19" t="s">
        <v>212</v>
      </c>
      <c r="P34" s="11" t="s">
        <v>238</v>
      </c>
      <c r="Q34" s="2">
        <v>1</v>
      </c>
      <c r="V34" s="2">
        <v>10</v>
      </c>
      <c r="W34" s="2">
        <v>11</v>
      </c>
      <c r="Z34" s="11"/>
      <c r="AA34">
        <v>1</v>
      </c>
      <c r="AH34" s="11" t="s">
        <v>238</v>
      </c>
      <c r="AI34" t="s">
        <v>397</v>
      </c>
    </row>
    <row r="35" spans="1:35" x14ac:dyDescent="0.25">
      <c r="A35" s="1">
        <v>41180</v>
      </c>
      <c r="B35" t="s">
        <v>22</v>
      </c>
      <c r="C35" t="str">
        <f t="shared" si="0"/>
        <v>09/28/2012;1</v>
      </c>
      <c r="D35" t="s">
        <v>110</v>
      </c>
      <c r="E35" t="s">
        <v>268</v>
      </c>
      <c r="F35" t="s">
        <v>115</v>
      </c>
      <c r="G35" t="str">
        <f t="shared" si="1"/>
        <v>Gloeotrichia</v>
      </c>
      <c r="H35" t="str">
        <f t="shared" si="2"/>
        <v>Gloeotrichia</v>
      </c>
      <c r="I35" t="str">
        <f t="shared" si="3"/>
        <v>NA</v>
      </c>
      <c r="J35" t="str">
        <f t="shared" si="4"/>
        <v>NA</v>
      </c>
      <c r="L35" s="19" t="s">
        <v>160</v>
      </c>
      <c r="M35" s="23" t="s">
        <v>307</v>
      </c>
      <c r="N35" s="19" t="s">
        <v>213</v>
      </c>
      <c r="P35" s="11" t="s">
        <v>348</v>
      </c>
      <c r="V35" s="2">
        <v>2</v>
      </c>
      <c r="W35" s="2">
        <v>2</v>
      </c>
      <c r="Z35" s="26"/>
      <c r="AH35" s="11" t="s">
        <v>348</v>
      </c>
      <c r="AI35" t="s">
        <v>397</v>
      </c>
    </row>
    <row r="36" spans="1:35" x14ac:dyDescent="0.25">
      <c r="A36" s="1">
        <v>41180</v>
      </c>
      <c r="B36" t="s">
        <v>22</v>
      </c>
      <c r="C36" t="str">
        <f t="shared" si="0"/>
        <v>09/28/2012;1</v>
      </c>
      <c r="D36" t="s">
        <v>121</v>
      </c>
      <c r="E36" t="s">
        <v>272</v>
      </c>
      <c r="F36" t="s">
        <v>117</v>
      </c>
      <c r="G36" t="str">
        <f t="shared" si="1"/>
        <v>Microcystis</v>
      </c>
      <c r="H36" t="str">
        <f t="shared" si="2"/>
        <v>NA</v>
      </c>
      <c r="I36" t="str">
        <f t="shared" si="3"/>
        <v>NA</v>
      </c>
      <c r="J36" t="str">
        <f t="shared" si="4"/>
        <v>Microcystis</v>
      </c>
      <c r="L36" s="19" t="s">
        <v>161</v>
      </c>
      <c r="M36" s="23" t="s">
        <v>308</v>
      </c>
      <c r="N36" s="19" t="s">
        <v>212</v>
      </c>
      <c r="P36" s="11" t="s">
        <v>239</v>
      </c>
      <c r="U36" s="2">
        <v>1</v>
      </c>
      <c r="V36" s="2">
        <v>13</v>
      </c>
      <c r="W36" s="2">
        <v>14</v>
      </c>
      <c r="Z36" s="11"/>
      <c r="AG36">
        <v>1</v>
      </c>
      <c r="AH36" s="11" t="s">
        <v>239</v>
      </c>
      <c r="AI36" t="s">
        <v>397</v>
      </c>
    </row>
    <row r="37" spans="1:35" x14ac:dyDescent="0.25">
      <c r="A37" s="1">
        <v>41180</v>
      </c>
      <c r="B37" t="s">
        <v>22</v>
      </c>
      <c r="C37" t="str">
        <f t="shared" si="0"/>
        <v>09/28/2012;1</v>
      </c>
      <c r="D37" t="s">
        <v>134</v>
      </c>
      <c r="E37" t="s">
        <v>284</v>
      </c>
      <c r="F37" t="s">
        <v>117</v>
      </c>
      <c r="G37" t="str">
        <f t="shared" si="1"/>
        <v>Cyano Other</v>
      </c>
      <c r="H37" t="str">
        <f t="shared" si="2"/>
        <v>NA</v>
      </c>
      <c r="I37" t="str">
        <f t="shared" si="3"/>
        <v>NA</v>
      </c>
      <c r="J37" t="str">
        <f t="shared" si="4"/>
        <v>Cyano Other</v>
      </c>
      <c r="L37" s="19" t="s">
        <v>153</v>
      </c>
      <c r="M37" s="23" t="s">
        <v>301</v>
      </c>
      <c r="N37" s="19" t="s">
        <v>212</v>
      </c>
      <c r="P37" s="11" t="s">
        <v>365</v>
      </c>
      <c r="V37" s="2">
        <v>4</v>
      </c>
      <c r="W37" s="2">
        <v>4</v>
      </c>
      <c r="Z37" s="26"/>
      <c r="AH37" s="11" t="s">
        <v>365</v>
      </c>
      <c r="AI37" t="s">
        <v>398</v>
      </c>
    </row>
    <row r="38" spans="1:35" x14ac:dyDescent="0.25">
      <c r="A38" s="1">
        <v>41180</v>
      </c>
      <c r="B38" t="s">
        <v>22</v>
      </c>
      <c r="C38" t="str">
        <f t="shared" si="0"/>
        <v>09/28/2012;1</v>
      </c>
      <c r="D38" t="s">
        <v>135</v>
      </c>
      <c r="E38" t="s">
        <v>285</v>
      </c>
      <c r="F38" t="s">
        <v>117</v>
      </c>
      <c r="G38" t="str">
        <f t="shared" si="1"/>
        <v>Other Phyto</v>
      </c>
      <c r="H38" t="str">
        <f t="shared" si="2"/>
        <v>NA</v>
      </c>
      <c r="I38" t="str">
        <f t="shared" si="3"/>
        <v>NA</v>
      </c>
      <c r="J38" t="str">
        <f t="shared" si="4"/>
        <v>Other Phyto</v>
      </c>
      <c r="L38" s="19" t="s">
        <v>144</v>
      </c>
      <c r="M38" s="23" t="s">
        <v>293</v>
      </c>
      <c r="N38" s="19" t="s">
        <v>212</v>
      </c>
      <c r="P38" s="11" t="s">
        <v>366</v>
      </c>
      <c r="V38" s="2">
        <v>4</v>
      </c>
      <c r="W38" s="2">
        <v>4</v>
      </c>
      <c r="Z38" s="11"/>
      <c r="AH38" s="11" t="s">
        <v>366</v>
      </c>
      <c r="AI38" t="s">
        <v>399</v>
      </c>
    </row>
    <row r="39" spans="1:35" x14ac:dyDescent="0.25">
      <c r="A39" s="1">
        <v>41180</v>
      </c>
      <c r="B39" t="s">
        <v>22</v>
      </c>
      <c r="C39" t="str">
        <f t="shared" si="0"/>
        <v>09/28/2012;1</v>
      </c>
      <c r="D39" t="s">
        <v>111</v>
      </c>
      <c r="E39" t="s">
        <v>270</v>
      </c>
      <c r="F39" t="s">
        <v>117</v>
      </c>
      <c r="G39" t="str">
        <f t="shared" si="1"/>
        <v>Woronichinia</v>
      </c>
      <c r="H39" t="str">
        <f t="shared" si="2"/>
        <v>NA</v>
      </c>
      <c r="I39" t="str">
        <f t="shared" si="3"/>
        <v>NA</v>
      </c>
      <c r="J39" t="str">
        <f t="shared" si="4"/>
        <v>Woronichinia</v>
      </c>
      <c r="L39" s="19" t="s">
        <v>162</v>
      </c>
      <c r="M39" s="23" t="s">
        <v>309</v>
      </c>
      <c r="N39" s="19" t="s">
        <v>212</v>
      </c>
      <c r="P39" s="11" t="s">
        <v>432</v>
      </c>
      <c r="V39" s="2">
        <v>1</v>
      </c>
      <c r="W39" s="2">
        <v>1</v>
      </c>
      <c r="Z39" s="26"/>
      <c r="AH39" s="11" t="s">
        <v>367</v>
      </c>
      <c r="AI39" t="s">
        <v>400</v>
      </c>
    </row>
    <row r="40" spans="1:35" x14ac:dyDescent="0.25">
      <c r="A40" s="1">
        <v>41184</v>
      </c>
      <c r="B40" t="s">
        <v>23</v>
      </c>
      <c r="C40" t="str">
        <f t="shared" si="0"/>
        <v>10/02/2012;1</v>
      </c>
      <c r="D40" t="s">
        <v>116</v>
      </c>
      <c r="E40" t="s">
        <v>267</v>
      </c>
      <c r="F40" t="s">
        <v>117</v>
      </c>
      <c r="G40" t="str">
        <f t="shared" si="1"/>
        <v>Other Phyto</v>
      </c>
      <c r="H40" t="str">
        <f t="shared" si="2"/>
        <v>NA</v>
      </c>
      <c r="I40" t="str">
        <f t="shared" si="3"/>
        <v>NA</v>
      </c>
      <c r="J40" t="str">
        <f t="shared" si="4"/>
        <v>Other Phyto</v>
      </c>
      <c r="L40" s="19" t="s">
        <v>171</v>
      </c>
      <c r="M40" s="23" t="s">
        <v>318</v>
      </c>
      <c r="N40" s="19" t="s">
        <v>212</v>
      </c>
      <c r="P40" s="11" t="s">
        <v>367</v>
      </c>
      <c r="V40" s="2">
        <v>3</v>
      </c>
      <c r="W40" s="2">
        <v>3</v>
      </c>
      <c r="Z40" s="11"/>
      <c r="AH40" s="11" t="s">
        <v>240</v>
      </c>
      <c r="AI40" t="s">
        <v>401</v>
      </c>
    </row>
    <row r="41" spans="1:35" x14ac:dyDescent="0.25">
      <c r="A41" s="1">
        <v>41184</v>
      </c>
      <c r="B41" t="s">
        <v>23</v>
      </c>
      <c r="C41" t="str">
        <f t="shared" si="0"/>
        <v>10/02/2012;1</v>
      </c>
      <c r="D41" t="s">
        <v>122</v>
      </c>
      <c r="E41" t="s">
        <v>273</v>
      </c>
      <c r="F41" t="s">
        <v>115</v>
      </c>
      <c r="G41" t="str">
        <f t="shared" si="1"/>
        <v>Other Phyto</v>
      </c>
      <c r="H41" t="str">
        <f t="shared" si="2"/>
        <v>Other Phyto</v>
      </c>
      <c r="I41" t="str">
        <f t="shared" si="3"/>
        <v>NA</v>
      </c>
      <c r="J41" t="str">
        <f t="shared" si="4"/>
        <v>NA</v>
      </c>
      <c r="L41" s="19" t="s">
        <v>151</v>
      </c>
      <c r="M41" s="23" t="s">
        <v>299</v>
      </c>
      <c r="N41" s="19" t="s">
        <v>212</v>
      </c>
      <c r="P41" s="11" t="s">
        <v>240</v>
      </c>
      <c r="Q41" s="2">
        <v>1</v>
      </c>
      <c r="V41" s="2">
        <v>14</v>
      </c>
      <c r="W41" s="2">
        <v>15</v>
      </c>
      <c r="Z41" s="26"/>
      <c r="AA41">
        <v>1</v>
      </c>
      <c r="AH41" s="11" t="s">
        <v>349</v>
      </c>
      <c r="AI41" t="s">
        <v>401</v>
      </c>
    </row>
    <row r="42" spans="1:35" x14ac:dyDescent="0.25">
      <c r="A42" s="1">
        <v>41184</v>
      </c>
      <c r="B42" t="s">
        <v>23</v>
      </c>
      <c r="C42" t="str">
        <f t="shared" si="0"/>
        <v>10/02/2012;1</v>
      </c>
      <c r="D42" t="s">
        <v>120</v>
      </c>
      <c r="E42" t="s">
        <v>271</v>
      </c>
      <c r="F42" t="s">
        <v>118</v>
      </c>
      <c r="G42" t="str">
        <f t="shared" si="1"/>
        <v>Other Phyto</v>
      </c>
      <c r="H42" t="str">
        <f t="shared" si="2"/>
        <v>NA</v>
      </c>
      <c r="I42" t="str">
        <f t="shared" si="3"/>
        <v>Other Phyto</v>
      </c>
      <c r="J42" t="str">
        <f t="shared" si="4"/>
        <v>NA</v>
      </c>
      <c r="L42" s="19" t="s">
        <v>145</v>
      </c>
      <c r="M42" s="23" t="s">
        <v>294</v>
      </c>
      <c r="N42" s="19" t="s">
        <v>212</v>
      </c>
      <c r="P42" s="11" t="s">
        <v>349</v>
      </c>
      <c r="V42" s="2">
        <v>3</v>
      </c>
      <c r="W42" s="2">
        <v>3</v>
      </c>
      <c r="Z42" s="11"/>
      <c r="AH42" s="11" t="s">
        <v>241</v>
      </c>
      <c r="AI42" t="s">
        <v>401</v>
      </c>
    </row>
    <row r="43" spans="1:35" x14ac:dyDescent="0.25">
      <c r="A43" s="1">
        <v>41184</v>
      </c>
      <c r="B43" t="s">
        <v>25</v>
      </c>
      <c r="C43" t="str">
        <f t="shared" si="0"/>
        <v>10/02/2012;2</v>
      </c>
      <c r="D43" t="s">
        <v>108</v>
      </c>
      <c r="E43" t="s">
        <v>266</v>
      </c>
      <c r="F43" t="s">
        <v>117</v>
      </c>
      <c r="G43" t="str">
        <f t="shared" si="1"/>
        <v>Anabaena</v>
      </c>
      <c r="H43" t="str">
        <f t="shared" si="2"/>
        <v>NA</v>
      </c>
      <c r="I43" t="str">
        <f t="shared" si="3"/>
        <v>NA</v>
      </c>
      <c r="J43" t="str">
        <f t="shared" si="4"/>
        <v>Anabaena</v>
      </c>
      <c r="L43" s="19" t="s">
        <v>138</v>
      </c>
      <c r="M43" s="23" t="s">
        <v>288</v>
      </c>
      <c r="N43" s="19" t="s">
        <v>212</v>
      </c>
      <c r="P43" s="11" t="s">
        <v>241</v>
      </c>
      <c r="R43" s="2">
        <v>1</v>
      </c>
      <c r="V43" s="2">
        <v>19</v>
      </c>
      <c r="W43" s="2">
        <v>20</v>
      </c>
      <c r="Z43" s="26"/>
      <c r="AB43">
        <v>1</v>
      </c>
      <c r="AH43" s="11" t="s">
        <v>242</v>
      </c>
      <c r="AI43" t="s">
        <v>401</v>
      </c>
    </row>
    <row r="44" spans="1:35" x14ac:dyDescent="0.25">
      <c r="A44" s="1">
        <v>41184</v>
      </c>
      <c r="B44" t="s">
        <v>25</v>
      </c>
      <c r="C44" t="str">
        <f t="shared" si="0"/>
        <v>10/02/2012;2</v>
      </c>
      <c r="D44" t="s">
        <v>133</v>
      </c>
      <c r="E44" t="s">
        <v>283</v>
      </c>
      <c r="F44" t="s">
        <v>117</v>
      </c>
      <c r="G44" t="str">
        <f t="shared" si="1"/>
        <v>Cyano Other</v>
      </c>
      <c r="H44" t="str">
        <f t="shared" si="2"/>
        <v>NA</v>
      </c>
      <c r="I44" t="str">
        <f t="shared" si="3"/>
        <v>NA</v>
      </c>
      <c r="J44" t="str">
        <f t="shared" si="4"/>
        <v>Cyano Other</v>
      </c>
      <c r="L44" s="19" t="s">
        <v>125</v>
      </c>
      <c r="M44" s="23" t="s">
        <v>276</v>
      </c>
      <c r="N44" s="19" t="s">
        <v>212</v>
      </c>
      <c r="P44" s="11" t="s">
        <v>242</v>
      </c>
      <c r="U44" s="2">
        <v>1</v>
      </c>
      <c r="V44" s="2">
        <v>12</v>
      </c>
      <c r="W44" s="2">
        <v>13</v>
      </c>
      <c r="Z44" s="11"/>
      <c r="AG44">
        <v>1</v>
      </c>
      <c r="AH44" s="11" t="s">
        <v>368</v>
      </c>
      <c r="AI44" t="s">
        <v>402</v>
      </c>
    </row>
    <row r="45" spans="1:35" x14ac:dyDescent="0.25">
      <c r="A45" s="1">
        <v>41184</v>
      </c>
      <c r="B45" t="s">
        <v>25</v>
      </c>
      <c r="C45" t="str">
        <f t="shared" si="0"/>
        <v>10/02/2012;2</v>
      </c>
      <c r="D45" t="s">
        <v>122</v>
      </c>
      <c r="E45" t="s">
        <v>273</v>
      </c>
      <c r="F45" t="s">
        <v>115</v>
      </c>
      <c r="G45" t="str">
        <f t="shared" si="1"/>
        <v>Other Phyto</v>
      </c>
      <c r="H45" t="str">
        <f t="shared" si="2"/>
        <v>Other Phyto</v>
      </c>
      <c r="I45" t="str">
        <f t="shared" si="3"/>
        <v>NA</v>
      </c>
      <c r="J45" t="str">
        <f t="shared" si="4"/>
        <v>NA</v>
      </c>
      <c r="L45" s="19" t="s">
        <v>126</v>
      </c>
      <c r="M45" s="23" t="s">
        <v>277</v>
      </c>
      <c r="N45" s="19" t="s">
        <v>212</v>
      </c>
      <c r="P45" s="11" t="s">
        <v>433</v>
      </c>
      <c r="V45" s="2">
        <v>1</v>
      </c>
      <c r="W45" s="2">
        <v>1</v>
      </c>
      <c r="Z45" s="26"/>
      <c r="AH45" s="11" t="s">
        <v>243</v>
      </c>
      <c r="AI45" t="s">
        <v>403</v>
      </c>
    </row>
    <row r="46" spans="1:35" x14ac:dyDescent="0.25">
      <c r="A46" s="1">
        <v>41184</v>
      </c>
      <c r="B46" t="s">
        <v>25</v>
      </c>
      <c r="C46" t="str">
        <f t="shared" si="0"/>
        <v>10/02/2012;2</v>
      </c>
      <c r="D46" t="s">
        <v>120</v>
      </c>
      <c r="E46" t="s">
        <v>271</v>
      </c>
      <c r="F46" t="s">
        <v>118</v>
      </c>
      <c r="G46" t="str">
        <f t="shared" si="1"/>
        <v>Other Phyto</v>
      </c>
      <c r="H46" t="str">
        <f t="shared" si="2"/>
        <v>NA</v>
      </c>
      <c r="I46" t="str">
        <f t="shared" si="3"/>
        <v>Other Phyto</v>
      </c>
      <c r="J46" t="str">
        <f t="shared" si="4"/>
        <v>NA</v>
      </c>
      <c r="L46" s="19" t="s">
        <v>164</v>
      </c>
      <c r="M46" s="23" t="s">
        <v>311</v>
      </c>
      <c r="N46" s="19" t="s">
        <v>212</v>
      </c>
      <c r="P46" s="11" t="s">
        <v>368</v>
      </c>
      <c r="V46" s="2">
        <v>3</v>
      </c>
      <c r="W46" s="2">
        <v>3</v>
      </c>
      <c r="Z46" s="11"/>
      <c r="AH46" s="11" t="s">
        <v>350</v>
      </c>
      <c r="AI46" t="s">
        <v>403</v>
      </c>
    </row>
    <row r="47" spans="1:35" x14ac:dyDescent="0.25">
      <c r="A47" s="1">
        <v>41184</v>
      </c>
      <c r="B47" t="s">
        <v>25</v>
      </c>
      <c r="C47" t="str">
        <f t="shared" si="0"/>
        <v>10/02/2012;2</v>
      </c>
      <c r="D47" t="s">
        <v>135</v>
      </c>
      <c r="E47" t="s">
        <v>285</v>
      </c>
      <c r="F47" t="s">
        <v>117</v>
      </c>
      <c r="G47" t="str">
        <f t="shared" si="1"/>
        <v>Other Phyto</v>
      </c>
      <c r="H47" t="str">
        <f t="shared" si="2"/>
        <v>NA</v>
      </c>
      <c r="I47" t="str">
        <f t="shared" si="3"/>
        <v>NA</v>
      </c>
      <c r="J47" t="str">
        <f t="shared" si="4"/>
        <v>Other Phyto</v>
      </c>
      <c r="L47" s="19" t="s">
        <v>141</v>
      </c>
      <c r="M47" s="23" t="s">
        <v>291</v>
      </c>
      <c r="N47" s="19" t="s">
        <v>212</v>
      </c>
      <c r="P47" s="11" t="s">
        <v>243</v>
      </c>
      <c r="Q47" s="2">
        <v>1</v>
      </c>
      <c r="V47" s="2">
        <v>2</v>
      </c>
      <c r="W47" s="2">
        <v>3</v>
      </c>
      <c r="Z47" s="26"/>
      <c r="AA47">
        <v>1</v>
      </c>
      <c r="AH47" s="11" t="s">
        <v>244</v>
      </c>
      <c r="AI47" t="s">
        <v>403</v>
      </c>
    </row>
    <row r="48" spans="1:35" x14ac:dyDescent="0.25">
      <c r="A48" s="1">
        <v>41184</v>
      </c>
      <c r="B48" t="s">
        <v>25</v>
      </c>
      <c r="C48" t="str">
        <f t="shared" si="0"/>
        <v>10/02/2012;2</v>
      </c>
      <c r="D48" t="s">
        <v>126</v>
      </c>
      <c r="E48" t="s">
        <v>277</v>
      </c>
      <c r="F48" t="s">
        <v>117</v>
      </c>
      <c r="G48" t="str">
        <f t="shared" si="1"/>
        <v>Other Phyto</v>
      </c>
      <c r="H48" t="str">
        <f t="shared" si="2"/>
        <v>NA</v>
      </c>
      <c r="I48" t="str">
        <f t="shared" si="3"/>
        <v>NA</v>
      </c>
      <c r="J48" t="str">
        <f t="shared" si="4"/>
        <v>Other Phyto</v>
      </c>
      <c r="L48" s="19" t="s">
        <v>127</v>
      </c>
      <c r="M48" s="23" t="s">
        <v>278</v>
      </c>
      <c r="N48" s="19" t="s">
        <v>212</v>
      </c>
      <c r="P48" s="11" t="s">
        <v>350</v>
      </c>
      <c r="V48" s="2">
        <v>2</v>
      </c>
      <c r="W48" s="2">
        <v>2</v>
      </c>
      <c r="Z48" s="11"/>
      <c r="AH48" s="11" t="s">
        <v>245</v>
      </c>
      <c r="AI48" t="s">
        <v>404</v>
      </c>
    </row>
    <row r="49" spans="1:35" x14ac:dyDescent="0.25">
      <c r="A49" s="1">
        <v>41184</v>
      </c>
      <c r="B49" t="s">
        <v>25</v>
      </c>
      <c r="C49" t="str">
        <f t="shared" si="0"/>
        <v>10/02/2012;2</v>
      </c>
      <c r="D49" t="s">
        <v>136</v>
      </c>
      <c r="E49" t="s">
        <v>286</v>
      </c>
      <c r="F49" t="s">
        <v>117</v>
      </c>
      <c r="G49" t="str">
        <f t="shared" si="1"/>
        <v>Other Phyto</v>
      </c>
      <c r="H49" t="str">
        <f t="shared" si="2"/>
        <v>NA</v>
      </c>
      <c r="I49" t="str">
        <f t="shared" si="3"/>
        <v>NA</v>
      </c>
      <c r="J49" t="str">
        <f t="shared" si="4"/>
        <v>Other Phyto</v>
      </c>
      <c r="L49" s="19" t="s">
        <v>119</v>
      </c>
      <c r="M49" s="23" t="s">
        <v>269</v>
      </c>
      <c r="N49" s="19" t="s">
        <v>212</v>
      </c>
      <c r="P49" s="11" t="s">
        <v>244</v>
      </c>
      <c r="U49" s="2">
        <v>1</v>
      </c>
      <c r="V49" s="2">
        <v>9</v>
      </c>
      <c r="W49" s="2">
        <v>10</v>
      </c>
      <c r="Z49" s="26"/>
      <c r="AG49">
        <v>1</v>
      </c>
      <c r="AH49" s="11" t="s">
        <v>333</v>
      </c>
      <c r="AI49" t="s">
        <v>404</v>
      </c>
    </row>
    <row r="50" spans="1:35" x14ac:dyDescent="0.25">
      <c r="A50" s="1">
        <v>41184</v>
      </c>
      <c r="B50" t="s">
        <v>26</v>
      </c>
      <c r="C50" t="str">
        <f t="shared" si="0"/>
        <v>10/02/2012;3</v>
      </c>
      <c r="D50" t="s">
        <v>108</v>
      </c>
      <c r="E50" t="s">
        <v>266</v>
      </c>
      <c r="F50" t="s">
        <v>115</v>
      </c>
      <c r="G50" t="str">
        <f t="shared" si="1"/>
        <v>Anabaena</v>
      </c>
      <c r="H50" t="str">
        <f t="shared" si="2"/>
        <v>Anabaena</v>
      </c>
      <c r="I50" t="str">
        <f t="shared" si="3"/>
        <v>NA</v>
      </c>
      <c r="J50" t="str">
        <f t="shared" si="4"/>
        <v>NA</v>
      </c>
      <c r="L50" s="19" t="s">
        <v>142</v>
      </c>
      <c r="M50" s="23" t="s">
        <v>292</v>
      </c>
      <c r="N50" s="19" t="s">
        <v>212</v>
      </c>
      <c r="P50" s="11" t="s">
        <v>245</v>
      </c>
      <c r="T50" s="2">
        <v>1</v>
      </c>
      <c r="V50" s="2">
        <v>9</v>
      </c>
      <c r="W50" s="2">
        <v>10</v>
      </c>
      <c r="Z50" s="11"/>
      <c r="AD50">
        <v>1</v>
      </c>
      <c r="AH50" s="11" t="s">
        <v>246</v>
      </c>
      <c r="AI50" t="s">
        <v>405</v>
      </c>
    </row>
    <row r="51" spans="1:35" x14ac:dyDescent="0.25">
      <c r="A51" s="1">
        <v>41184</v>
      </c>
      <c r="B51" t="s">
        <v>26</v>
      </c>
      <c r="C51" t="str">
        <f t="shared" si="0"/>
        <v>10/02/2012;3</v>
      </c>
      <c r="D51" t="s">
        <v>128</v>
      </c>
      <c r="E51" t="s">
        <v>266</v>
      </c>
      <c r="F51" t="s">
        <v>117</v>
      </c>
      <c r="G51" t="str">
        <f t="shared" si="1"/>
        <v>Anabaena</v>
      </c>
      <c r="H51" t="str">
        <f t="shared" si="2"/>
        <v>NA</v>
      </c>
      <c r="I51" t="str">
        <f t="shared" si="3"/>
        <v>NA</v>
      </c>
      <c r="J51" t="str">
        <f t="shared" si="4"/>
        <v>Anabaena</v>
      </c>
      <c r="L51" s="19" t="s">
        <v>147</v>
      </c>
      <c r="M51" s="23" t="s">
        <v>292</v>
      </c>
      <c r="N51" s="19" t="s">
        <v>212</v>
      </c>
      <c r="P51" s="11" t="s">
        <v>333</v>
      </c>
      <c r="V51" s="2">
        <v>1</v>
      </c>
      <c r="W51" s="2">
        <v>1</v>
      </c>
      <c r="Z51" s="26"/>
      <c r="AH51" s="11" t="s">
        <v>351</v>
      </c>
      <c r="AI51" t="s">
        <v>405</v>
      </c>
    </row>
    <row r="52" spans="1:35" x14ac:dyDescent="0.25">
      <c r="A52" s="1">
        <v>41184</v>
      </c>
      <c r="B52" t="s">
        <v>26</v>
      </c>
      <c r="C52" t="str">
        <f t="shared" si="0"/>
        <v>10/02/2012;3</v>
      </c>
      <c r="D52" t="s">
        <v>122</v>
      </c>
      <c r="E52" t="s">
        <v>273</v>
      </c>
      <c r="F52" t="s">
        <v>117</v>
      </c>
      <c r="G52" t="str">
        <f t="shared" si="1"/>
        <v>Other Phyto</v>
      </c>
      <c r="H52" t="str">
        <f t="shared" si="2"/>
        <v>NA</v>
      </c>
      <c r="I52" t="str">
        <f t="shared" si="3"/>
        <v>NA</v>
      </c>
      <c r="J52" t="str">
        <f t="shared" si="4"/>
        <v>Other Phyto</v>
      </c>
      <c r="L52" s="19" t="s">
        <v>143</v>
      </c>
      <c r="M52" s="23" t="s">
        <v>292</v>
      </c>
      <c r="N52" s="19" t="s">
        <v>212</v>
      </c>
      <c r="P52" s="11" t="s">
        <v>246</v>
      </c>
      <c r="U52" s="2">
        <v>1</v>
      </c>
      <c r="V52" s="2">
        <v>20</v>
      </c>
      <c r="W52" s="2">
        <v>21</v>
      </c>
      <c r="Z52" s="11"/>
      <c r="AG52">
        <v>1</v>
      </c>
      <c r="AH52" s="11" t="s">
        <v>247</v>
      </c>
      <c r="AI52" t="s">
        <v>405</v>
      </c>
    </row>
    <row r="53" spans="1:35" x14ac:dyDescent="0.25">
      <c r="A53" s="1">
        <v>41184</v>
      </c>
      <c r="B53" t="s">
        <v>26</v>
      </c>
      <c r="C53" t="str">
        <f t="shared" si="0"/>
        <v>10/02/2012;3</v>
      </c>
      <c r="D53" t="s">
        <v>130</v>
      </c>
      <c r="E53" t="s">
        <v>280</v>
      </c>
      <c r="F53" t="s">
        <v>117</v>
      </c>
      <c r="G53" t="str">
        <f t="shared" si="1"/>
        <v>Other Phyto</v>
      </c>
      <c r="H53" t="str">
        <f t="shared" si="2"/>
        <v>NA</v>
      </c>
      <c r="I53" t="str">
        <f t="shared" si="3"/>
        <v>NA</v>
      </c>
      <c r="J53" t="str">
        <f t="shared" si="4"/>
        <v>Other Phyto</v>
      </c>
      <c r="L53" s="19" t="s">
        <v>154</v>
      </c>
      <c r="M53" s="23" t="s">
        <v>286</v>
      </c>
      <c r="N53" s="19" t="s">
        <v>212</v>
      </c>
      <c r="P53" s="11" t="s">
        <v>351</v>
      </c>
      <c r="V53" s="2">
        <v>2</v>
      </c>
      <c r="W53" s="2">
        <v>2</v>
      </c>
      <c r="Z53" s="26"/>
      <c r="AH53" s="11" t="s">
        <v>369</v>
      </c>
      <c r="AI53" t="s">
        <v>406</v>
      </c>
    </row>
    <row r="54" spans="1:35" x14ac:dyDescent="0.25">
      <c r="A54" s="1">
        <v>41184</v>
      </c>
      <c r="B54" t="s">
        <v>26</v>
      </c>
      <c r="C54" t="str">
        <f t="shared" si="0"/>
        <v>10/02/2012;3</v>
      </c>
      <c r="D54" t="s">
        <v>110</v>
      </c>
      <c r="E54" t="s">
        <v>268</v>
      </c>
      <c r="F54" t="s">
        <v>117</v>
      </c>
      <c r="G54" t="str">
        <f t="shared" si="1"/>
        <v>Gloeotrichia</v>
      </c>
      <c r="H54" t="str">
        <f t="shared" si="2"/>
        <v>NA</v>
      </c>
      <c r="I54" t="str">
        <f t="shared" si="3"/>
        <v>NA</v>
      </c>
      <c r="J54" t="str">
        <f t="shared" si="4"/>
        <v>Gloeotrichia</v>
      </c>
      <c r="L54" s="19" t="s">
        <v>136</v>
      </c>
      <c r="M54" s="23" t="s">
        <v>286</v>
      </c>
      <c r="N54" s="19" t="s">
        <v>212</v>
      </c>
      <c r="P54" s="11" t="s">
        <v>247</v>
      </c>
      <c r="U54" s="2">
        <v>1</v>
      </c>
      <c r="V54" s="2">
        <v>31</v>
      </c>
      <c r="W54" s="2">
        <v>32</v>
      </c>
      <c r="Z54" s="11"/>
      <c r="AG54">
        <v>1</v>
      </c>
      <c r="AH54" s="11" t="s">
        <v>248</v>
      </c>
      <c r="AI54" t="s">
        <v>407</v>
      </c>
    </row>
    <row r="55" spans="1:35" x14ac:dyDescent="0.25">
      <c r="A55" s="1">
        <v>41184</v>
      </c>
      <c r="B55" t="s">
        <v>26</v>
      </c>
      <c r="C55" t="str">
        <f t="shared" si="0"/>
        <v>10/02/2012;3</v>
      </c>
      <c r="D55" t="s">
        <v>121</v>
      </c>
      <c r="E55" t="s">
        <v>272</v>
      </c>
      <c r="F55" t="s">
        <v>118</v>
      </c>
      <c r="G55" t="str">
        <f t="shared" si="1"/>
        <v>Microcystis</v>
      </c>
      <c r="H55" t="str">
        <f t="shared" si="2"/>
        <v>NA</v>
      </c>
      <c r="I55" t="str">
        <f t="shared" si="3"/>
        <v>Microcystis</v>
      </c>
      <c r="J55" t="str">
        <f t="shared" si="4"/>
        <v>NA</v>
      </c>
      <c r="L55" s="19" t="s">
        <v>176</v>
      </c>
      <c r="M55" s="23" t="s">
        <v>286</v>
      </c>
      <c r="N55" s="19" t="s">
        <v>212</v>
      </c>
      <c r="P55" s="11" t="s">
        <v>436</v>
      </c>
      <c r="V55" s="2">
        <v>1</v>
      </c>
      <c r="W55" s="2">
        <v>1</v>
      </c>
      <c r="Z55" s="26"/>
      <c r="AH55" s="11" t="s">
        <v>334</v>
      </c>
      <c r="AI55" t="s">
        <v>407</v>
      </c>
    </row>
    <row r="56" spans="1:35" x14ac:dyDescent="0.25">
      <c r="A56" s="1">
        <v>41184</v>
      </c>
      <c r="B56" t="s">
        <v>26</v>
      </c>
      <c r="C56" t="str">
        <f t="shared" si="0"/>
        <v>10/02/2012;3</v>
      </c>
      <c r="D56" t="s">
        <v>111</v>
      </c>
      <c r="E56" t="s">
        <v>270</v>
      </c>
      <c r="F56" t="s">
        <v>117</v>
      </c>
      <c r="G56" t="str">
        <f t="shared" si="1"/>
        <v>Woronichinia</v>
      </c>
      <c r="H56" t="str">
        <f t="shared" si="2"/>
        <v>NA</v>
      </c>
      <c r="I56" t="str">
        <f t="shared" si="3"/>
        <v>NA</v>
      </c>
      <c r="J56" t="str">
        <f t="shared" si="4"/>
        <v>Woronichinia</v>
      </c>
      <c r="L56" s="19" t="s">
        <v>132</v>
      </c>
      <c r="M56" s="23" t="s">
        <v>282</v>
      </c>
      <c r="N56" s="19" t="s">
        <v>212</v>
      </c>
      <c r="P56" s="11" t="s">
        <v>369</v>
      </c>
      <c r="V56" s="2">
        <v>3</v>
      </c>
      <c r="W56" s="2">
        <v>3</v>
      </c>
      <c r="Z56" s="11"/>
      <c r="AH56" s="11" t="s">
        <v>249</v>
      </c>
      <c r="AI56" t="s">
        <v>407</v>
      </c>
    </row>
    <row r="57" spans="1:35" x14ac:dyDescent="0.25">
      <c r="A57" s="1">
        <v>41184</v>
      </c>
      <c r="B57" t="s">
        <v>24</v>
      </c>
      <c r="C57" t="str">
        <f t="shared" si="0"/>
        <v>10/02/2012;4</v>
      </c>
      <c r="D57" t="s">
        <v>108</v>
      </c>
      <c r="E57" t="s">
        <v>266</v>
      </c>
      <c r="F57" t="s">
        <v>115</v>
      </c>
      <c r="G57" t="str">
        <f t="shared" si="1"/>
        <v>Anabaena</v>
      </c>
      <c r="H57" t="str">
        <f t="shared" si="2"/>
        <v>Anabaena</v>
      </c>
      <c r="I57" t="str">
        <f t="shared" si="3"/>
        <v>NA</v>
      </c>
      <c r="J57" t="str">
        <f t="shared" si="4"/>
        <v>NA</v>
      </c>
      <c r="L57" s="19" t="s">
        <v>111</v>
      </c>
      <c r="M57" s="23" t="s">
        <v>270</v>
      </c>
      <c r="N57" s="19" t="s">
        <v>211</v>
      </c>
      <c r="P57" s="11" t="s">
        <v>248</v>
      </c>
      <c r="U57" s="2">
        <v>1</v>
      </c>
      <c r="V57" s="2">
        <v>2</v>
      </c>
      <c r="W57" s="2">
        <v>3</v>
      </c>
      <c r="Z57" s="26"/>
      <c r="AG57">
        <v>1</v>
      </c>
      <c r="AH57" s="11" t="s">
        <v>250</v>
      </c>
      <c r="AI57" t="s">
        <v>407</v>
      </c>
    </row>
    <row r="58" spans="1:35" x14ac:dyDescent="0.25">
      <c r="A58" s="1">
        <v>41184</v>
      </c>
      <c r="B58" t="s">
        <v>24</v>
      </c>
      <c r="C58" t="str">
        <f t="shared" si="0"/>
        <v>10/02/2012;4</v>
      </c>
      <c r="D58" t="s">
        <v>128</v>
      </c>
      <c r="E58" t="s">
        <v>266</v>
      </c>
      <c r="F58" t="s">
        <v>117</v>
      </c>
      <c r="G58" t="str">
        <f t="shared" si="1"/>
        <v>Anabaena</v>
      </c>
      <c r="H58" t="str">
        <f t="shared" si="2"/>
        <v>NA</v>
      </c>
      <c r="I58" t="str">
        <f t="shared" si="3"/>
        <v>NA</v>
      </c>
      <c r="J58" t="str">
        <f t="shared" si="4"/>
        <v>Anabaena</v>
      </c>
      <c r="L58" s="19" t="s">
        <v>137</v>
      </c>
      <c r="M58" s="23" t="s">
        <v>287</v>
      </c>
      <c r="N58" s="19" t="s">
        <v>212</v>
      </c>
      <c r="P58" s="11" t="s">
        <v>334</v>
      </c>
      <c r="V58" s="2">
        <v>4</v>
      </c>
      <c r="W58" s="2">
        <v>4</v>
      </c>
      <c r="Z58" s="11"/>
      <c r="AH58" s="11" t="s">
        <v>251</v>
      </c>
      <c r="AI58" t="s">
        <v>407</v>
      </c>
    </row>
    <row r="59" spans="1:35" x14ac:dyDescent="0.25">
      <c r="A59" s="1">
        <v>41184</v>
      </c>
      <c r="B59" t="s">
        <v>24</v>
      </c>
      <c r="C59" t="str">
        <f t="shared" si="0"/>
        <v>10/02/2012;4</v>
      </c>
      <c r="D59" t="s">
        <v>130</v>
      </c>
      <c r="E59" t="s">
        <v>280</v>
      </c>
      <c r="F59" t="s">
        <v>117</v>
      </c>
      <c r="G59" t="str">
        <f t="shared" si="1"/>
        <v>Other Phyto</v>
      </c>
      <c r="H59" t="str">
        <f t="shared" si="2"/>
        <v>NA</v>
      </c>
      <c r="I59" t="str">
        <f t="shared" si="3"/>
        <v>NA</v>
      </c>
      <c r="J59" t="str">
        <f t="shared" si="4"/>
        <v>Other Phyto</v>
      </c>
      <c r="L59" s="19" t="s">
        <v>108</v>
      </c>
      <c r="P59" s="11" t="s">
        <v>249</v>
      </c>
      <c r="U59" s="2">
        <v>1</v>
      </c>
      <c r="V59" s="2">
        <v>6</v>
      </c>
      <c r="W59" s="2">
        <v>7</v>
      </c>
      <c r="Z59" s="26"/>
      <c r="AG59">
        <v>1</v>
      </c>
      <c r="AH59" s="11" t="s">
        <v>252</v>
      </c>
      <c r="AI59" t="s">
        <v>408</v>
      </c>
    </row>
    <row r="60" spans="1:35" x14ac:dyDescent="0.25">
      <c r="A60" s="1">
        <v>41184</v>
      </c>
      <c r="B60" t="s">
        <v>24</v>
      </c>
      <c r="C60" t="str">
        <f t="shared" si="0"/>
        <v>10/02/2012;4</v>
      </c>
      <c r="D60" t="s">
        <v>110</v>
      </c>
      <c r="E60" t="s">
        <v>268</v>
      </c>
      <c r="F60" t="s">
        <v>117</v>
      </c>
      <c r="G60" t="str">
        <f t="shared" si="1"/>
        <v>Gloeotrichia</v>
      </c>
      <c r="H60" t="str">
        <f t="shared" si="2"/>
        <v>NA</v>
      </c>
      <c r="I60" t="str">
        <f t="shared" si="3"/>
        <v>NA</v>
      </c>
      <c r="J60" t="str">
        <f t="shared" si="4"/>
        <v>Gloeotrichia</v>
      </c>
      <c r="L60" s="19" t="s">
        <v>128</v>
      </c>
      <c r="P60" s="11" t="s">
        <v>250</v>
      </c>
      <c r="R60" s="2">
        <v>1</v>
      </c>
      <c r="V60" s="2">
        <v>6</v>
      </c>
      <c r="W60" s="2">
        <v>7</v>
      </c>
      <c r="Z60" s="11"/>
      <c r="AB60">
        <v>1</v>
      </c>
      <c r="AH60" s="11" t="s">
        <v>329</v>
      </c>
      <c r="AI60" t="s">
        <v>408</v>
      </c>
    </row>
    <row r="61" spans="1:35" x14ac:dyDescent="0.25">
      <c r="A61" s="1">
        <v>41184</v>
      </c>
      <c r="B61" t="s">
        <v>24</v>
      </c>
      <c r="C61" t="str">
        <f t="shared" si="0"/>
        <v>10/02/2012;4</v>
      </c>
      <c r="D61" t="s">
        <v>121</v>
      </c>
      <c r="E61" t="s">
        <v>272</v>
      </c>
      <c r="F61" t="s">
        <v>118</v>
      </c>
      <c r="G61" t="str">
        <f t="shared" si="1"/>
        <v>Microcystis</v>
      </c>
      <c r="H61" t="str">
        <f t="shared" si="2"/>
        <v>NA</v>
      </c>
      <c r="I61" t="str">
        <f t="shared" si="3"/>
        <v>Microcystis</v>
      </c>
      <c r="J61" t="str">
        <f t="shared" si="4"/>
        <v>NA</v>
      </c>
      <c r="P61" s="11" t="s">
        <v>251</v>
      </c>
      <c r="R61" s="2">
        <v>1</v>
      </c>
      <c r="V61" s="2">
        <v>6</v>
      </c>
      <c r="W61" s="2">
        <v>7</v>
      </c>
      <c r="Z61" s="26"/>
      <c r="AB61">
        <v>1</v>
      </c>
      <c r="AH61" s="11" t="s">
        <v>253</v>
      </c>
      <c r="AI61" t="s">
        <v>409</v>
      </c>
    </row>
    <row r="62" spans="1:35" x14ac:dyDescent="0.25">
      <c r="A62" s="1">
        <v>41184</v>
      </c>
      <c r="B62" t="s">
        <v>24</v>
      </c>
      <c r="C62" t="str">
        <f t="shared" si="0"/>
        <v>10/02/2012;4</v>
      </c>
      <c r="D62" t="s">
        <v>111</v>
      </c>
      <c r="E62" t="s">
        <v>270</v>
      </c>
      <c r="F62" t="s">
        <v>117</v>
      </c>
      <c r="G62" t="str">
        <f t="shared" si="1"/>
        <v>Woronichinia</v>
      </c>
      <c r="H62" t="str">
        <f t="shared" si="2"/>
        <v>NA</v>
      </c>
      <c r="I62" t="str">
        <f t="shared" si="3"/>
        <v>NA</v>
      </c>
      <c r="J62" t="str">
        <f t="shared" si="4"/>
        <v>Woronichinia</v>
      </c>
      <c r="P62" s="11" t="s">
        <v>252</v>
      </c>
      <c r="T62" s="2">
        <v>1</v>
      </c>
      <c r="V62" s="2">
        <v>4</v>
      </c>
      <c r="W62" s="2">
        <v>5</v>
      </c>
      <c r="Z62" s="11"/>
      <c r="AD62">
        <v>1</v>
      </c>
      <c r="AH62" s="11" t="s">
        <v>352</v>
      </c>
      <c r="AI62" t="s">
        <v>409</v>
      </c>
    </row>
    <row r="63" spans="1:35" x14ac:dyDescent="0.25">
      <c r="A63" s="1">
        <v>41184</v>
      </c>
      <c r="B63" t="s">
        <v>24</v>
      </c>
      <c r="C63" t="str">
        <f t="shared" si="0"/>
        <v>10/02/2012;4</v>
      </c>
      <c r="D63" t="s">
        <v>137</v>
      </c>
      <c r="E63" t="s">
        <v>287</v>
      </c>
      <c r="F63" t="s">
        <v>117</v>
      </c>
      <c r="G63" t="str">
        <f t="shared" si="1"/>
        <v>Other Phyto</v>
      </c>
      <c r="H63" t="str">
        <f t="shared" si="2"/>
        <v>NA</v>
      </c>
      <c r="I63" t="str">
        <f t="shared" si="3"/>
        <v>NA</v>
      </c>
      <c r="J63" t="str">
        <f t="shared" si="4"/>
        <v>Other Phyto</v>
      </c>
      <c r="P63" s="11" t="s">
        <v>329</v>
      </c>
      <c r="V63" s="2">
        <v>1</v>
      </c>
      <c r="W63" s="2">
        <v>1</v>
      </c>
      <c r="Z63" s="26"/>
      <c r="AH63" s="11" t="s">
        <v>254</v>
      </c>
      <c r="AI63" t="s">
        <v>409</v>
      </c>
    </row>
    <row r="64" spans="1:35" x14ac:dyDescent="0.25">
      <c r="A64" s="1">
        <v>41191</v>
      </c>
      <c r="B64" t="s">
        <v>27</v>
      </c>
      <c r="C64" t="str">
        <f t="shared" si="0"/>
        <v>10/09/2012;1</v>
      </c>
      <c r="D64" t="s">
        <v>108</v>
      </c>
      <c r="E64" t="s">
        <v>266</v>
      </c>
      <c r="F64" t="s">
        <v>115</v>
      </c>
      <c r="G64" t="str">
        <f t="shared" si="1"/>
        <v>Anabaena</v>
      </c>
      <c r="H64" t="str">
        <f t="shared" si="2"/>
        <v>Anabaena</v>
      </c>
      <c r="I64" t="str">
        <f t="shared" si="3"/>
        <v>NA</v>
      </c>
      <c r="J64" t="str">
        <f t="shared" si="4"/>
        <v>NA</v>
      </c>
      <c r="P64" s="11" t="s">
        <v>253</v>
      </c>
      <c r="R64" s="2">
        <v>1</v>
      </c>
      <c r="V64" s="2">
        <v>12</v>
      </c>
      <c r="W64" s="2">
        <v>13</v>
      </c>
      <c r="Z64" s="11"/>
      <c r="AB64">
        <v>1</v>
      </c>
      <c r="AH64" s="11" t="s">
        <v>370</v>
      </c>
      <c r="AI64" t="s">
        <v>410</v>
      </c>
    </row>
    <row r="65" spans="1:35" x14ac:dyDescent="0.25">
      <c r="A65" s="1">
        <v>41191</v>
      </c>
      <c r="B65" t="s">
        <v>27</v>
      </c>
      <c r="C65" t="str">
        <f t="shared" si="0"/>
        <v>10/09/2012;1</v>
      </c>
      <c r="D65" t="s">
        <v>122</v>
      </c>
      <c r="E65" t="s">
        <v>273</v>
      </c>
      <c r="F65" t="s">
        <v>117</v>
      </c>
      <c r="G65" t="str">
        <f t="shared" si="1"/>
        <v>Other Phyto</v>
      </c>
      <c r="H65" t="str">
        <f t="shared" si="2"/>
        <v>NA</v>
      </c>
      <c r="I65" t="str">
        <f t="shared" si="3"/>
        <v>NA</v>
      </c>
      <c r="J65" t="str">
        <f t="shared" si="4"/>
        <v>Other Phyto</v>
      </c>
      <c r="P65" s="11" t="s">
        <v>352</v>
      </c>
      <c r="V65" s="2">
        <v>2</v>
      </c>
      <c r="W65" s="2">
        <v>2</v>
      </c>
      <c r="Z65" s="26"/>
      <c r="AH65" s="11" t="s">
        <v>255</v>
      </c>
      <c r="AI65" t="s">
        <v>411</v>
      </c>
    </row>
    <row r="66" spans="1:35" x14ac:dyDescent="0.25">
      <c r="A66" s="1">
        <v>41191</v>
      </c>
      <c r="B66" t="s">
        <v>27</v>
      </c>
      <c r="C66" t="str">
        <f t="shared" si="0"/>
        <v>10/09/2012;1</v>
      </c>
      <c r="D66" t="s">
        <v>130</v>
      </c>
      <c r="E66" t="s">
        <v>280</v>
      </c>
      <c r="F66" t="s">
        <v>117</v>
      </c>
      <c r="G66" t="str">
        <f t="shared" si="1"/>
        <v>Other Phyto</v>
      </c>
      <c r="H66" t="str">
        <f t="shared" si="2"/>
        <v>NA</v>
      </c>
      <c r="I66" t="str">
        <f t="shared" si="3"/>
        <v>NA</v>
      </c>
      <c r="J66" t="str">
        <f t="shared" si="4"/>
        <v>Other Phyto</v>
      </c>
      <c r="P66" s="11" t="s">
        <v>254</v>
      </c>
      <c r="U66" s="2">
        <v>1</v>
      </c>
      <c r="V66" s="2">
        <v>12</v>
      </c>
      <c r="W66" s="2">
        <v>13</v>
      </c>
      <c r="Z66" s="11"/>
      <c r="AG66">
        <v>1</v>
      </c>
      <c r="AH66" s="11" t="s">
        <v>335</v>
      </c>
      <c r="AI66" t="s">
        <v>411</v>
      </c>
    </row>
    <row r="67" spans="1:35" x14ac:dyDescent="0.25">
      <c r="A67" s="1">
        <v>41191</v>
      </c>
      <c r="B67" t="s">
        <v>27</v>
      </c>
      <c r="C67" t="str">
        <f t="shared" ref="C67:C130" si="5">TEXT(A67,"mm/dd/yyyy")&amp;";"&amp;RIGHT(B67,1)</f>
        <v>10/09/2012;1</v>
      </c>
      <c r="D67" t="s">
        <v>110</v>
      </c>
      <c r="E67" t="s">
        <v>268</v>
      </c>
      <c r="F67" t="s">
        <v>117</v>
      </c>
      <c r="G67" t="str">
        <f t="shared" ref="G67:G130" si="6">LOOKUP(E67,$M$2:$M$60,$N$2:$N$60)</f>
        <v>Gloeotrichia</v>
      </c>
      <c r="H67" t="str">
        <f t="shared" ref="H67:H130" si="7">IF(F67="Dominant",G67,"NA")</f>
        <v>NA</v>
      </c>
      <c r="I67" t="str">
        <f t="shared" ref="I67:I130" si="8">IF($F67="Subdominant",G67,"NA")</f>
        <v>NA</v>
      </c>
      <c r="J67" t="str">
        <f t="shared" ref="J67:J130" si="9">IF($F67="Present",G67,"NA")</f>
        <v>Gloeotrichia</v>
      </c>
      <c r="P67" s="11" t="s">
        <v>434</v>
      </c>
      <c r="V67" s="2">
        <v>1</v>
      </c>
      <c r="W67" s="2">
        <v>1</v>
      </c>
      <c r="Z67" s="26"/>
      <c r="AH67" s="11" t="s">
        <v>256</v>
      </c>
      <c r="AI67" t="s">
        <v>411</v>
      </c>
    </row>
    <row r="68" spans="1:35" x14ac:dyDescent="0.25">
      <c r="A68" s="1">
        <v>41191</v>
      </c>
      <c r="B68" t="s">
        <v>27</v>
      </c>
      <c r="C68" t="str">
        <f t="shared" si="5"/>
        <v>10/09/2012;1</v>
      </c>
      <c r="D68" t="s">
        <v>121</v>
      </c>
      <c r="E68" t="s">
        <v>272</v>
      </c>
      <c r="F68" t="s">
        <v>118</v>
      </c>
      <c r="G68" t="str">
        <f t="shared" si="6"/>
        <v>Microcystis</v>
      </c>
      <c r="H68" t="str">
        <f t="shared" si="7"/>
        <v>NA</v>
      </c>
      <c r="I68" t="str">
        <f t="shared" si="8"/>
        <v>Microcystis</v>
      </c>
      <c r="J68" t="str">
        <f t="shared" si="9"/>
        <v>NA</v>
      </c>
      <c r="P68" s="11" t="s">
        <v>370</v>
      </c>
      <c r="V68" s="2">
        <v>2</v>
      </c>
      <c r="W68" s="2">
        <v>2</v>
      </c>
      <c r="Z68" s="11"/>
      <c r="AH68" s="11" t="s">
        <v>257</v>
      </c>
      <c r="AI68" t="s">
        <v>411</v>
      </c>
    </row>
    <row r="69" spans="1:35" x14ac:dyDescent="0.25">
      <c r="A69" s="1">
        <v>41191</v>
      </c>
      <c r="B69" t="s">
        <v>27</v>
      </c>
      <c r="C69" t="str">
        <f t="shared" si="5"/>
        <v>10/09/2012;1</v>
      </c>
      <c r="D69" t="s">
        <v>138</v>
      </c>
      <c r="E69" t="s">
        <v>288</v>
      </c>
      <c r="F69" t="s">
        <v>117</v>
      </c>
      <c r="G69" t="str">
        <f t="shared" si="6"/>
        <v>Other Phyto</v>
      </c>
      <c r="H69" t="str">
        <f t="shared" si="7"/>
        <v>NA</v>
      </c>
      <c r="I69" t="str">
        <f t="shared" si="8"/>
        <v>NA</v>
      </c>
      <c r="J69" t="str">
        <f t="shared" si="9"/>
        <v>Other Phyto</v>
      </c>
      <c r="P69" s="11" t="s">
        <v>255</v>
      </c>
      <c r="R69" s="2">
        <v>1</v>
      </c>
      <c r="V69" s="2">
        <v>7</v>
      </c>
      <c r="W69" s="2">
        <v>8</v>
      </c>
      <c r="Z69" s="26"/>
      <c r="AB69">
        <v>1</v>
      </c>
      <c r="AH69" s="11" t="s">
        <v>258</v>
      </c>
      <c r="AI69" t="s">
        <v>411</v>
      </c>
    </row>
    <row r="70" spans="1:35" x14ac:dyDescent="0.25">
      <c r="A70" s="1">
        <v>41191</v>
      </c>
      <c r="B70" t="s">
        <v>27</v>
      </c>
      <c r="C70" t="str">
        <f t="shared" si="5"/>
        <v>10/09/2012;1</v>
      </c>
      <c r="D70" t="s">
        <v>111</v>
      </c>
      <c r="E70" t="s">
        <v>270</v>
      </c>
      <c r="F70" t="s">
        <v>117</v>
      </c>
      <c r="G70" t="str">
        <f t="shared" si="6"/>
        <v>Woronichinia</v>
      </c>
      <c r="H70" t="str">
        <f t="shared" si="7"/>
        <v>NA</v>
      </c>
      <c r="I70" t="str">
        <f t="shared" si="8"/>
        <v>NA</v>
      </c>
      <c r="J70" t="str">
        <f t="shared" si="9"/>
        <v>Woronichinia</v>
      </c>
      <c r="P70" s="11" t="s">
        <v>335</v>
      </c>
      <c r="V70" s="2">
        <v>2</v>
      </c>
      <c r="W70" s="2">
        <v>2</v>
      </c>
      <c r="Z70" s="11"/>
      <c r="AH70" s="11" t="s">
        <v>259</v>
      </c>
      <c r="AI70" t="s">
        <v>412</v>
      </c>
    </row>
    <row r="71" spans="1:35" x14ac:dyDescent="0.25">
      <c r="A71" s="1">
        <v>41191</v>
      </c>
      <c r="B71" t="s">
        <v>27</v>
      </c>
      <c r="C71" t="str">
        <f t="shared" si="5"/>
        <v>10/09/2012;1</v>
      </c>
      <c r="D71" t="s">
        <v>137</v>
      </c>
      <c r="E71" t="s">
        <v>287</v>
      </c>
      <c r="F71" t="s">
        <v>117</v>
      </c>
      <c r="G71" t="str">
        <f t="shared" si="6"/>
        <v>Other Phyto</v>
      </c>
      <c r="H71" t="str">
        <f t="shared" si="7"/>
        <v>NA</v>
      </c>
      <c r="I71" t="str">
        <f t="shared" si="8"/>
        <v>NA</v>
      </c>
      <c r="J71" t="str">
        <f t="shared" si="9"/>
        <v>Other Phyto</v>
      </c>
      <c r="P71" s="11" t="s">
        <v>256</v>
      </c>
      <c r="R71" s="2">
        <v>1</v>
      </c>
      <c r="V71" s="2">
        <v>14</v>
      </c>
      <c r="W71" s="2">
        <v>15</v>
      </c>
      <c r="Z71" s="26"/>
      <c r="AB71">
        <v>1</v>
      </c>
      <c r="AH71" s="11" t="s">
        <v>330</v>
      </c>
      <c r="AI71" t="s">
        <v>412</v>
      </c>
    </row>
    <row r="72" spans="1:35" x14ac:dyDescent="0.25">
      <c r="A72" s="1">
        <v>41191</v>
      </c>
      <c r="B72" t="s">
        <v>28</v>
      </c>
      <c r="C72" t="str">
        <f t="shared" si="5"/>
        <v>10/09/2012;2</v>
      </c>
      <c r="D72" t="s">
        <v>108</v>
      </c>
      <c r="E72" t="s">
        <v>266</v>
      </c>
      <c r="F72" t="s">
        <v>115</v>
      </c>
      <c r="G72" t="str">
        <f t="shared" si="6"/>
        <v>Anabaena</v>
      </c>
      <c r="H72" t="str">
        <f t="shared" si="7"/>
        <v>Anabaena</v>
      </c>
      <c r="I72" t="str">
        <f t="shared" si="8"/>
        <v>NA</v>
      </c>
      <c r="J72" t="str">
        <f t="shared" si="9"/>
        <v>NA</v>
      </c>
      <c r="P72" s="11" t="s">
        <v>257</v>
      </c>
      <c r="R72" s="2">
        <v>1</v>
      </c>
      <c r="V72" s="2">
        <v>4</v>
      </c>
      <c r="W72" s="2">
        <v>5</v>
      </c>
      <c r="Z72" s="11"/>
      <c r="AB72">
        <v>1</v>
      </c>
      <c r="AH72" s="11" t="s">
        <v>260</v>
      </c>
      <c r="AI72" t="s">
        <v>413</v>
      </c>
    </row>
    <row r="73" spans="1:35" x14ac:dyDescent="0.25">
      <c r="A73" s="1">
        <v>41191</v>
      </c>
      <c r="B73" t="s">
        <v>28</v>
      </c>
      <c r="C73" t="str">
        <f t="shared" si="5"/>
        <v>10/09/2012;2</v>
      </c>
      <c r="D73" t="s">
        <v>116</v>
      </c>
      <c r="E73" t="s">
        <v>267</v>
      </c>
      <c r="F73" t="s">
        <v>117</v>
      </c>
      <c r="G73" t="str">
        <f t="shared" si="6"/>
        <v>Other Phyto</v>
      </c>
      <c r="H73" t="str">
        <f t="shared" si="7"/>
        <v>NA</v>
      </c>
      <c r="I73" t="str">
        <f t="shared" si="8"/>
        <v>NA</v>
      </c>
      <c r="J73" t="str">
        <f t="shared" si="9"/>
        <v>Other Phyto</v>
      </c>
      <c r="P73" s="11" t="s">
        <v>258</v>
      </c>
      <c r="R73" s="2">
        <v>1</v>
      </c>
      <c r="V73" s="2">
        <v>8</v>
      </c>
      <c r="W73" s="2">
        <v>9</v>
      </c>
      <c r="Z73" s="26"/>
      <c r="AB73">
        <v>1</v>
      </c>
      <c r="AH73" s="11" t="s">
        <v>371</v>
      </c>
      <c r="AI73" t="s">
        <v>414</v>
      </c>
    </row>
    <row r="74" spans="1:35" x14ac:dyDescent="0.25">
      <c r="A74" s="1">
        <v>41191</v>
      </c>
      <c r="B74" t="s">
        <v>28</v>
      </c>
      <c r="C74" t="str">
        <f t="shared" si="5"/>
        <v>10/09/2012;2</v>
      </c>
      <c r="D74" t="s">
        <v>122</v>
      </c>
      <c r="E74" t="s">
        <v>273</v>
      </c>
      <c r="F74" t="s">
        <v>118</v>
      </c>
      <c r="G74" t="str">
        <f t="shared" si="6"/>
        <v>Other Phyto</v>
      </c>
      <c r="H74" t="str">
        <f t="shared" si="7"/>
        <v>NA</v>
      </c>
      <c r="I74" t="str">
        <f t="shared" si="8"/>
        <v>Other Phyto</v>
      </c>
      <c r="J74" t="str">
        <f t="shared" si="9"/>
        <v>NA</v>
      </c>
      <c r="P74" s="11" t="s">
        <v>259</v>
      </c>
      <c r="R74" s="2">
        <v>1</v>
      </c>
      <c r="V74" s="2">
        <v>8</v>
      </c>
      <c r="W74" s="2">
        <v>9</v>
      </c>
      <c r="Z74" s="11"/>
      <c r="AB74">
        <v>1</v>
      </c>
      <c r="AH74" s="11" t="s">
        <v>353</v>
      </c>
      <c r="AI74" t="s">
        <v>415</v>
      </c>
    </row>
    <row r="75" spans="1:35" x14ac:dyDescent="0.25">
      <c r="A75" s="1">
        <v>41191</v>
      </c>
      <c r="B75" t="s">
        <v>28</v>
      </c>
      <c r="C75" t="str">
        <f t="shared" si="5"/>
        <v>10/09/2012;2</v>
      </c>
      <c r="D75" t="s">
        <v>130</v>
      </c>
      <c r="E75" t="s">
        <v>280</v>
      </c>
      <c r="F75" t="s">
        <v>117</v>
      </c>
      <c r="G75" t="str">
        <f t="shared" si="6"/>
        <v>Other Phyto</v>
      </c>
      <c r="H75" t="str">
        <f t="shared" si="7"/>
        <v>NA</v>
      </c>
      <c r="I75" t="str">
        <f t="shared" si="8"/>
        <v>NA</v>
      </c>
      <c r="J75" t="str">
        <f t="shared" si="9"/>
        <v>Other Phyto</v>
      </c>
      <c r="P75" s="11" t="s">
        <v>330</v>
      </c>
      <c r="V75" s="2">
        <v>1</v>
      </c>
      <c r="W75" s="2">
        <v>1</v>
      </c>
      <c r="Z75" s="26"/>
      <c r="AH75" s="11" t="s">
        <v>336</v>
      </c>
      <c r="AI75" t="s">
        <v>416</v>
      </c>
    </row>
    <row r="76" spans="1:35" x14ac:dyDescent="0.25">
      <c r="A76" s="1">
        <v>41191</v>
      </c>
      <c r="B76" t="s">
        <v>28</v>
      </c>
      <c r="C76" t="str">
        <f t="shared" si="5"/>
        <v>10/09/2012;2</v>
      </c>
      <c r="D76" t="s">
        <v>139</v>
      </c>
      <c r="E76" t="s">
        <v>289</v>
      </c>
      <c r="F76" t="s">
        <v>117</v>
      </c>
      <c r="G76" t="str">
        <f t="shared" si="6"/>
        <v>Other Phyto</v>
      </c>
      <c r="H76" t="str">
        <f t="shared" si="7"/>
        <v>NA</v>
      </c>
      <c r="I76" t="str">
        <f t="shared" si="8"/>
        <v>NA</v>
      </c>
      <c r="J76" t="str">
        <f t="shared" si="9"/>
        <v>Other Phyto</v>
      </c>
      <c r="P76" s="11" t="s">
        <v>260</v>
      </c>
      <c r="R76" s="2">
        <v>1</v>
      </c>
      <c r="V76" s="2">
        <v>3</v>
      </c>
      <c r="W76" s="2">
        <v>4</v>
      </c>
      <c r="Z76" s="11"/>
      <c r="AB76">
        <v>1</v>
      </c>
      <c r="AH76" s="11" t="s">
        <v>372</v>
      </c>
      <c r="AI76" t="s">
        <v>417</v>
      </c>
    </row>
    <row r="77" spans="1:35" x14ac:dyDescent="0.25">
      <c r="A77" s="1">
        <v>41191</v>
      </c>
      <c r="B77" t="s">
        <v>28</v>
      </c>
      <c r="C77" t="str">
        <f t="shared" si="5"/>
        <v>10/09/2012;2</v>
      </c>
      <c r="D77" t="s">
        <v>123</v>
      </c>
      <c r="E77" t="s">
        <v>274</v>
      </c>
      <c r="F77" t="s">
        <v>117</v>
      </c>
      <c r="G77" t="str">
        <f t="shared" si="6"/>
        <v>Other Phyto</v>
      </c>
      <c r="H77" t="str">
        <f t="shared" si="7"/>
        <v>NA</v>
      </c>
      <c r="I77" t="str">
        <f t="shared" si="8"/>
        <v>NA</v>
      </c>
      <c r="J77" t="str">
        <f t="shared" si="9"/>
        <v>Other Phyto</v>
      </c>
      <c r="P77" s="11" t="s">
        <v>435</v>
      </c>
      <c r="V77" s="2">
        <v>1</v>
      </c>
      <c r="W77" s="2">
        <v>1</v>
      </c>
      <c r="Z77" s="26"/>
      <c r="AH77" s="11" t="s">
        <v>354</v>
      </c>
      <c r="AI77" t="s">
        <v>418</v>
      </c>
    </row>
    <row r="78" spans="1:35" x14ac:dyDescent="0.25">
      <c r="A78" s="1">
        <v>41191</v>
      </c>
      <c r="B78" t="s">
        <v>28</v>
      </c>
      <c r="C78" t="str">
        <f t="shared" si="5"/>
        <v>10/09/2012;2</v>
      </c>
      <c r="D78" t="s">
        <v>120</v>
      </c>
      <c r="E78" t="s">
        <v>271</v>
      </c>
      <c r="F78" t="s">
        <v>117</v>
      </c>
      <c r="G78" t="str">
        <f t="shared" si="6"/>
        <v>Other Phyto</v>
      </c>
      <c r="H78" t="str">
        <f t="shared" si="7"/>
        <v>NA</v>
      </c>
      <c r="I78" t="str">
        <f t="shared" si="8"/>
        <v>NA</v>
      </c>
      <c r="J78" t="str">
        <f t="shared" si="9"/>
        <v>Other Phyto</v>
      </c>
      <c r="P78" s="11" t="s">
        <v>371</v>
      </c>
      <c r="V78" s="2">
        <v>2</v>
      </c>
      <c r="W78" s="2">
        <v>2</v>
      </c>
      <c r="Z78" s="11"/>
      <c r="AH78" s="11" t="s">
        <v>337</v>
      </c>
      <c r="AI78" t="s">
        <v>419</v>
      </c>
    </row>
    <row r="79" spans="1:35" x14ac:dyDescent="0.25">
      <c r="A79" s="1">
        <v>41191</v>
      </c>
      <c r="B79" t="s">
        <v>28</v>
      </c>
      <c r="C79" t="str">
        <f t="shared" si="5"/>
        <v>10/09/2012;2</v>
      </c>
      <c r="D79" t="s">
        <v>121</v>
      </c>
      <c r="E79" t="s">
        <v>272</v>
      </c>
      <c r="F79" t="s">
        <v>117</v>
      </c>
      <c r="G79" t="str">
        <f t="shared" si="6"/>
        <v>Microcystis</v>
      </c>
      <c r="H79" t="str">
        <f t="shared" si="7"/>
        <v>NA</v>
      </c>
      <c r="I79" t="str">
        <f t="shared" si="8"/>
        <v>NA</v>
      </c>
      <c r="J79" t="str">
        <f t="shared" si="9"/>
        <v>Microcystis</v>
      </c>
      <c r="P79" s="11" t="s">
        <v>353</v>
      </c>
      <c r="V79" s="2">
        <v>2</v>
      </c>
      <c r="W79" s="2">
        <v>2</v>
      </c>
      <c r="Z79" s="26"/>
      <c r="AH79" s="11" t="s">
        <v>338</v>
      </c>
      <c r="AI79" t="s">
        <v>420</v>
      </c>
    </row>
    <row r="80" spans="1:35" x14ac:dyDescent="0.25">
      <c r="A80" s="1">
        <v>41191</v>
      </c>
      <c r="B80" t="s">
        <v>28</v>
      </c>
      <c r="C80" t="str">
        <f t="shared" si="5"/>
        <v>10/09/2012;2</v>
      </c>
      <c r="D80" t="s">
        <v>140</v>
      </c>
      <c r="E80" t="s">
        <v>290</v>
      </c>
      <c r="F80" t="s">
        <v>117</v>
      </c>
      <c r="G80" t="str">
        <f t="shared" si="6"/>
        <v>Other Phyto</v>
      </c>
      <c r="H80" t="str">
        <f t="shared" si="7"/>
        <v>NA</v>
      </c>
      <c r="I80" t="str">
        <f t="shared" si="8"/>
        <v>NA</v>
      </c>
      <c r="J80" t="str">
        <f t="shared" si="9"/>
        <v>Other Phyto</v>
      </c>
      <c r="P80" s="11" t="s">
        <v>336</v>
      </c>
      <c r="V80" s="2">
        <v>3</v>
      </c>
      <c r="W80" s="2">
        <v>3</v>
      </c>
      <c r="Z80" s="11"/>
      <c r="AH80" s="11" t="s">
        <v>355</v>
      </c>
      <c r="AI80" t="s">
        <v>421</v>
      </c>
    </row>
    <row r="81" spans="1:35" x14ac:dyDescent="0.25">
      <c r="A81" s="1">
        <v>41191</v>
      </c>
      <c r="B81" t="s">
        <v>28</v>
      </c>
      <c r="C81" t="str">
        <f t="shared" si="5"/>
        <v>10/09/2012;2</v>
      </c>
      <c r="D81" t="s">
        <v>135</v>
      </c>
      <c r="E81" t="s">
        <v>285</v>
      </c>
      <c r="F81" t="s">
        <v>117</v>
      </c>
      <c r="G81" t="str">
        <f t="shared" si="6"/>
        <v>Other Phyto</v>
      </c>
      <c r="H81" t="str">
        <f t="shared" si="7"/>
        <v>NA</v>
      </c>
      <c r="I81" t="str">
        <f t="shared" si="8"/>
        <v>NA</v>
      </c>
      <c r="J81" t="str">
        <f t="shared" si="9"/>
        <v>Other Phyto</v>
      </c>
      <c r="P81" s="11" t="s">
        <v>372</v>
      </c>
      <c r="V81" s="2">
        <v>2</v>
      </c>
      <c r="W81" s="2">
        <v>2</v>
      </c>
      <c r="Z81" s="26"/>
      <c r="AH81" s="11" t="s">
        <v>261</v>
      </c>
      <c r="AI81" t="s">
        <v>422</v>
      </c>
    </row>
    <row r="82" spans="1:35" x14ac:dyDescent="0.25">
      <c r="A82" s="1">
        <v>41191</v>
      </c>
      <c r="B82" t="s">
        <v>28</v>
      </c>
      <c r="C82" t="str">
        <f t="shared" si="5"/>
        <v>10/09/2012;2</v>
      </c>
      <c r="D82" t="s">
        <v>141</v>
      </c>
      <c r="E82" t="s">
        <v>291</v>
      </c>
      <c r="F82" t="s">
        <v>117</v>
      </c>
      <c r="G82" t="str">
        <f t="shared" si="6"/>
        <v>Other Phyto</v>
      </c>
      <c r="H82" t="str">
        <f t="shared" si="7"/>
        <v>NA</v>
      </c>
      <c r="I82" t="str">
        <f t="shared" si="8"/>
        <v>NA</v>
      </c>
      <c r="J82" t="str">
        <f t="shared" si="9"/>
        <v>Other Phyto</v>
      </c>
      <c r="P82" s="11" t="s">
        <v>354</v>
      </c>
      <c r="V82" s="2">
        <v>2</v>
      </c>
      <c r="W82" s="2">
        <v>2</v>
      </c>
      <c r="Z82" s="11"/>
      <c r="AH82" s="11" t="s">
        <v>339</v>
      </c>
      <c r="AI82" t="s">
        <v>422</v>
      </c>
    </row>
    <row r="83" spans="1:35" x14ac:dyDescent="0.25">
      <c r="A83" s="1">
        <v>41191</v>
      </c>
      <c r="B83" t="s">
        <v>28</v>
      </c>
      <c r="C83" t="str">
        <f t="shared" si="5"/>
        <v>10/09/2012;2</v>
      </c>
      <c r="D83" t="s">
        <v>142</v>
      </c>
      <c r="E83" t="s">
        <v>292</v>
      </c>
      <c r="F83" t="s">
        <v>117</v>
      </c>
      <c r="G83" t="str">
        <f t="shared" si="6"/>
        <v>Other Phyto</v>
      </c>
      <c r="H83" t="str">
        <f t="shared" si="7"/>
        <v>NA</v>
      </c>
      <c r="I83" t="str">
        <f t="shared" si="8"/>
        <v>NA</v>
      </c>
      <c r="J83" t="str">
        <f t="shared" si="9"/>
        <v>Other Phyto</v>
      </c>
      <c r="P83" s="11" t="s">
        <v>337</v>
      </c>
      <c r="V83" s="2">
        <v>1</v>
      </c>
      <c r="W83" s="2">
        <v>1</v>
      </c>
      <c r="Z83" s="26"/>
      <c r="AH83" s="11" t="s">
        <v>262</v>
      </c>
      <c r="AI83" t="s">
        <v>422</v>
      </c>
    </row>
    <row r="84" spans="1:35" x14ac:dyDescent="0.25">
      <c r="A84" s="1">
        <v>41191</v>
      </c>
      <c r="B84" t="s">
        <v>28</v>
      </c>
      <c r="C84" t="str">
        <f t="shared" si="5"/>
        <v>10/09/2012;2</v>
      </c>
      <c r="D84" t="s">
        <v>143</v>
      </c>
      <c r="E84" t="s">
        <v>292</v>
      </c>
      <c r="F84" t="s">
        <v>117</v>
      </c>
      <c r="G84" t="str">
        <f t="shared" si="6"/>
        <v>Other Phyto</v>
      </c>
      <c r="H84" t="str">
        <f t="shared" si="7"/>
        <v>NA</v>
      </c>
      <c r="I84" t="str">
        <f t="shared" si="8"/>
        <v>NA</v>
      </c>
      <c r="J84" t="str">
        <f t="shared" si="9"/>
        <v>Other Phyto</v>
      </c>
      <c r="P84" s="11" t="s">
        <v>338</v>
      </c>
      <c r="V84" s="2">
        <v>1</v>
      </c>
      <c r="W84" s="2">
        <v>1</v>
      </c>
      <c r="Z84" s="11"/>
      <c r="AH84" s="11" t="s">
        <v>356</v>
      </c>
      <c r="AI84" t="s">
        <v>423</v>
      </c>
    </row>
    <row r="85" spans="1:35" x14ac:dyDescent="0.25">
      <c r="A85" s="1">
        <v>41191</v>
      </c>
      <c r="B85" t="s">
        <v>28</v>
      </c>
      <c r="C85" t="str">
        <f t="shared" si="5"/>
        <v>10/09/2012;2</v>
      </c>
      <c r="D85" t="s">
        <v>136</v>
      </c>
      <c r="E85" t="s">
        <v>286</v>
      </c>
      <c r="F85" t="s">
        <v>117</v>
      </c>
      <c r="G85" t="str">
        <f t="shared" si="6"/>
        <v>Other Phyto</v>
      </c>
      <c r="H85" t="str">
        <f t="shared" si="7"/>
        <v>NA</v>
      </c>
      <c r="I85" t="str">
        <f t="shared" si="8"/>
        <v>NA</v>
      </c>
      <c r="J85" t="str">
        <f t="shared" si="9"/>
        <v>Other Phyto</v>
      </c>
      <c r="P85" s="11" t="s">
        <v>355</v>
      </c>
      <c r="V85" s="2">
        <v>2</v>
      </c>
      <c r="W85" s="2">
        <v>2</v>
      </c>
      <c r="Z85" s="26"/>
      <c r="AH85" s="11" t="s">
        <v>357</v>
      </c>
      <c r="AI85" t="s">
        <v>424</v>
      </c>
    </row>
    <row r="86" spans="1:35" x14ac:dyDescent="0.25">
      <c r="A86" s="1">
        <v>41191</v>
      </c>
      <c r="B86" t="s">
        <v>28</v>
      </c>
      <c r="C86" t="str">
        <f t="shared" si="5"/>
        <v>10/09/2012;2</v>
      </c>
      <c r="D86" t="s">
        <v>137</v>
      </c>
      <c r="E86" t="s">
        <v>287</v>
      </c>
      <c r="F86" t="s">
        <v>117</v>
      </c>
      <c r="G86" t="str">
        <f t="shared" si="6"/>
        <v>Other Phyto</v>
      </c>
      <c r="H86" t="str">
        <f t="shared" si="7"/>
        <v>NA</v>
      </c>
      <c r="I86" t="str">
        <f t="shared" si="8"/>
        <v>NA</v>
      </c>
      <c r="J86" t="str">
        <f t="shared" si="9"/>
        <v>Other Phyto</v>
      </c>
      <c r="P86" s="11" t="s">
        <v>261</v>
      </c>
      <c r="U86" s="2">
        <v>1</v>
      </c>
      <c r="V86" s="2">
        <v>10</v>
      </c>
      <c r="W86" s="2">
        <v>11</v>
      </c>
      <c r="Z86" s="11"/>
      <c r="AG86">
        <v>1</v>
      </c>
      <c r="AH86" s="11" t="s">
        <v>340</v>
      </c>
      <c r="AI86" t="s">
        <v>425</v>
      </c>
    </row>
    <row r="87" spans="1:35" x14ac:dyDescent="0.25">
      <c r="A87" s="1">
        <v>41191</v>
      </c>
      <c r="B87" t="s">
        <v>29</v>
      </c>
      <c r="C87" t="str">
        <f t="shared" si="5"/>
        <v>10/09/2012;3</v>
      </c>
      <c r="D87" t="s">
        <v>108</v>
      </c>
      <c r="E87" t="s">
        <v>266</v>
      </c>
      <c r="F87" t="s">
        <v>115</v>
      </c>
      <c r="G87" t="str">
        <f t="shared" si="6"/>
        <v>Anabaena</v>
      </c>
      <c r="H87" t="str">
        <f t="shared" si="7"/>
        <v>Anabaena</v>
      </c>
      <c r="I87" t="str">
        <f t="shared" si="8"/>
        <v>NA</v>
      </c>
      <c r="J87" t="str">
        <f t="shared" si="9"/>
        <v>NA</v>
      </c>
      <c r="P87" s="11" t="s">
        <v>339</v>
      </c>
      <c r="V87" s="2">
        <v>2</v>
      </c>
      <c r="W87" s="2">
        <v>2</v>
      </c>
      <c r="Z87" s="26"/>
      <c r="AH87" s="11" t="s">
        <v>358</v>
      </c>
      <c r="AI87" t="s">
        <v>426</v>
      </c>
    </row>
    <row r="88" spans="1:35" x14ac:dyDescent="0.25">
      <c r="A88" s="1">
        <v>41191</v>
      </c>
      <c r="B88" t="s">
        <v>29</v>
      </c>
      <c r="C88" t="str">
        <f t="shared" si="5"/>
        <v>10/09/2012;3</v>
      </c>
      <c r="D88" t="s">
        <v>130</v>
      </c>
      <c r="E88" t="s">
        <v>280</v>
      </c>
      <c r="F88" t="s">
        <v>117</v>
      </c>
      <c r="G88" t="str">
        <f t="shared" si="6"/>
        <v>Other Phyto</v>
      </c>
      <c r="H88" t="str">
        <f t="shared" si="7"/>
        <v>NA</v>
      </c>
      <c r="I88" t="str">
        <f t="shared" si="8"/>
        <v>NA</v>
      </c>
      <c r="J88" t="str">
        <f t="shared" si="9"/>
        <v>Other Phyto</v>
      </c>
      <c r="P88" s="11" t="s">
        <v>262</v>
      </c>
      <c r="R88" s="2">
        <v>1</v>
      </c>
      <c r="V88" s="2">
        <v>5</v>
      </c>
      <c r="W88" s="2">
        <v>6</v>
      </c>
      <c r="Z88" s="11"/>
      <c r="AB88">
        <v>1</v>
      </c>
      <c r="AH88" s="11" t="s">
        <v>341</v>
      </c>
      <c r="AI88" t="s">
        <v>427</v>
      </c>
    </row>
    <row r="89" spans="1:35" x14ac:dyDescent="0.25">
      <c r="A89" s="1">
        <v>41191</v>
      </c>
      <c r="B89" t="s">
        <v>29</v>
      </c>
      <c r="C89" t="str">
        <f t="shared" si="5"/>
        <v>10/09/2012;3</v>
      </c>
      <c r="D89" t="s">
        <v>121</v>
      </c>
      <c r="E89" t="s">
        <v>272</v>
      </c>
      <c r="F89" t="s">
        <v>118</v>
      </c>
      <c r="G89" t="str">
        <f t="shared" si="6"/>
        <v>Microcystis</v>
      </c>
      <c r="H89" t="str">
        <f t="shared" si="7"/>
        <v>NA</v>
      </c>
      <c r="I89" t="str">
        <f t="shared" si="8"/>
        <v>Microcystis</v>
      </c>
      <c r="J89" t="str">
        <f t="shared" si="9"/>
        <v>NA</v>
      </c>
      <c r="P89" s="11" t="s">
        <v>356</v>
      </c>
      <c r="V89" s="2">
        <v>2</v>
      </c>
      <c r="W89" s="2">
        <v>2</v>
      </c>
      <c r="Z89" s="26"/>
      <c r="AH89" s="11" t="s">
        <v>359</v>
      </c>
      <c r="AI89" t="s">
        <v>428</v>
      </c>
    </row>
    <row r="90" spans="1:35" x14ac:dyDescent="0.25">
      <c r="A90" s="1">
        <v>41191</v>
      </c>
      <c r="B90" t="s">
        <v>29</v>
      </c>
      <c r="C90" t="str">
        <f t="shared" si="5"/>
        <v>10/09/2012;3</v>
      </c>
      <c r="D90" t="s">
        <v>141</v>
      </c>
      <c r="E90" t="s">
        <v>291</v>
      </c>
      <c r="F90" t="s">
        <v>117</v>
      </c>
      <c r="G90" t="str">
        <f t="shared" si="6"/>
        <v>Other Phyto</v>
      </c>
      <c r="H90" t="str">
        <f t="shared" si="7"/>
        <v>NA</v>
      </c>
      <c r="I90" t="str">
        <f t="shared" si="8"/>
        <v>NA</v>
      </c>
      <c r="J90" t="str">
        <f t="shared" si="9"/>
        <v>Other Phyto</v>
      </c>
      <c r="P90" s="11" t="s">
        <v>357</v>
      </c>
      <c r="V90" s="2">
        <v>1</v>
      </c>
      <c r="W90" s="2">
        <v>1</v>
      </c>
      <c r="Z90" s="11"/>
      <c r="AH90" s="11" t="s">
        <v>342</v>
      </c>
      <c r="AI90" t="s">
        <v>429</v>
      </c>
    </row>
    <row r="91" spans="1:35" x14ac:dyDescent="0.25">
      <c r="A91" s="1">
        <v>41191</v>
      </c>
      <c r="B91" t="s">
        <v>29</v>
      </c>
      <c r="C91" t="str">
        <f t="shared" si="5"/>
        <v>10/09/2012;3</v>
      </c>
      <c r="D91" t="s">
        <v>137</v>
      </c>
      <c r="E91" t="s">
        <v>287</v>
      </c>
      <c r="F91" t="s">
        <v>117</v>
      </c>
      <c r="G91" t="str">
        <f t="shared" si="6"/>
        <v>Other Phyto</v>
      </c>
      <c r="H91" t="str">
        <f t="shared" si="7"/>
        <v>NA</v>
      </c>
      <c r="I91" t="str">
        <f t="shared" si="8"/>
        <v>NA</v>
      </c>
      <c r="J91" t="str">
        <f t="shared" si="9"/>
        <v>Other Phyto</v>
      </c>
      <c r="P91" s="11" t="s">
        <v>340</v>
      </c>
      <c r="V91" s="2">
        <v>2</v>
      </c>
      <c r="W91" s="2">
        <v>2</v>
      </c>
      <c r="Z91" s="26"/>
      <c r="AH91" s="11" t="s">
        <v>360</v>
      </c>
      <c r="AI91" t="s">
        <v>430</v>
      </c>
    </row>
    <row r="92" spans="1:35" x14ac:dyDescent="0.25">
      <c r="A92" s="1">
        <v>41191</v>
      </c>
      <c r="B92" t="s">
        <v>30</v>
      </c>
      <c r="C92" t="str">
        <f t="shared" si="5"/>
        <v>10/09/2012;4</v>
      </c>
      <c r="D92" t="s">
        <v>108</v>
      </c>
      <c r="E92" t="s">
        <v>266</v>
      </c>
      <c r="F92" t="s">
        <v>115</v>
      </c>
      <c r="G92" t="str">
        <f t="shared" si="6"/>
        <v>Anabaena</v>
      </c>
      <c r="H92" t="str">
        <f t="shared" si="7"/>
        <v>Anabaena</v>
      </c>
      <c r="I92" t="str">
        <f t="shared" si="8"/>
        <v>NA</v>
      </c>
      <c r="J92" t="str">
        <f t="shared" si="9"/>
        <v>NA</v>
      </c>
      <c r="P92" s="11" t="s">
        <v>358</v>
      </c>
      <c r="V92" s="2">
        <v>1</v>
      </c>
      <c r="W92" s="2">
        <v>1</v>
      </c>
      <c r="Z92" s="11"/>
      <c r="AH92" s="11" t="s">
        <v>263</v>
      </c>
      <c r="AI92" t="s">
        <v>431</v>
      </c>
    </row>
    <row r="93" spans="1:35" x14ac:dyDescent="0.25">
      <c r="A93" s="1">
        <v>41191</v>
      </c>
      <c r="B93" t="s">
        <v>30</v>
      </c>
      <c r="C93" t="str">
        <f t="shared" si="5"/>
        <v>10/09/2012;4</v>
      </c>
      <c r="D93" t="s">
        <v>129</v>
      </c>
      <c r="E93" t="s">
        <v>279</v>
      </c>
      <c r="F93" t="s">
        <v>117</v>
      </c>
      <c r="G93" t="str">
        <f t="shared" si="6"/>
        <v>Aphanizomenon</v>
      </c>
      <c r="H93" t="str">
        <f t="shared" si="7"/>
        <v>NA</v>
      </c>
      <c r="I93" t="str">
        <f t="shared" si="8"/>
        <v>NA</v>
      </c>
      <c r="J93" t="str">
        <f t="shared" si="9"/>
        <v>Aphanizomenon</v>
      </c>
      <c r="P93" s="11" t="s">
        <v>341</v>
      </c>
      <c r="V93" s="2">
        <v>2</v>
      </c>
      <c r="W93" s="2">
        <v>2</v>
      </c>
      <c r="Z93" s="26"/>
      <c r="AH93" s="11" t="s">
        <v>331</v>
      </c>
      <c r="AI93" t="s">
        <v>431</v>
      </c>
    </row>
    <row r="94" spans="1:35" x14ac:dyDescent="0.25">
      <c r="A94" s="1">
        <v>41191</v>
      </c>
      <c r="B94" t="s">
        <v>30</v>
      </c>
      <c r="C94" t="str">
        <f t="shared" si="5"/>
        <v>10/09/2012;4</v>
      </c>
      <c r="D94" t="s">
        <v>122</v>
      </c>
      <c r="E94" t="s">
        <v>273</v>
      </c>
      <c r="F94" t="s">
        <v>117</v>
      </c>
      <c r="G94" t="str">
        <f t="shared" si="6"/>
        <v>Other Phyto</v>
      </c>
      <c r="H94" t="str">
        <f t="shared" si="7"/>
        <v>NA</v>
      </c>
      <c r="I94" t="str">
        <f t="shared" si="8"/>
        <v>NA</v>
      </c>
      <c r="J94" t="str">
        <f t="shared" si="9"/>
        <v>Other Phyto</v>
      </c>
      <c r="P94" s="11" t="s">
        <v>359</v>
      </c>
      <c r="V94" s="2">
        <v>1</v>
      </c>
      <c r="W94" s="2">
        <v>1</v>
      </c>
      <c r="Z94" s="11"/>
    </row>
    <row r="95" spans="1:35" x14ac:dyDescent="0.25">
      <c r="A95" s="1">
        <v>41191</v>
      </c>
      <c r="B95" t="s">
        <v>30</v>
      </c>
      <c r="C95" t="str">
        <f t="shared" si="5"/>
        <v>10/09/2012;4</v>
      </c>
      <c r="D95" t="s">
        <v>130</v>
      </c>
      <c r="E95" t="s">
        <v>280</v>
      </c>
      <c r="F95" t="s">
        <v>117</v>
      </c>
      <c r="G95" t="str">
        <f t="shared" si="6"/>
        <v>Other Phyto</v>
      </c>
      <c r="H95" t="str">
        <f t="shared" si="7"/>
        <v>NA</v>
      </c>
      <c r="I95" t="str">
        <f t="shared" si="8"/>
        <v>NA</v>
      </c>
      <c r="J95" t="str">
        <f t="shared" si="9"/>
        <v>Other Phyto</v>
      </c>
      <c r="P95" s="11" t="s">
        <v>342</v>
      </c>
      <c r="V95" s="2">
        <v>2</v>
      </c>
      <c r="W95" s="2">
        <v>2</v>
      </c>
    </row>
    <row r="96" spans="1:35" x14ac:dyDescent="0.25">
      <c r="A96" s="1">
        <v>41191</v>
      </c>
      <c r="B96" t="s">
        <v>30</v>
      </c>
      <c r="C96" t="str">
        <f t="shared" si="5"/>
        <v>10/09/2012;4</v>
      </c>
      <c r="D96" t="s">
        <v>121</v>
      </c>
      <c r="E96" t="s">
        <v>272</v>
      </c>
      <c r="F96" t="s">
        <v>118</v>
      </c>
      <c r="G96" t="str">
        <f t="shared" si="6"/>
        <v>Microcystis</v>
      </c>
      <c r="H96" t="str">
        <f t="shared" si="7"/>
        <v>NA</v>
      </c>
      <c r="I96" t="str">
        <f t="shared" si="8"/>
        <v>Microcystis</v>
      </c>
      <c r="J96" t="str">
        <f t="shared" si="9"/>
        <v>NA</v>
      </c>
      <c r="P96" s="11" t="s">
        <v>360</v>
      </c>
      <c r="V96" s="2">
        <v>1</v>
      </c>
      <c r="W96" s="2">
        <v>1</v>
      </c>
    </row>
    <row r="97" spans="1:35" x14ac:dyDescent="0.25">
      <c r="A97" s="1">
        <v>41191</v>
      </c>
      <c r="B97" t="s">
        <v>30</v>
      </c>
      <c r="C97" t="str">
        <f t="shared" si="5"/>
        <v>10/09/2012;4</v>
      </c>
      <c r="D97" t="s">
        <v>144</v>
      </c>
      <c r="E97" t="s">
        <v>293</v>
      </c>
      <c r="F97" t="s">
        <v>117</v>
      </c>
      <c r="G97" t="str">
        <f t="shared" si="6"/>
        <v>Other Phyto</v>
      </c>
      <c r="H97" t="str">
        <f t="shared" si="7"/>
        <v>NA</v>
      </c>
      <c r="I97" t="str">
        <f t="shared" si="8"/>
        <v>NA</v>
      </c>
      <c r="J97" t="str">
        <f t="shared" si="9"/>
        <v>Other Phyto</v>
      </c>
      <c r="P97" s="11" t="s">
        <v>263</v>
      </c>
      <c r="R97" s="2">
        <v>1</v>
      </c>
      <c r="V97" s="2">
        <v>7</v>
      </c>
      <c r="W97" s="2">
        <v>8</v>
      </c>
      <c r="AB97">
        <v>1</v>
      </c>
    </row>
    <row r="98" spans="1:35" x14ac:dyDescent="0.25">
      <c r="A98" s="1">
        <v>41191</v>
      </c>
      <c r="B98" t="s">
        <v>30</v>
      </c>
      <c r="C98" t="str">
        <f t="shared" si="5"/>
        <v>10/09/2012;4</v>
      </c>
      <c r="D98" t="s">
        <v>143</v>
      </c>
      <c r="E98" t="s">
        <v>292</v>
      </c>
      <c r="F98" t="s">
        <v>117</v>
      </c>
      <c r="G98" t="str">
        <f t="shared" si="6"/>
        <v>Other Phyto</v>
      </c>
      <c r="H98" t="str">
        <f t="shared" si="7"/>
        <v>NA</v>
      </c>
      <c r="I98" t="str">
        <f t="shared" si="8"/>
        <v>NA</v>
      </c>
      <c r="J98" t="str">
        <f t="shared" si="9"/>
        <v>Other Phyto</v>
      </c>
      <c r="P98" s="11" t="s">
        <v>331</v>
      </c>
      <c r="V98" s="2">
        <v>1</v>
      </c>
      <c r="W98" s="2">
        <v>1</v>
      </c>
    </row>
    <row r="99" spans="1:35" x14ac:dyDescent="0.25">
      <c r="A99" s="1">
        <v>41191</v>
      </c>
      <c r="B99" t="s">
        <v>30</v>
      </c>
      <c r="C99" t="str">
        <f t="shared" si="5"/>
        <v>10/09/2012;4</v>
      </c>
      <c r="D99" t="s">
        <v>111</v>
      </c>
      <c r="E99" t="s">
        <v>270</v>
      </c>
      <c r="F99" t="s">
        <v>117</v>
      </c>
      <c r="G99" t="str">
        <f t="shared" si="6"/>
        <v>Woronichinia</v>
      </c>
      <c r="H99" t="str">
        <f t="shared" si="7"/>
        <v>NA</v>
      </c>
      <c r="I99" t="str">
        <f t="shared" si="8"/>
        <v>NA</v>
      </c>
      <c r="J99" t="str">
        <f t="shared" si="9"/>
        <v>Woronichinia</v>
      </c>
      <c r="P99" s="11" t="s">
        <v>218</v>
      </c>
      <c r="Q99" s="2">
        <v>4</v>
      </c>
      <c r="R99" s="2">
        <v>21</v>
      </c>
      <c r="S99" s="2">
        <v>1</v>
      </c>
      <c r="T99" s="2">
        <v>2</v>
      </c>
      <c r="U99" s="2">
        <v>12</v>
      </c>
      <c r="V99" s="2">
        <v>512</v>
      </c>
      <c r="W99" s="2">
        <v>552</v>
      </c>
    </row>
    <row r="100" spans="1:35" x14ac:dyDescent="0.25">
      <c r="A100" s="1">
        <v>41191</v>
      </c>
      <c r="B100" t="s">
        <v>30</v>
      </c>
      <c r="C100" t="str">
        <f t="shared" si="5"/>
        <v>10/09/2012;4</v>
      </c>
      <c r="D100" t="s">
        <v>137</v>
      </c>
      <c r="E100" t="s">
        <v>287</v>
      </c>
      <c r="F100" t="s">
        <v>117</v>
      </c>
      <c r="G100" t="str">
        <f t="shared" si="6"/>
        <v>Other Phyto</v>
      </c>
      <c r="H100" t="str">
        <f t="shared" si="7"/>
        <v>NA</v>
      </c>
      <c r="I100" t="str">
        <f t="shared" si="8"/>
        <v>NA</v>
      </c>
      <c r="J100" t="str">
        <f t="shared" si="9"/>
        <v>Other Phyto</v>
      </c>
    </row>
    <row r="101" spans="1:35" x14ac:dyDescent="0.25">
      <c r="A101" s="1">
        <v>41218</v>
      </c>
      <c r="B101" t="s">
        <v>36</v>
      </c>
      <c r="C101" t="str">
        <f t="shared" si="5"/>
        <v>11/05/2012;1</v>
      </c>
      <c r="D101" t="s">
        <v>108</v>
      </c>
      <c r="E101" t="s">
        <v>266</v>
      </c>
      <c r="F101" t="s">
        <v>117</v>
      </c>
      <c r="G101" t="str">
        <f t="shared" si="6"/>
        <v>Anabaena</v>
      </c>
      <c r="H101" t="str">
        <f t="shared" si="7"/>
        <v>NA</v>
      </c>
      <c r="I101" t="str">
        <f t="shared" si="8"/>
        <v>NA</v>
      </c>
      <c r="J101" t="str">
        <f t="shared" si="9"/>
        <v>Anabaena</v>
      </c>
      <c r="P101" s="21" t="s">
        <v>222</v>
      </c>
    </row>
    <row r="102" spans="1:35" x14ac:dyDescent="0.25">
      <c r="A102" s="1">
        <v>41218</v>
      </c>
      <c r="B102" t="s">
        <v>36</v>
      </c>
      <c r="C102" t="str">
        <f t="shared" si="5"/>
        <v>11/05/2012;1</v>
      </c>
      <c r="D102" t="s">
        <v>116</v>
      </c>
      <c r="E102" t="s">
        <v>267</v>
      </c>
      <c r="F102" t="s">
        <v>118</v>
      </c>
      <c r="G102" t="str">
        <f t="shared" si="6"/>
        <v>Other Phyto</v>
      </c>
      <c r="H102" t="str">
        <f t="shared" si="7"/>
        <v>NA</v>
      </c>
      <c r="I102" t="str">
        <f t="shared" si="8"/>
        <v>Other Phyto</v>
      </c>
      <c r="J102" t="str">
        <f t="shared" si="9"/>
        <v>NA</v>
      </c>
      <c r="P102" s="20" t="s">
        <v>220</v>
      </c>
      <c r="Q102" s="20" t="s">
        <v>219</v>
      </c>
      <c r="R102"/>
      <c r="S102"/>
      <c r="T102"/>
      <c r="U102"/>
      <c r="V102"/>
      <c r="W102"/>
      <c r="AA102" t="s">
        <v>373</v>
      </c>
      <c r="AB102" t="s">
        <v>374</v>
      </c>
      <c r="AC102" t="s">
        <v>375</v>
      </c>
      <c r="AD102" t="s">
        <v>376</v>
      </c>
      <c r="AE102" t="s">
        <v>377</v>
      </c>
      <c r="AF102" t="s">
        <v>378</v>
      </c>
      <c r="AG102" t="s">
        <v>379</v>
      </c>
    </row>
    <row r="103" spans="1:35" x14ac:dyDescent="0.25">
      <c r="A103" s="1">
        <v>41218</v>
      </c>
      <c r="B103" t="s">
        <v>36</v>
      </c>
      <c r="C103" t="str">
        <f t="shared" si="5"/>
        <v>11/05/2012;1</v>
      </c>
      <c r="D103" t="s">
        <v>122</v>
      </c>
      <c r="E103" t="s">
        <v>273</v>
      </c>
      <c r="F103" t="s">
        <v>115</v>
      </c>
      <c r="G103" t="str">
        <f t="shared" si="6"/>
        <v>Other Phyto</v>
      </c>
      <c r="H103" t="str">
        <f t="shared" si="7"/>
        <v>Other Phyto</v>
      </c>
      <c r="I103" t="str">
        <f t="shared" si="8"/>
        <v>NA</v>
      </c>
      <c r="J103" t="str">
        <f t="shared" si="9"/>
        <v>NA</v>
      </c>
      <c r="P103" s="20" t="s">
        <v>217</v>
      </c>
      <c r="Q103" s="2" t="s">
        <v>209</v>
      </c>
      <c r="R103" s="2" t="s">
        <v>207</v>
      </c>
      <c r="S103" s="2" t="s">
        <v>208</v>
      </c>
      <c r="T103" s="2" t="s">
        <v>210</v>
      </c>
      <c r="U103" s="2" t="s">
        <v>211</v>
      </c>
      <c r="V103" s="2" t="s">
        <v>212</v>
      </c>
      <c r="W103" s="2" t="s">
        <v>109</v>
      </c>
      <c r="X103" t="s">
        <v>218</v>
      </c>
      <c r="AA103" t="s">
        <v>209</v>
      </c>
      <c r="AB103" t="s">
        <v>207</v>
      </c>
      <c r="AC103" t="s">
        <v>208</v>
      </c>
      <c r="AD103" t="s">
        <v>210</v>
      </c>
      <c r="AE103" t="s">
        <v>211</v>
      </c>
      <c r="AF103" t="s">
        <v>213</v>
      </c>
      <c r="AG103" t="s">
        <v>212</v>
      </c>
      <c r="AH103" t="s">
        <v>223</v>
      </c>
      <c r="AI103" t="s">
        <v>382</v>
      </c>
    </row>
    <row r="104" spans="1:35" x14ac:dyDescent="0.25">
      <c r="A104" s="1">
        <v>41218</v>
      </c>
      <c r="B104" t="s">
        <v>36</v>
      </c>
      <c r="C104" t="str">
        <f t="shared" si="5"/>
        <v>11/05/2012;1</v>
      </c>
      <c r="D104" t="s">
        <v>130</v>
      </c>
      <c r="E104" t="s">
        <v>280</v>
      </c>
      <c r="F104" t="s">
        <v>117</v>
      </c>
      <c r="G104" t="str">
        <f t="shared" si="6"/>
        <v>Other Phyto</v>
      </c>
      <c r="H104" t="str">
        <f t="shared" si="7"/>
        <v>NA</v>
      </c>
      <c r="I104" t="str">
        <f t="shared" si="8"/>
        <v>NA</v>
      </c>
      <c r="J104" t="str">
        <f t="shared" si="9"/>
        <v>Other Phyto</v>
      </c>
      <c r="P104" s="11" t="s">
        <v>224</v>
      </c>
      <c r="U104" s="2">
        <v>1</v>
      </c>
      <c r="W104" s="2">
        <v>1</v>
      </c>
      <c r="X104">
        <v>2</v>
      </c>
      <c r="AE104">
        <v>1</v>
      </c>
      <c r="AH104" s="11" t="s">
        <v>224</v>
      </c>
      <c r="AI104" t="str">
        <f t="shared" ref="AI104:AI135" si="10">LEFT(AH104,10)</f>
        <v>01/01/2011</v>
      </c>
    </row>
    <row r="105" spans="1:35" x14ac:dyDescent="0.25">
      <c r="A105" s="1">
        <v>41218</v>
      </c>
      <c r="B105" t="s">
        <v>36</v>
      </c>
      <c r="C105" t="str">
        <f t="shared" si="5"/>
        <v>11/05/2012;1</v>
      </c>
      <c r="D105" t="s">
        <v>123</v>
      </c>
      <c r="E105" t="s">
        <v>274</v>
      </c>
      <c r="F105" t="s">
        <v>117</v>
      </c>
      <c r="G105" t="str">
        <f t="shared" si="6"/>
        <v>Other Phyto</v>
      </c>
      <c r="H105" t="str">
        <f t="shared" si="7"/>
        <v>NA</v>
      </c>
      <c r="I105" t="str">
        <f t="shared" si="8"/>
        <v>NA</v>
      </c>
      <c r="J105" t="str">
        <f t="shared" si="9"/>
        <v>Other Phyto</v>
      </c>
      <c r="P105" s="11" t="s">
        <v>325</v>
      </c>
      <c r="W105" s="2">
        <v>1</v>
      </c>
      <c r="X105">
        <v>1</v>
      </c>
      <c r="Z105" s="26"/>
      <c r="AH105" s="11" t="s">
        <v>325</v>
      </c>
      <c r="AI105" t="str">
        <f t="shared" si="10"/>
        <v>01/01/2011</v>
      </c>
    </row>
    <row r="106" spans="1:35" x14ac:dyDescent="0.25">
      <c r="A106" s="1">
        <v>41218</v>
      </c>
      <c r="B106" t="s">
        <v>36</v>
      </c>
      <c r="C106" t="str">
        <f t="shared" si="5"/>
        <v>11/05/2012;1</v>
      </c>
      <c r="D106" t="s">
        <v>120</v>
      </c>
      <c r="E106" t="s">
        <v>271</v>
      </c>
      <c r="F106" t="s">
        <v>117</v>
      </c>
      <c r="G106" t="str">
        <f t="shared" si="6"/>
        <v>Other Phyto</v>
      </c>
      <c r="H106" t="str">
        <f t="shared" si="7"/>
        <v>NA</v>
      </c>
      <c r="I106" t="str">
        <f t="shared" si="8"/>
        <v>NA</v>
      </c>
      <c r="J106" t="str">
        <f t="shared" si="9"/>
        <v>Other Phyto</v>
      </c>
      <c r="P106" s="11" t="s">
        <v>326</v>
      </c>
      <c r="W106" s="2">
        <v>1</v>
      </c>
      <c r="X106">
        <v>1</v>
      </c>
      <c r="Z106" s="11"/>
      <c r="AH106" s="11" t="s">
        <v>326</v>
      </c>
      <c r="AI106" t="str">
        <f t="shared" si="10"/>
        <v>01/12/2011</v>
      </c>
    </row>
    <row r="107" spans="1:35" x14ac:dyDescent="0.25">
      <c r="A107" s="1">
        <v>41218</v>
      </c>
      <c r="B107" t="s">
        <v>36</v>
      </c>
      <c r="C107" t="str">
        <f t="shared" si="5"/>
        <v>11/05/2012;1</v>
      </c>
      <c r="D107" t="s">
        <v>124</v>
      </c>
      <c r="E107" t="s">
        <v>275</v>
      </c>
      <c r="F107" t="s">
        <v>117</v>
      </c>
      <c r="G107" t="str">
        <f t="shared" si="6"/>
        <v>Other Phyto</v>
      </c>
      <c r="H107" t="str">
        <f t="shared" si="7"/>
        <v>NA</v>
      </c>
      <c r="I107" t="str">
        <f t="shared" si="8"/>
        <v>NA</v>
      </c>
      <c r="J107" t="str">
        <f t="shared" si="9"/>
        <v>Other Phyto</v>
      </c>
      <c r="P107" s="11" t="s">
        <v>327</v>
      </c>
      <c r="W107" s="2">
        <v>1</v>
      </c>
      <c r="X107">
        <v>1</v>
      </c>
      <c r="Z107" s="26"/>
      <c r="AH107" s="11" t="s">
        <v>327</v>
      </c>
      <c r="AI107" t="str">
        <f t="shared" si="10"/>
        <v>02/07/2011</v>
      </c>
    </row>
    <row r="108" spans="1:35" x14ac:dyDescent="0.25">
      <c r="A108" s="1">
        <v>41218</v>
      </c>
      <c r="B108" t="s">
        <v>36</v>
      </c>
      <c r="C108" t="str">
        <f t="shared" si="5"/>
        <v>11/05/2012;1</v>
      </c>
      <c r="D108" t="s">
        <v>135</v>
      </c>
      <c r="E108" t="s">
        <v>285</v>
      </c>
      <c r="F108" t="s">
        <v>117</v>
      </c>
      <c r="G108" t="str">
        <f t="shared" si="6"/>
        <v>Other Phyto</v>
      </c>
      <c r="H108" t="str">
        <f t="shared" si="7"/>
        <v>NA</v>
      </c>
      <c r="I108" t="str">
        <f t="shared" si="8"/>
        <v>NA</v>
      </c>
      <c r="J108" t="str">
        <f t="shared" si="9"/>
        <v>Other Phyto</v>
      </c>
      <c r="P108" s="11" t="s">
        <v>332</v>
      </c>
      <c r="W108" s="2">
        <v>1</v>
      </c>
      <c r="X108">
        <v>1</v>
      </c>
      <c r="Z108" s="11"/>
      <c r="AH108" s="11" t="s">
        <v>332</v>
      </c>
      <c r="AI108" t="str">
        <f t="shared" si="10"/>
        <v>02/08/2012</v>
      </c>
    </row>
    <row r="109" spans="1:35" x14ac:dyDescent="0.25">
      <c r="A109" s="1">
        <v>41218</v>
      </c>
      <c r="B109" t="s">
        <v>36</v>
      </c>
      <c r="C109" t="str">
        <f t="shared" si="5"/>
        <v>11/05/2012;1</v>
      </c>
      <c r="D109" t="s">
        <v>145</v>
      </c>
      <c r="E109" t="s">
        <v>294</v>
      </c>
      <c r="F109" t="s">
        <v>117</v>
      </c>
      <c r="G109" t="str">
        <f t="shared" si="6"/>
        <v>Other Phyto</v>
      </c>
      <c r="H109" t="str">
        <f t="shared" si="7"/>
        <v>NA</v>
      </c>
      <c r="I109" t="str">
        <f t="shared" si="8"/>
        <v>NA</v>
      </c>
      <c r="J109" t="str">
        <f t="shared" si="9"/>
        <v>Other Phyto</v>
      </c>
      <c r="P109" s="11" t="s">
        <v>225</v>
      </c>
      <c r="R109" s="2">
        <v>1</v>
      </c>
      <c r="W109" s="2">
        <v>13</v>
      </c>
      <c r="X109">
        <v>14</v>
      </c>
      <c r="Z109" s="26"/>
      <c r="AB109">
        <v>1</v>
      </c>
      <c r="AH109" s="11" t="s">
        <v>225</v>
      </c>
      <c r="AI109" t="str">
        <f t="shared" si="10"/>
        <v>02/27/2013</v>
      </c>
    </row>
    <row r="110" spans="1:35" x14ac:dyDescent="0.25">
      <c r="A110" s="1">
        <v>41218</v>
      </c>
      <c r="B110" t="s">
        <v>36</v>
      </c>
      <c r="C110" t="str">
        <f t="shared" si="5"/>
        <v>11/05/2012;1</v>
      </c>
      <c r="D110" t="s">
        <v>125</v>
      </c>
      <c r="E110" t="s">
        <v>276</v>
      </c>
      <c r="F110" t="s">
        <v>117</v>
      </c>
      <c r="G110" t="str">
        <f t="shared" si="6"/>
        <v>Other Phyto</v>
      </c>
      <c r="H110" t="str">
        <f t="shared" si="7"/>
        <v>NA</v>
      </c>
      <c r="I110" t="str">
        <f t="shared" si="8"/>
        <v>NA</v>
      </c>
      <c r="J110" t="str">
        <f t="shared" si="9"/>
        <v>Other Phyto</v>
      </c>
      <c r="P110" s="11" t="s">
        <v>343</v>
      </c>
      <c r="W110" s="2">
        <v>1</v>
      </c>
      <c r="X110">
        <v>1</v>
      </c>
      <c r="Z110" s="11"/>
      <c r="AH110" s="11" t="s">
        <v>343</v>
      </c>
      <c r="AI110" t="str">
        <f t="shared" si="10"/>
        <v>02/27/2013</v>
      </c>
    </row>
    <row r="111" spans="1:35" x14ac:dyDescent="0.25">
      <c r="A111" s="1">
        <v>41218</v>
      </c>
      <c r="B111" t="s">
        <v>36</v>
      </c>
      <c r="C111" t="str">
        <f t="shared" si="5"/>
        <v>11/05/2012;1</v>
      </c>
      <c r="D111" t="s">
        <v>111</v>
      </c>
      <c r="E111" t="s">
        <v>270</v>
      </c>
      <c r="F111" t="s">
        <v>117</v>
      </c>
      <c r="G111" t="str">
        <f t="shared" si="6"/>
        <v>Woronichinia</v>
      </c>
      <c r="H111" t="str">
        <f t="shared" si="7"/>
        <v>NA</v>
      </c>
      <c r="I111" t="str">
        <f t="shared" si="8"/>
        <v>NA</v>
      </c>
      <c r="J111" t="str">
        <f t="shared" si="9"/>
        <v>Woronichinia</v>
      </c>
      <c r="P111" s="11" t="s">
        <v>344</v>
      </c>
      <c r="W111" s="2">
        <v>1</v>
      </c>
      <c r="X111">
        <v>1</v>
      </c>
      <c r="Z111" s="26"/>
      <c r="AH111" s="11" t="s">
        <v>344</v>
      </c>
      <c r="AI111" t="str">
        <f t="shared" si="10"/>
        <v>03/04/2013</v>
      </c>
    </row>
    <row r="112" spans="1:35" x14ac:dyDescent="0.25">
      <c r="A112" s="1">
        <v>41218</v>
      </c>
      <c r="B112" t="s">
        <v>37</v>
      </c>
      <c r="C112" t="str">
        <f t="shared" si="5"/>
        <v>11/05/2012;2</v>
      </c>
      <c r="D112" t="s">
        <v>108</v>
      </c>
      <c r="E112" t="s">
        <v>266</v>
      </c>
      <c r="F112" t="s">
        <v>115</v>
      </c>
      <c r="G112" t="str">
        <f t="shared" si="6"/>
        <v>Anabaena</v>
      </c>
      <c r="H112" t="str">
        <f t="shared" si="7"/>
        <v>Anabaena</v>
      </c>
      <c r="I112" t="str">
        <f t="shared" si="8"/>
        <v>NA</v>
      </c>
      <c r="J112" t="str">
        <f t="shared" si="9"/>
        <v>NA</v>
      </c>
      <c r="P112" s="11" t="s">
        <v>226</v>
      </c>
      <c r="V112" s="2">
        <v>1</v>
      </c>
      <c r="W112" s="2">
        <v>12</v>
      </c>
      <c r="X112">
        <v>13</v>
      </c>
      <c r="Z112" s="11"/>
      <c r="AG112">
        <v>1</v>
      </c>
      <c r="AH112" s="11" t="s">
        <v>226</v>
      </c>
      <c r="AI112" t="str">
        <f t="shared" si="10"/>
        <v>03/18/2013</v>
      </c>
    </row>
    <row r="113" spans="1:35" x14ac:dyDescent="0.25">
      <c r="A113" s="1">
        <v>41218</v>
      </c>
      <c r="B113" t="s">
        <v>37</v>
      </c>
      <c r="C113" t="str">
        <f t="shared" si="5"/>
        <v>11/05/2012;2</v>
      </c>
      <c r="D113" t="s">
        <v>129</v>
      </c>
      <c r="E113" t="s">
        <v>279</v>
      </c>
      <c r="F113" t="s">
        <v>118</v>
      </c>
      <c r="G113" t="str">
        <f t="shared" si="6"/>
        <v>Aphanizomenon</v>
      </c>
      <c r="H113" t="str">
        <f t="shared" si="7"/>
        <v>NA</v>
      </c>
      <c r="I113" t="str">
        <f t="shared" si="8"/>
        <v>Aphanizomenon</v>
      </c>
      <c r="J113" t="str">
        <f t="shared" si="9"/>
        <v>NA</v>
      </c>
      <c r="P113" s="11" t="s">
        <v>345</v>
      </c>
      <c r="W113" s="2">
        <v>1</v>
      </c>
      <c r="X113">
        <v>1</v>
      </c>
      <c r="Z113" s="26"/>
      <c r="AH113" s="11" t="s">
        <v>345</v>
      </c>
      <c r="AI113" t="str">
        <f t="shared" si="10"/>
        <v>03/18/2013</v>
      </c>
    </row>
    <row r="114" spans="1:35" x14ac:dyDescent="0.25">
      <c r="A114" s="1">
        <v>41218</v>
      </c>
      <c r="B114" t="s">
        <v>37</v>
      </c>
      <c r="C114" t="str">
        <f t="shared" si="5"/>
        <v>11/05/2012;2</v>
      </c>
      <c r="D114" t="s">
        <v>146</v>
      </c>
      <c r="E114" t="s">
        <v>295</v>
      </c>
      <c r="F114" t="s">
        <v>117</v>
      </c>
      <c r="G114" t="str">
        <f t="shared" si="6"/>
        <v>Other Phyto</v>
      </c>
      <c r="H114" t="str">
        <f t="shared" si="7"/>
        <v>NA</v>
      </c>
      <c r="I114" t="str">
        <f t="shared" si="8"/>
        <v>NA</v>
      </c>
      <c r="J114" t="str">
        <f t="shared" si="9"/>
        <v>Other Phyto</v>
      </c>
      <c r="P114" s="11" t="s">
        <v>328</v>
      </c>
      <c r="W114" s="2">
        <v>1</v>
      </c>
      <c r="X114">
        <v>1</v>
      </c>
      <c r="Z114" s="11"/>
      <c r="AH114" s="11" t="s">
        <v>328</v>
      </c>
      <c r="AI114" t="str">
        <f t="shared" si="10"/>
        <v>06/22/2011</v>
      </c>
    </row>
    <row r="115" spans="1:35" x14ac:dyDescent="0.25">
      <c r="A115" s="1">
        <v>41218</v>
      </c>
      <c r="B115" t="s">
        <v>37</v>
      </c>
      <c r="C115" t="str">
        <f t="shared" si="5"/>
        <v>11/05/2012;2</v>
      </c>
      <c r="D115" t="s">
        <v>124</v>
      </c>
      <c r="E115" t="s">
        <v>275</v>
      </c>
      <c r="F115" t="s">
        <v>117</v>
      </c>
      <c r="G115" t="str">
        <f t="shared" si="6"/>
        <v>Other Phyto</v>
      </c>
      <c r="H115" t="str">
        <f t="shared" si="7"/>
        <v>NA</v>
      </c>
      <c r="I115" t="str">
        <f t="shared" si="8"/>
        <v>NA</v>
      </c>
      <c r="J115" t="str">
        <f t="shared" si="9"/>
        <v>Other Phyto</v>
      </c>
      <c r="P115" s="11" t="s">
        <v>264</v>
      </c>
      <c r="Q115" s="2">
        <v>1</v>
      </c>
      <c r="R115" s="2">
        <v>1</v>
      </c>
      <c r="W115" s="2">
        <v>7</v>
      </c>
      <c r="X115">
        <v>9</v>
      </c>
      <c r="Z115" s="26"/>
      <c r="AA115">
        <v>1</v>
      </c>
      <c r="AB115">
        <v>1</v>
      </c>
      <c r="AH115" s="11" t="s">
        <v>264</v>
      </c>
      <c r="AI115" t="str">
        <f t="shared" si="10"/>
        <v>08/21/2014</v>
      </c>
    </row>
    <row r="116" spans="1:35" x14ac:dyDescent="0.25">
      <c r="A116" s="1">
        <v>41218</v>
      </c>
      <c r="B116" t="s">
        <v>37</v>
      </c>
      <c r="C116" t="str">
        <f t="shared" si="5"/>
        <v>11/05/2012;2</v>
      </c>
      <c r="D116" t="s">
        <v>147</v>
      </c>
      <c r="E116" t="s">
        <v>292</v>
      </c>
      <c r="F116" t="s">
        <v>117</v>
      </c>
      <c r="G116" t="str">
        <f t="shared" si="6"/>
        <v>Other Phyto</v>
      </c>
      <c r="H116" t="str">
        <f t="shared" si="7"/>
        <v>NA</v>
      </c>
      <c r="I116" t="str">
        <f t="shared" si="8"/>
        <v>NA</v>
      </c>
      <c r="J116" t="str">
        <f t="shared" si="9"/>
        <v>Other Phyto</v>
      </c>
      <c r="P116" s="11" t="s">
        <v>361</v>
      </c>
      <c r="W116" s="2">
        <v>1</v>
      </c>
      <c r="X116">
        <v>1</v>
      </c>
      <c r="Z116" s="11"/>
      <c r="AH116" s="11" t="s">
        <v>361</v>
      </c>
      <c r="AI116" t="str">
        <f t="shared" si="10"/>
        <v>08/21/2014</v>
      </c>
    </row>
    <row r="117" spans="1:35" x14ac:dyDescent="0.25">
      <c r="A117" s="1">
        <v>41218</v>
      </c>
      <c r="B117" t="s">
        <v>37</v>
      </c>
      <c r="C117" t="str">
        <f t="shared" si="5"/>
        <v>11/05/2012;2</v>
      </c>
      <c r="D117" t="s">
        <v>111</v>
      </c>
      <c r="E117" t="s">
        <v>270</v>
      </c>
      <c r="F117" t="s">
        <v>117</v>
      </c>
      <c r="G117" t="str">
        <f t="shared" si="6"/>
        <v>Woronichinia</v>
      </c>
      <c r="H117" t="str">
        <f t="shared" si="7"/>
        <v>NA</v>
      </c>
      <c r="I117" t="str">
        <f t="shared" si="8"/>
        <v>NA</v>
      </c>
      <c r="J117" t="str">
        <f t="shared" si="9"/>
        <v>Woronichinia</v>
      </c>
      <c r="P117" s="11" t="s">
        <v>227</v>
      </c>
      <c r="V117" s="2">
        <v>1</v>
      </c>
      <c r="W117" s="2">
        <v>11</v>
      </c>
      <c r="X117">
        <v>12</v>
      </c>
      <c r="Z117" s="26"/>
      <c r="AG117">
        <v>1</v>
      </c>
      <c r="AH117" s="11" t="s">
        <v>227</v>
      </c>
      <c r="AI117" t="str">
        <f t="shared" si="10"/>
        <v>08/26/2013</v>
      </c>
    </row>
    <row r="118" spans="1:35" x14ac:dyDescent="0.25">
      <c r="A118" s="1">
        <v>41332</v>
      </c>
      <c r="B118" t="s">
        <v>44</v>
      </c>
      <c r="C118" t="str">
        <f t="shared" si="5"/>
        <v>02/27/2013;1</v>
      </c>
      <c r="D118" t="s">
        <v>108</v>
      </c>
      <c r="E118" t="s">
        <v>266</v>
      </c>
      <c r="F118" t="s">
        <v>118</v>
      </c>
      <c r="G118" t="str">
        <f t="shared" si="6"/>
        <v>Anabaena</v>
      </c>
      <c r="H118" t="str">
        <f t="shared" si="7"/>
        <v>NA</v>
      </c>
      <c r="I118" t="str">
        <f t="shared" si="8"/>
        <v>Anabaena</v>
      </c>
      <c r="J118" t="str">
        <f t="shared" si="9"/>
        <v>NA</v>
      </c>
      <c r="P118" s="11" t="s">
        <v>346</v>
      </c>
      <c r="W118" s="2">
        <v>1</v>
      </c>
      <c r="X118">
        <v>1</v>
      </c>
      <c r="Z118" s="11"/>
      <c r="AH118" s="11" t="s">
        <v>346</v>
      </c>
      <c r="AI118" t="str">
        <f t="shared" si="10"/>
        <v>08/26/2013</v>
      </c>
    </row>
    <row r="119" spans="1:35" x14ac:dyDescent="0.25">
      <c r="A119" s="1">
        <v>41332</v>
      </c>
      <c r="B119" t="s">
        <v>44</v>
      </c>
      <c r="C119" t="str">
        <f t="shared" si="5"/>
        <v>02/27/2013;1</v>
      </c>
      <c r="D119" t="s">
        <v>129</v>
      </c>
      <c r="E119" t="s">
        <v>279</v>
      </c>
      <c r="F119" t="s">
        <v>115</v>
      </c>
      <c r="G119" t="str">
        <f t="shared" si="6"/>
        <v>Aphanizomenon</v>
      </c>
      <c r="H119" t="str">
        <f t="shared" si="7"/>
        <v>Aphanizomenon</v>
      </c>
      <c r="I119" t="str">
        <f t="shared" si="8"/>
        <v>NA</v>
      </c>
      <c r="J119" t="str">
        <f t="shared" si="9"/>
        <v>NA</v>
      </c>
      <c r="P119" s="11" t="s">
        <v>228</v>
      </c>
      <c r="V119" s="2">
        <v>1</v>
      </c>
      <c r="W119" s="2">
        <v>13</v>
      </c>
      <c r="X119">
        <v>14</v>
      </c>
      <c r="Z119" s="26"/>
      <c r="AG119">
        <v>1</v>
      </c>
      <c r="AH119" s="11" t="s">
        <v>228</v>
      </c>
      <c r="AI119" t="str">
        <f t="shared" si="10"/>
        <v>08/26/2014</v>
      </c>
    </row>
    <row r="120" spans="1:35" x14ac:dyDescent="0.25">
      <c r="A120" s="1">
        <v>41332</v>
      </c>
      <c r="B120" t="s">
        <v>44</v>
      </c>
      <c r="C120" t="str">
        <f t="shared" si="5"/>
        <v>02/27/2013;1</v>
      </c>
      <c r="D120" t="s">
        <v>116</v>
      </c>
      <c r="E120" t="s">
        <v>267</v>
      </c>
      <c r="F120" t="s">
        <v>117</v>
      </c>
      <c r="G120" t="str">
        <f t="shared" si="6"/>
        <v>Other Phyto</v>
      </c>
      <c r="H120" t="str">
        <f t="shared" si="7"/>
        <v>NA</v>
      </c>
      <c r="I120" t="str">
        <f t="shared" si="8"/>
        <v>NA</v>
      </c>
      <c r="J120" t="str">
        <f t="shared" si="9"/>
        <v>Other Phyto</v>
      </c>
      <c r="P120" s="11" t="s">
        <v>362</v>
      </c>
      <c r="W120" s="2">
        <v>2</v>
      </c>
      <c r="X120">
        <v>2</v>
      </c>
      <c r="Z120" s="11"/>
      <c r="AH120" s="11" t="s">
        <v>362</v>
      </c>
      <c r="AI120" t="str">
        <f t="shared" si="10"/>
        <v>08/26/2014</v>
      </c>
    </row>
    <row r="121" spans="1:35" x14ac:dyDescent="0.25">
      <c r="A121" s="1">
        <v>41332</v>
      </c>
      <c r="B121" t="s">
        <v>44</v>
      </c>
      <c r="C121" t="str">
        <f t="shared" si="5"/>
        <v>02/27/2013;1</v>
      </c>
      <c r="D121" t="s">
        <v>130</v>
      </c>
      <c r="E121" t="s">
        <v>280</v>
      </c>
      <c r="F121" t="s">
        <v>117</v>
      </c>
      <c r="G121" t="str">
        <f t="shared" si="6"/>
        <v>Other Phyto</v>
      </c>
      <c r="H121" t="str">
        <f t="shared" si="7"/>
        <v>NA</v>
      </c>
      <c r="I121" t="str">
        <f t="shared" si="8"/>
        <v>NA</v>
      </c>
      <c r="J121" t="str">
        <f t="shared" si="9"/>
        <v>Other Phyto</v>
      </c>
      <c r="P121" s="11" t="s">
        <v>229</v>
      </c>
      <c r="V121" s="2">
        <v>1</v>
      </c>
      <c r="W121" s="2">
        <v>10</v>
      </c>
      <c r="X121">
        <v>11</v>
      </c>
      <c r="Z121" s="26"/>
      <c r="AG121">
        <v>1</v>
      </c>
      <c r="AH121" s="11" t="s">
        <v>229</v>
      </c>
      <c r="AI121" t="str">
        <f t="shared" si="10"/>
        <v>08/26/2014</v>
      </c>
    </row>
    <row r="122" spans="1:35" x14ac:dyDescent="0.25">
      <c r="A122" s="1">
        <v>41332</v>
      </c>
      <c r="B122" t="s">
        <v>44</v>
      </c>
      <c r="C122" t="str">
        <f t="shared" si="5"/>
        <v>02/27/2013;1</v>
      </c>
      <c r="D122" t="s">
        <v>148</v>
      </c>
      <c r="E122" t="s">
        <v>296</v>
      </c>
      <c r="F122" t="s">
        <v>117</v>
      </c>
      <c r="G122" t="str">
        <f t="shared" si="6"/>
        <v>Other Phyto</v>
      </c>
      <c r="H122" t="str">
        <f t="shared" si="7"/>
        <v>NA</v>
      </c>
      <c r="I122" t="str">
        <f t="shared" si="8"/>
        <v>NA</v>
      </c>
      <c r="J122" t="str">
        <f t="shared" si="9"/>
        <v>Other Phyto</v>
      </c>
      <c r="P122" s="11" t="s">
        <v>230</v>
      </c>
      <c r="Q122" s="2">
        <v>1</v>
      </c>
      <c r="W122" s="2">
        <v>5</v>
      </c>
      <c r="X122">
        <v>6</v>
      </c>
      <c r="Z122" s="11"/>
      <c r="AA122">
        <v>1</v>
      </c>
      <c r="AH122" s="11" t="s">
        <v>230</v>
      </c>
      <c r="AI122" t="str">
        <f t="shared" si="10"/>
        <v>09/03/2014</v>
      </c>
    </row>
    <row r="123" spans="1:35" x14ac:dyDescent="0.25">
      <c r="A123" s="1">
        <v>41332</v>
      </c>
      <c r="B123" t="s">
        <v>44</v>
      </c>
      <c r="C123" t="str">
        <f t="shared" si="5"/>
        <v>02/27/2013;1</v>
      </c>
      <c r="D123" t="s">
        <v>131</v>
      </c>
      <c r="E123" t="s">
        <v>281</v>
      </c>
      <c r="F123" t="s">
        <v>117</v>
      </c>
      <c r="G123" t="str">
        <f t="shared" si="6"/>
        <v>Other Phyto</v>
      </c>
      <c r="H123" t="str">
        <f t="shared" si="7"/>
        <v>NA</v>
      </c>
      <c r="I123" t="str">
        <f t="shared" si="8"/>
        <v>NA</v>
      </c>
      <c r="J123" t="str">
        <f t="shared" si="9"/>
        <v>Other Phyto</v>
      </c>
      <c r="P123" s="11" t="s">
        <v>363</v>
      </c>
      <c r="W123" s="2">
        <v>2</v>
      </c>
      <c r="X123">
        <v>2</v>
      </c>
      <c r="Z123" s="26"/>
      <c r="AH123" s="11" t="s">
        <v>363</v>
      </c>
      <c r="AI123" t="str">
        <f t="shared" si="10"/>
        <v>09/03/2014</v>
      </c>
    </row>
    <row r="124" spans="1:35" x14ac:dyDescent="0.25">
      <c r="A124" s="1">
        <v>41332</v>
      </c>
      <c r="B124" t="s">
        <v>44</v>
      </c>
      <c r="C124" t="str">
        <f t="shared" si="5"/>
        <v>02/27/2013;1</v>
      </c>
      <c r="D124" t="s">
        <v>120</v>
      </c>
      <c r="E124" t="s">
        <v>271</v>
      </c>
      <c r="F124" t="s">
        <v>117</v>
      </c>
      <c r="G124" t="str">
        <f t="shared" si="6"/>
        <v>Other Phyto</v>
      </c>
      <c r="H124" t="str">
        <f t="shared" si="7"/>
        <v>NA</v>
      </c>
      <c r="I124" t="str">
        <f t="shared" si="8"/>
        <v>NA</v>
      </c>
      <c r="J124" t="str">
        <f t="shared" si="9"/>
        <v>Other Phyto</v>
      </c>
      <c r="P124" s="11" t="s">
        <v>231</v>
      </c>
      <c r="V124" s="2">
        <v>1</v>
      </c>
      <c r="W124" s="2">
        <v>13</v>
      </c>
      <c r="X124">
        <v>14</v>
      </c>
      <c r="Z124" s="11"/>
      <c r="AG124">
        <v>1</v>
      </c>
      <c r="AH124" s="11" t="s">
        <v>231</v>
      </c>
      <c r="AI124" t="str">
        <f t="shared" si="10"/>
        <v>09/03/2014</v>
      </c>
    </row>
    <row r="125" spans="1:35" x14ac:dyDescent="0.25">
      <c r="A125" s="1">
        <v>41332</v>
      </c>
      <c r="B125" t="s">
        <v>44</v>
      </c>
      <c r="C125" t="str">
        <f t="shared" si="5"/>
        <v>02/27/2013;1</v>
      </c>
      <c r="D125" t="s">
        <v>149</v>
      </c>
      <c r="E125" t="s">
        <v>297</v>
      </c>
      <c r="F125" t="s">
        <v>117</v>
      </c>
      <c r="G125" t="str">
        <f t="shared" si="6"/>
        <v>Other Phyto</v>
      </c>
      <c r="H125" t="str">
        <f t="shared" si="7"/>
        <v>NA</v>
      </c>
      <c r="I125" t="str">
        <f t="shared" si="8"/>
        <v>NA</v>
      </c>
      <c r="J125" t="str">
        <f t="shared" si="9"/>
        <v>Other Phyto</v>
      </c>
      <c r="P125" s="11" t="s">
        <v>232</v>
      </c>
      <c r="Q125" s="2">
        <v>1</v>
      </c>
      <c r="W125" s="2">
        <v>4</v>
      </c>
      <c r="X125">
        <v>5</v>
      </c>
      <c r="Z125" s="26"/>
      <c r="AA125">
        <v>1</v>
      </c>
      <c r="AH125" s="11" t="s">
        <v>232</v>
      </c>
      <c r="AI125" t="str">
        <f t="shared" si="10"/>
        <v>09/04/2013</v>
      </c>
    </row>
    <row r="126" spans="1:35" x14ac:dyDescent="0.25">
      <c r="A126" s="1">
        <v>41332</v>
      </c>
      <c r="B126" t="s">
        <v>44</v>
      </c>
      <c r="C126" t="str">
        <f t="shared" si="5"/>
        <v>02/27/2013;1</v>
      </c>
      <c r="D126" t="s">
        <v>124</v>
      </c>
      <c r="E126" t="s">
        <v>275</v>
      </c>
      <c r="F126" t="s">
        <v>117</v>
      </c>
      <c r="G126" t="str">
        <f t="shared" si="6"/>
        <v>Other Phyto</v>
      </c>
      <c r="H126" t="str">
        <f t="shared" si="7"/>
        <v>NA</v>
      </c>
      <c r="I126" t="str">
        <f t="shared" si="8"/>
        <v>NA</v>
      </c>
      <c r="J126" t="str">
        <f t="shared" si="9"/>
        <v>Other Phyto</v>
      </c>
      <c r="P126" s="11" t="s">
        <v>347</v>
      </c>
      <c r="W126" s="2">
        <v>2</v>
      </c>
      <c r="X126">
        <v>2</v>
      </c>
      <c r="Z126" s="11"/>
      <c r="AH126" s="11" t="s">
        <v>347</v>
      </c>
      <c r="AI126" t="str">
        <f t="shared" si="10"/>
        <v>09/04/2013</v>
      </c>
    </row>
    <row r="127" spans="1:35" x14ac:dyDescent="0.25">
      <c r="A127" s="1">
        <v>41332</v>
      </c>
      <c r="B127" t="s">
        <v>44</v>
      </c>
      <c r="C127" t="str">
        <f t="shared" si="5"/>
        <v>02/27/2013;1</v>
      </c>
      <c r="D127" t="s">
        <v>121</v>
      </c>
      <c r="E127" t="s">
        <v>272</v>
      </c>
      <c r="F127" t="s">
        <v>117</v>
      </c>
      <c r="G127" t="str">
        <f t="shared" si="6"/>
        <v>Microcystis</v>
      </c>
      <c r="H127" t="str">
        <f t="shared" si="7"/>
        <v>NA</v>
      </c>
      <c r="I127" t="str">
        <f t="shared" si="8"/>
        <v>NA</v>
      </c>
      <c r="J127" t="str">
        <f t="shared" si="9"/>
        <v>Microcystis</v>
      </c>
      <c r="P127" s="11" t="s">
        <v>233</v>
      </c>
      <c r="R127" s="2">
        <v>1</v>
      </c>
      <c r="W127" s="2">
        <v>12</v>
      </c>
      <c r="X127">
        <v>13</v>
      </c>
      <c r="Z127" s="26"/>
      <c r="AB127">
        <v>1</v>
      </c>
      <c r="AH127" s="11" t="s">
        <v>233</v>
      </c>
      <c r="AI127" t="str">
        <f t="shared" si="10"/>
        <v>09/04/2013</v>
      </c>
    </row>
    <row r="128" spans="1:35" x14ac:dyDescent="0.25">
      <c r="A128" s="1">
        <v>41332</v>
      </c>
      <c r="B128" t="s">
        <v>44</v>
      </c>
      <c r="C128" t="str">
        <f t="shared" si="5"/>
        <v>02/27/2013;1</v>
      </c>
      <c r="D128" t="s">
        <v>150</v>
      </c>
      <c r="E128" t="s">
        <v>298</v>
      </c>
      <c r="F128" t="s">
        <v>117</v>
      </c>
      <c r="G128" t="str">
        <f t="shared" si="6"/>
        <v>Other Phyto</v>
      </c>
      <c r="H128" t="str">
        <f t="shared" si="7"/>
        <v>NA</v>
      </c>
      <c r="I128" t="str">
        <f t="shared" si="8"/>
        <v>NA</v>
      </c>
      <c r="J128" t="str">
        <f t="shared" si="9"/>
        <v>Other Phyto</v>
      </c>
      <c r="P128" s="11" t="s">
        <v>364</v>
      </c>
      <c r="W128" s="2">
        <v>4</v>
      </c>
      <c r="X128">
        <v>4</v>
      </c>
      <c r="Z128" s="11"/>
      <c r="AH128" s="11" t="s">
        <v>364</v>
      </c>
      <c r="AI128" t="str">
        <f t="shared" si="10"/>
        <v>09/09/2014</v>
      </c>
    </row>
    <row r="129" spans="1:35" x14ac:dyDescent="0.25">
      <c r="A129" s="1">
        <v>41332</v>
      </c>
      <c r="B129" t="s">
        <v>44</v>
      </c>
      <c r="C129" t="str">
        <f t="shared" si="5"/>
        <v>02/27/2013;1</v>
      </c>
      <c r="D129" t="s">
        <v>151</v>
      </c>
      <c r="E129" t="s">
        <v>299</v>
      </c>
      <c r="F129" t="s">
        <v>117</v>
      </c>
      <c r="G129" t="str">
        <f t="shared" si="6"/>
        <v>Other Phyto</v>
      </c>
      <c r="H129" t="str">
        <f t="shared" si="7"/>
        <v>NA</v>
      </c>
      <c r="I129" t="str">
        <f t="shared" si="8"/>
        <v>NA</v>
      </c>
      <c r="J129" t="str">
        <f t="shared" si="9"/>
        <v>Other Phyto</v>
      </c>
      <c r="P129" s="11" t="s">
        <v>234</v>
      </c>
      <c r="Q129" s="2">
        <v>1</v>
      </c>
      <c r="W129" s="2">
        <v>10</v>
      </c>
      <c r="X129">
        <v>11</v>
      </c>
      <c r="Z129" s="26"/>
      <c r="AA129">
        <v>1</v>
      </c>
      <c r="AH129" s="11" t="s">
        <v>234</v>
      </c>
      <c r="AI129" t="str">
        <f t="shared" si="10"/>
        <v>09/09/2014</v>
      </c>
    </row>
    <row r="130" spans="1:35" x14ac:dyDescent="0.25">
      <c r="A130" s="1">
        <v>41332</v>
      </c>
      <c r="B130" t="s">
        <v>44</v>
      </c>
      <c r="C130" t="str">
        <f t="shared" si="5"/>
        <v>02/27/2013;1</v>
      </c>
      <c r="D130" t="s">
        <v>141</v>
      </c>
      <c r="E130" t="s">
        <v>291</v>
      </c>
      <c r="F130" t="s">
        <v>117</v>
      </c>
      <c r="G130" t="str">
        <f t="shared" si="6"/>
        <v>Other Phyto</v>
      </c>
      <c r="H130" t="str">
        <f t="shared" si="7"/>
        <v>NA</v>
      </c>
      <c r="I130" t="str">
        <f t="shared" si="8"/>
        <v>NA</v>
      </c>
      <c r="J130" t="str">
        <f t="shared" si="9"/>
        <v>Other Phyto</v>
      </c>
      <c r="P130" s="11" t="s">
        <v>235</v>
      </c>
      <c r="V130" s="2">
        <v>1</v>
      </c>
      <c r="W130" s="2">
        <v>17</v>
      </c>
      <c r="X130">
        <v>18</v>
      </c>
      <c r="Z130" s="11"/>
      <c r="AG130">
        <v>1</v>
      </c>
      <c r="AH130" s="11" t="s">
        <v>235</v>
      </c>
      <c r="AI130" t="str">
        <f t="shared" si="10"/>
        <v>09/09/2014</v>
      </c>
    </row>
    <row r="131" spans="1:35" x14ac:dyDescent="0.25">
      <c r="A131" s="1">
        <v>41332</v>
      </c>
      <c r="B131" t="s">
        <v>44</v>
      </c>
      <c r="C131" t="str">
        <f t="shared" ref="C131:C194" si="11">TEXT(A131,"mm/dd/yyyy")&amp;";"&amp;RIGHT(B131,1)</f>
        <v>02/27/2013;1</v>
      </c>
      <c r="D131" t="s">
        <v>143</v>
      </c>
      <c r="E131" t="s">
        <v>292</v>
      </c>
      <c r="F131" t="s">
        <v>117</v>
      </c>
      <c r="G131" t="str">
        <f t="shared" ref="G131:G194" si="12">LOOKUP(E131,$M$2:$M$60,$N$2:$N$60)</f>
        <v>Other Phyto</v>
      </c>
      <c r="H131" t="str">
        <f t="shared" ref="H131:H194" si="13">IF(F131="Dominant",G131,"NA")</f>
        <v>NA</v>
      </c>
      <c r="I131" t="str">
        <f t="shared" ref="I131:I194" si="14">IF($F131="Subdominant",G131,"NA")</f>
        <v>NA</v>
      </c>
      <c r="J131" t="str">
        <f t="shared" ref="J131:J194" si="15">IF($F131="Present",G131,"NA")</f>
        <v>Other Phyto</v>
      </c>
      <c r="P131" s="11" t="s">
        <v>236</v>
      </c>
      <c r="V131" s="2">
        <v>1</v>
      </c>
      <c r="W131" s="2">
        <v>23</v>
      </c>
      <c r="X131">
        <v>24</v>
      </c>
      <c r="Z131" s="26"/>
      <c r="AG131">
        <v>1</v>
      </c>
      <c r="AH131" s="11" t="s">
        <v>236</v>
      </c>
      <c r="AI131" t="str">
        <f t="shared" si="10"/>
        <v>09/09/2014</v>
      </c>
    </row>
    <row r="132" spans="1:35" x14ac:dyDescent="0.25">
      <c r="A132" s="1">
        <v>41351</v>
      </c>
      <c r="B132" t="s">
        <v>46</v>
      </c>
      <c r="C132" t="str">
        <f t="shared" si="11"/>
        <v>03/18/2013;1</v>
      </c>
      <c r="D132" t="s">
        <v>152</v>
      </c>
      <c r="E132" t="s">
        <v>300</v>
      </c>
      <c r="F132" t="s">
        <v>117</v>
      </c>
      <c r="G132" t="str">
        <f t="shared" si="12"/>
        <v>Other Phyto</v>
      </c>
      <c r="H132" t="str">
        <f t="shared" si="13"/>
        <v>NA</v>
      </c>
      <c r="I132" t="str">
        <f t="shared" si="14"/>
        <v>NA</v>
      </c>
      <c r="J132" t="str">
        <f t="shared" si="15"/>
        <v>Other Phyto</v>
      </c>
      <c r="P132" s="11" t="s">
        <v>237</v>
      </c>
      <c r="Q132" s="2">
        <v>1</v>
      </c>
      <c r="W132" s="2">
        <v>11</v>
      </c>
      <c r="X132">
        <v>12</v>
      </c>
      <c r="Z132" s="11"/>
      <c r="AA132">
        <v>1</v>
      </c>
      <c r="AH132" s="11" t="s">
        <v>237</v>
      </c>
      <c r="AI132" t="str">
        <f t="shared" si="10"/>
        <v>09/09/2014</v>
      </c>
    </row>
    <row r="133" spans="1:35" x14ac:dyDescent="0.25">
      <c r="A133" s="1">
        <v>41351</v>
      </c>
      <c r="B133" t="s">
        <v>46</v>
      </c>
      <c r="C133" t="str">
        <f t="shared" si="11"/>
        <v>03/18/2013;1</v>
      </c>
      <c r="D133" t="s">
        <v>129</v>
      </c>
      <c r="E133" t="s">
        <v>279</v>
      </c>
      <c r="F133" t="s">
        <v>117</v>
      </c>
      <c r="G133" t="str">
        <f t="shared" si="12"/>
        <v>Aphanizomenon</v>
      </c>
      <c r="H133" t="str">
        <f t="shared" si="13"/>
        <v>NA</v>
      </c>
      <c r="I133" t="str">
        <f t="shared" si="14"/>
        <v>NA</v>
      </c>
      <c r="J133" t="str">
        <f t="shared" si="15"/>
        <v>Aphanizomenon</v>
      </c>
      <c r="P133" s="11" t="s">
        <v>381</v>
      </c>
      <c r="W133" s="2">
        <v>1</v>
      </c>
      <c r="X133">
        <v>1</v>
      </c>
      <c r="Z133" s="26"/>
      <c r="AH133" s="11" t="s">
        <v>381</v>
      </c>
      <c r="AI133" t="str">
        <f t="shared" si="10"/>
        <v>09/09/2014</v>
      </c>
    </row>
    <row r="134" spans="1:35" x14ac:dyDescent="0.25">
      <c r="A134" s="1">
        <v>41351</v>
      </c>
      <c r="B134" t="s">
        <v>46</v>
      </c>
      <c r="C134" t="str">
        <f t="shared" si="11"/>
        <v>03/18/2013;1</v>
      </c>
      <c r="D134" t="s">
        <v>116</v>
      </c>
      <c r="E134" t="s">
        <v>267</v>
      </c>
      <c r="F134" t="s">
        <v>117</v>
      </c>
      <c r="G134" t="str">
        <f t="shared" si="12"/>
        <v>Other Phyto</v>
      </c>
      <c r="H134" t="str">
        <f t="shared" si="13"/>
        <v>NA</v>
      </c>
      <c r="I134" t="str">
        <f t="shared" si="14"/>
        <v>NA</v>
      </c>
      <c r="J134" t="str">
        <f t="shared" si="15"/>
        <v>Other Phyto</v>
      </c>
      <c r="P134" s="11" t="s">
        <v>238</v>
      </c>
      <c r="V134" s="2">
        <v>1</v>
      </c>
      <c r="W134" s="2">
        <v>10</v>
      </c>
      <c r="X134">
        <v>11</v>
      </c>
      <c r="Z134" s="11"/>
      <c r="AG134">
        <v>1</v>
      </c>
      <c r="AH134" s="11" t="s">
        <v>238</v>
      </c>
      <c r="AI134" t="str">
        <f t="shared" si="10"/>
        <v>09/10/2013</v>
      </c>
    </row>
    <row r="135" spans="1:35" x14ac:dyDescent="0.25">
      <c r="A135" s="1">
        <v>41351</v>
      </c>
      <c r="B135" t="s">
        <v>46</v>
      </c>
      <c r="C135" t="str">
        <f t="shared" si="11"/>
        <v>03/18/2013;1</v>
      </c>
      <c r="D135" t="s">
        <v>122</v>
      </c>
      <c r="E135" t="s">
        <v>273</v>
      </c>
      <c r="F135" t="s">
        <v>115</v>
      </c>
      <c r="G135" t="str">
        <f t="shared" si="12"/>
        <v>Other Phyto</v>
      </c>
      <c r="H135" t="str">
        <f t="shared" si="13"/>
        <v>Other Phyto</v>
      </c>
      <c r="I135" t="str">
        <f t="shared" si="14"/>
        <v>NA</v>
      </c>
      <c r="J135" t="str">
        <f t="shared" si="15"/>
        <v>NA</v>
      </c>
      <c r="P135" s="11" t="s">
        <v>348</v>
      </c>
      <c r="W135" s="2">
        <v>2</v>
      </c>
      <c r="X135">
        <v>2</v>
      </c>
      <c r="Z135" s="26"/>
      <c r="AH135" s="11" t="s">
        <v>348</v>
      </c>
      <c r="AI135" t="str">
        <f t="shared" si="10"/>
        <v>09/10/2013</v>
      </c>
    </row>
    <row r="136" spans="1:35" x14ac:dyDescent="0.25">
      <c r="A136" s="1">
        <v>41351</v>
      </c>
      <c r="B136" t="s">
        <v>46</v>
      </c>
      <c r="C136" t="str">
        <f t="shared" si="11"/>
        <v>03/18/2013;1</v>
      </c>
      <c r="D136" t="s">
        <v>139</v>
      </c>
      <c r="E136" t="s">
        <v>289</v>
      </c>
      <c r="F136" t="s">
        <v>117</v>
      </c>
      <c r="G136" t="str">
        <f t="shared" si="12"/>
        <v>Other Phyto</v>
      </c>
      <c r="H136" t="str">
        <f t="shared" si="13"/>
        <v>NA</v>
      </c>
      <c r="I136" t="str">
        <f t="shared" si="14"/>
        <v>NA</v>
      </c>
      <c r="J136" t="str">
        <f t="shared" si="15"/>
        <v>Other Phyto</v>
      </c>
      <c r="P136" s="11" t="s">
        <v>239</v>
      </c>
      <c r="V136" s="2">
        <v>1</v>
      </c>
      <c r="W136" s="2">
        <v>13</v>
      </c>
      <c r="X136">
        <v>14</v>
      </c>
      <c r="Z136" s="11"/>
      <c r="AG136">
        <v>1</v>
      </c>
      <c r="AH136" s="11" t="s">
        <v>239</v>
      </c>
      <c r="AI136" t="str">
        <f t="shared" ref="AI136:AI167" si="16">LEFT(AH136,10)</f>
        <v>09/10/2013</v>
      </c>
    </row>
    <row r="137" spans="1:35" x14ac:dyDescent="0.25">
      <c r="A137" s="1">
        <v>41351</v>
      </c>
      <c r="B137" t="s">
        <v>46</v>
      </c>
      <c r="C137" t="str">
        <f t="shared" si="11"/>
        <v>03/18/2013;1</v>
      </c>
      <c r="D137" t="s">
        <v>123</v>
      </c>
      <c r="E137" t="s">
        <v>274</v>
      </c>
      <c r="F137" t="s">
        <v>118</v>
      </c>
      <c r="G137" t="str">
        <f t="shared" si="12"/>
        <v>Other Phyto</v>
      </c>
      <c r="H137" t="str">
        <f t="shared" si="13"/>
        <v>NA</v>
      </c>
      <c r="I137" t="str">
        <f t="shared" si="14"/>
        <v>Other Phyto</v>
      </c>
      <c r="J137" t="str">
        <f t="shared" si="15"/>
        <v>NA</v>
      </c>
      <c r="P137" s="11" t="s">
        <v>365</v>
      </c>
      <c r="W137" s="2">
        <v>4</v>
      </c>
      <c r="X137">
        <v>4</v>
      </c>
      <c r="Z137" s="26"/>
      <c r="AH137" s="11" t="s">
        <v>365</v>
      </c>
      <c r="AI137" t="str">
        <f t="shared" si="16"/>
        <v>09/11/2014</v>
      </c>
    </row>
    <row r="138" spans="1:35" x14ac:dyDescent="0.25">
      <c r="A138" s="1">
        <v>41351</v>
      </c>
      <c r="B138" t="s">
        <v>46</v>
      </c>
      <c r="C138" t="str">
        <f t="shared" si="11"/>
        <v>03/18/2013;1</v>
      </c>
      <c r="D138" t="s">
        <v>131</v>
      </c>
      <c r="E138" t="s">
        <v>281</v>
      </c>
      <c r="F138" t="s">
        <v>117</v>
      </c>
      <c r="G138" t="str">
        <f t="shared" si="12"/>
        <v>Other Phyto</v>
      </c>
      <c r="H138" t="str">
        <f t="shared" si="13"/>
        <v>NA</v>
      </c>
      <c r="I138" t="str">
        <f t="shared" si="14"/>
        <v>NA</v>
      </c>
      <c r="J138" t="str">
        <f t="shared" si="15"/>
        <v>Other Phyto</v>
      </c>
      <c r="P138" s="11" t="s">
        <v>366</v>
      </c>
      <c r="W138" s="2">
        <v>4</v>
      </c>
      <c r="X138">
        <v>4</v>
      </c>
      <c r="Z138" s="11"/>
      <c r="AH138" s="11" t="s">
        <v>366</v>
      </c>
      <c r="AI138" t="str">
        <f t="shared" si="16"/>
        <v>09/12/2014</v>
      </c>
    </row>
    <row r="139" spans="1:35" x14ac:dyDescent="0.25">
      <c r="A139" s="1">
        <v>41351</v>
      </c>
      <c r="B139" t="s">
        <v>46</v>
      </c>
      <c r="C139" t="str">
        <f t="shared" si="11"/>
        <v>03/18/2013;1</v>
      </c>
      <c r="D139" t="s">
        <v>120</v>
      </c>
      <c r="E139" t="s">
        <v>271</v>
      </c>
      <c r="F139" t="s">
        <v>117</v>
      </c>
      <c r="G139" t="str">
        <f t="shared" si="12"/>
        <v>Other Phyto</v>
      </c>
      <c r="H139" t="str">
        <f t="shared" si="13"/>
        <v>NA</v>
      </c>
      <c r="I139" t="str">
        <f t="shared" si="14"/>
        <v>NA</v>
      </c>
      <c r="J139" t="str">
        <f t="shared" si="15"/>
        <v>Other Phyto</v>
      </c>
      <c r="P139" s="11" t="s">
        <v>432</v>
      </c>
      <c r="W139" s="2">
        <v>1</v>
      </c>
      <c r="X139">
        <v>1</v>
      </c>
      <c r="Z139" s="26"/>
      <c r="AH139" s="11" t="s">
        <v>367</v>
      </c>
      <c r="AI139" t="str">
        <f t="shared" si="16"/>
        <v>09/16/2014</v>
      </c>
    </row>
    <row r="140" spans="1:35" x14ac:dyDescent="0.25">
      <c r="A140" s="1">
        <v>41351</v>
      </c>
      <c r="B140" t="s">
        <v>46</v>
      </c>
      <c r="C140" t="str">
        <f t="shared" si="11"/>
        <v>03/18/2013;1</v>
      </c>
      <c r="D140" t="s">
        <v>153</v>
      </c>
      <c r="E140" t="s">
        <v>301</v>
      </c>
      <c r="F140" t="s">
        <v>117</v>
      </c>
      <c r="G140" t="str">
        <f t="shared" si="12"/>
        <v>Other Phyto</v>
      </c>
      <c r="H140" t="str">
        <f t="shared" si="13"/>
        <v>NA</v>
      </c>
      <c r="I140" t="str">
        <f t="shared" si="14"/>
        <v>NA</v>
      </c>
      <c r="J140" t="str">
        <f t="shared" si="15"/>
        <v>Other Phyto</v>
      </c>
      <c r="P140" s="11" t="s">
        <v>367</v>
      </c>
      <c r="W140" s="2">
        <v>3</v>
      </c>
      <c r="X140">
        <v>3</v>
      </c>
      <c r="Z140" s="11"/>
      <c r="AH140" s="11" t="s">
        <v>240</v>
      </c>
      <c r="AI140" t="str">
        <f t="shared" si="16"/>
        <v>09/18/2013</v>
      </c>
    </row>
    <row r="141" spans="1:35" x14ac:dyDescent="0.25">
      <c r="A141" s="1">
        <v>41351</v>
      </c>
      <c r="B141" t="s">
        <v>46</v>
      </c>
      <c r="C141" t="str">
        <f t="shared" si="11"/>
        <v>03/18/2013;1</v>
      </c>
      <c r="D141" t="s">
        <v>126</v>
      </c>
      <c r="E141" t="s">
        <v>277</v>
      </c>
      <c r="F141" t="s">
        <v>117</v>
      </c>
      <c r="G141" t="str">
        <f t="shared" si="12"/>
        <v>Other Phyto</v>
      </c>
      <c r="H141" t="str">
        <f t="shared" si="13"/>
        <v>NA</v>
      </c>
      <c r="I141" t="str">
        <f t="shared" si="14"/>
        <v>NA</v>
      </c>
      <c r="J141" t="str">
        <f t="shared" si="15"/>
        <v>Other Phyto</v>
      </c>
      <c r="P141" s="11" t="s">
        <v>240</v>
      </c>
      <c r="R141" s="2">
        <v>1</v>
      </c>
      <c r="W141" s="2">
        <v>14</v>
      </c>
      <c r="X141">
        <v>15</v>
      </c>
      <c r="Z141" s="26"/>
      <c r="AB141">
        <v>1</v>
      </c>
      <c r="AH141" s="11" t="s">
        <v>349</v>
      </c>
      <c r="AI141" t="str">
        <f t="shared" si="16"/>
        <v>09/18/2013</v>
      </c>
    </row>
    <row r="142" spans="1:35" x14ac:dyDescent="0.25">
      <c r="A142" s="1">
        <v>41351</v>
      </c>
      <c r="B142" t="s">
        <v>46</v>
      </c>
      <c r="C142" t="str">
        <f t="shared" si="11"/>
        <v>03/18/2013;1</v>
      </c>
      <c r="D142" t="s">
        <v>141</v>
      </c>
      <c r="E142" t="s">
        <v>291</v>
      </c>
      <c r="F142" t="s">
        <v>117</v>
      </c>
      <c r="G142" t="str">
        <f t="shared" si="12"/>
        <v>Other Phyto</v>
      </c>
      <c r="H142" t="str">
        <f t="shared" si="13"/>
        <v>NA</v>
      </c>
      <c r="I142" t="str">
        <f t="shared" si="14"/>
        <v>NA</v>
      </c>
      <c r="J142" t="str">
        <f t="shared" si="15"/>
        <v>Other Phyto</v>
      </c>
      <c r="P142" s="11" t="s">
        <v>349</v>
      </c>
      <c r="W142" s="2">
        <v>3</v>
      </c>
      <c r="X142">
        <v>3</v>
      </c>
      <c r="Z142" s="11"/>
      <c r="AH142" s="11" t="s">
        <v>241</v>
      </c>
      <c r="AI142" t="str">
        <f t="shared" si="16"/>
        <v>09/18/2013</v>
      </c>
    </row>
    <row r="143" spans="1:35" x14ac:dyDescent="0.25">
      <c r="A143" s="1">
        <v>41351</v>
      </c>
      <c r="B143" t="s">
        <v>46</v>
      </c>
      <c r="C143" t="str">
        <f t="shared" si="11"/>
        <v>03/18/2013;1</v>
      </c>
      <c r="D143" t="s">
        <v>143</v>
      </c>
      <c r="E143" t="s">
        <v>292</v>
      </c>
      <c r="F143" t="s">
        <v>117</v>
      </c>
      <c r="G143" t="str">
        <f t="shared" si="12"/>
        <v>Other Phyto</v>
      </c>
      <c r="H143" t="str">
        <f t="shared" si="13"/>
        <v>NA</v>
      </c>
      <c r="I143" t="str">
        <f t="shared" si="14"/>
        <v>NA</v>
      </c>
      <c r="J143" t="str">
        <f t="shared" si="15"/>
        <v>Other Phyto</v>
      </c>
      <c r="P143" s="11" t="s">
        <v>241</v>
      </c>
      <c r="Q143" s="2">
        <v>1</v>
      </c>
      <c r="W143" s="2">
        <v>19</v>
      </c>
      <c r="X143">
        <v>20</v>
      </c>
      <c r="Z143" s="26"/>
      <c r="AA143">
        <v>1</v>
      </c>
      <c r="AH143" s="11" t="s">
        <v>242</v>
      </c>
      <c r="AI143" t="str">
        <f t="shared" si="16"/>
        <v>09/18/2013</v>
      </c>
    </row>
    <row r="144" spans="1:35" x14ac:dyDescent="0.25">
      <c r="A144" s="1">
        <v>41351</v>
      </c>
      <c r="B144" t="s">
        <v>46</v>
      </c>
      <c r="C144" t="str">
        <f t="shared" si="11"/>
        <v>03/18/2013;1</v>
      </c>
      <c r="D144" t="s">
        <v>154</v>
      </c>
      <c r="E144" t="s">
        <v>286</v>
      </c>
      <c r="F144" t="s">
        <v>117</v>
      </c>
      <c r="G144" t="str">
        <f t="shared" si="12"/>
        <v>Other Phyto</v>
      </c>
      <c r="H144" t="str">
        <f t="shared" si="13"/>
        <v>NA</v>
      </c>
      <c r="I144" t="str">
        <f t="shared" si="14"/>
        <v>NA</v>
      </c>
      <c r="J144" t="str">
        <f t="shared" si="15"/>
        <v>Other Phyto</v>
      </c>
      <c r="P144" s="11" t="s">
        <v>242</v>
      </c>
      <c r="R144" s="2">
        <v>1</v>
      </c>
      <c r="W144" s="2">
        <v>12</v>
      </c>
      <c r="X144">
        <v>13</v>
      </c>
      <c r="Z144" s="11"/>
      <c r="AB144">
        <v>1</v>
      </c>
      <c r="AH144" s="11" t="s">
        <v>368</v>
      </c>
      <c r="AI144" t="str">
        <f t="shared" si="16"/>
        <v>09/23/2014</v>
      </c>
    </row>
    <row r="145" spans="1:35" x14ac:dyDescent="0.25">
      <c r="A145" s="1">
        <v>41512</v>
      </c>
      <c r="B145" t="s">
        <v>47</v>
      </c>
      <c r="C145" t="str">
        <f t="shared" si="11"/>
        <v>08/26/2013;1</v>
      </c>
      <c r="D145" t="s">
        <v>108</v>
      </c>
      <c r="E145" t="s">
        <v>266</v>
      </c>
      <c r="F145" t="s">
        <v>115</v>
      </c>
      <c r="G145" t="str">
        <f t="shared" si="12"/>
        <v>Anabaena</v>
      </c>
      <c r="H145" t="str">
        <f t="shared" si="13"/>
        <v>Anabaena</v>
      </c>
      <c r="I145" t="str">
        <f t="shared" si="14"/>
        <v>NA</v>
      </c>
      <c r="J145" t="str">
        <f t="shared" si="15"/>
        <v>NA</v>
      </c>
      <c r="P145" s="11" t="s">
        <v>433</v>
      </c>
      <c r="W145" s="2">
        <v>1</v>
      </c>
      <c r="X145">
        <v>1</v>
      </c>
      <c r="Z145" s="26"/>
      <c r="AH145" s="11" t="s">
        <v>243</v>
      </c>
      <c r="AI145" t="str">
        <f t="shared" si="16"/>
        <v>09/24/2013</v>
      </c>
    </row>
    <row r="146" spans="1:35" x14ac:dyDescent="0.25">
      <c r="A146" s="1">
        <v>41512</v>
      </c>
      <c r="B146" t="s">
        <v>47</v>
      </c>
      <c r="C146" t="str">
        <f t="shared" si="11"/>
        <v>08/26/2013;1</v>
      </c>
      <c r="D146" t="s">
        <v>129</v>
      </c>
      <c r="E146" t="s">
        <v>279</v>
      </c>
      <c r="F146" t="s">
        <v>117</v>
      </c>
      <c r="G146" t="str">
        <f t="shared" si="12"/>
        <v>Aphanizomenon</v>
      </c>
      <c r="H146" t="str">
        <f t="shared" si="13"/>
        <v>NA</v>
      </c>
      <c r="I146" t="str">
        <f t="shared" si="14"/>
        <v>NA</v>
      </c>
      <c r="J146" t="str">
        <f t="shared" si="15"/>
        <v>Aphanizomenon</v>
      </c>
      <c r="P146" s="11" t="s">
        <v>368</v>
      </c>
      <c r="W146" s="2">
        <v>3</v>
      </c>
      <c r="X146">
        <v>3</v>
      </c>
      <c r="Z146" s="11"/>
      <c r="AH146" s="11" t="s">
        <v>350</v>
      </c>
      <c r="AI146" t="str">
        <f t="shared" si="16"/>
        <v>09/24/2013</v>
      </c>
    </row>
    <row r="147" spans="1:35" x14ac:dyDescent="0.25">
      <c r="A147" s="1">
        <v>41512</v>
      </c>
      <c r="B147" t="s">
        <v>47</v>
      </c>
      <c r="C147" t="str">
        <f t="shared" si="11"/>
        <v>08/26/2013;1</v>
      </c>
      <c r="D147" t="s">
        <v>122</v>
      </c>
      <c r="E147" t="s">
        <v>273</v>
      </c>
      <c r="F147" t="s">
        <v>117</v>
      </c>
      <c r="G147" t="str">
        <f t="shared" si="12"/>
        <v>Other Phyto</v>
      </c>
      <c r="H147" t="str">
        <f t="shared" si="13"/>
        <v>NA</v>
      </c>
      <c r="I147" t="str">
        <f t="shared" si="14"/>
        <v>NA</v>
      </c>
      <c r="J147" t="str">
        <f t="shared" si="15"/>
        <v>Other Phyto</v>
      </c>
      <c r="P147" s="11" t="s">
        <v>243</v>
      </c>
      <c r="R147" s="2">
        <v>1</v>
      </c>
      <c r="W147" s="2">
        <v>2</v>
      </c>
      <c r="X147">
        <v>3</v>
      </c>
      <c r="Z147" s="26"/>
      <c r="AB147">
        <v>1</v>
      </c>
      <c r="AH147" s="11" t="s">
        <v>244</v>
      </c>
      <c r="AI147" t="str">
        <f t="shared" si="16"/>
        <v>09/24/2013</v>
      </c>
    </row>
    <row r="148" spans="1:35" x14ac:dyDescent="0.25">
      <c r="A148" s="1">
        <v>41512</v>
      </c>
      <c r="B148" t="s">
        <v>47</v>
      </c>
      <c r="C148" t="str">
        <f t="shared" si="11"/>
        <v>08/26/2013;1</v>
      </c>
      <c r="D148" t="s">
        <v>130</v>
      </c>
      <c r="E148" t="s">
        <v>280</v>
      </c>
      <c r="F148" t="s">
        <v>118</v>
      </c>
      <c r="G148" t="str">
        <f t="shared" si="12"/>
        <v>Other Phyto</v>
      </c>
      <c r="H148" t="str">
        <f t="shared" si="13"/>
        <v>NA</v>
      </c>
      <c r="I148" t="str">
        <f t="shared" si="14"/>
        <v>Other Phyto</v>
      </c>
      <c r="J148" t="str">
        <f t="shared" si="15"/>
        <v>NA</v>
      </c>
      <c r="P148" s="11" t="s">
        <v>350</v>
      </c>
      <c r="W148" s="2">
        <v>2</v>
      </c>
      <c r="X148">
        <v>2</v>
      </c>
      <c r="Z148" s="11"/>
      <c r="AH148" s="11" t="s">
        <v>245</v>
      </c>
      <c r="AI148" t="str">
        <f t="shared" si="16"/>
        <v>09/28/2012</v>
      </c>
    </row>
    <row r="149" spans="1:35" x14ac:dyDescent="0.25">
      <c r="A149" s="1">
        <v>41512</v>
      </c>
      <c r="B149" t="s">
        <v>47</v>
      </c>
      <c r="C149" t="str">
        <f t="shared" si="11"/>
        <v>08/26/2013;1</v>
      </c>
      <c r="D149" t="s">
        <v>155</v>
      </c>
      <c r="E149" t="s">
        <v>302</v>
      </c>
      <c r="F149" t="s">
        <v>117</v>
      </c>
      <c r="G149" t="str">
        <f t="shared" si="12"/>
        <v>Other Phyto</v>
      </c>
      <c r="H149" t="str">
        <f t="shared" si="13"/>
        <v>NA</v>
      </c>
      <c r="I149" t="str">
        <f t="shared" si="14"/>
        <v>NA</v>
      </c>
      <c r="J149" t="str">
        <f t="shared" si="15"/>
        <v>Other Phyto</v>
      </c>
      <c r="P149" s="11" t="s">
        <v>244</v>
      </c>
      <c r="V149" s="2">
        <v>1</v>
      </c>
      <c r="W149" s="2">
        <v>9</v>
      </c>
      <c r="X149">
        <v>10</v>
      </c>
      <c r="Z149" s="26"/>
      <c r="AG149">
        <v>1</v>
      </c>
      <c r="AH149" s="11" t="s">
        <v>333</v>
      </c>
      <c r="AI149" t="str">
        <f t="shared" si="16"/>
        <v>09/28/2012</v>
      </c>
    </row>
    <row r="150" spans="1:35" x14ac:dyDescent="0.25">
      <c r="A150" s="1">
        <v>41512</v>
      </c>
      <c r="B150" t="s">
        <v>47</v>
      </c>
      <c r="C150" t="str">
        <f t="shared" si="11"/>
        <v>08/26/2013;1</v>
      </c>
      <c r="D150" t="s">
        <v>156</v>
      </c>
      <c r="E150" t="s">
        <v>303</v>
      </c>
      <c r="F150" t="s">
        <v>117</v>
      </c>
      <c r="G150" t="str">
        <f t="shared" si="12"/>
        <v>Other Phyto</v>
      </c>
      <c r="H150" t="str">
        <f t="shared" si="13"/>
        <v>NA</v>
      </c>
      <c r="I150" t="str">
        <f t="shared" si="14"/>
        <v>NA</v>
      </c>
      <c r="J150" t="str">
        <f t="shared" si="15"/>
        <v>Other Phyto</v>
      </c>
      <c r="P150" s="11" t="s">
        <v>245</v>
      </c>
      <c r="R150" s="2">
        <v>1</v>
      </c>
      <c r="W150" s="2">
        <v>9</v>
      </c>
      <c r="X150">
        <v>10</v>
      </c>
      <c r="Z150" s="11"/>
      <c r="AB150">
        <v>1</v>
      </c>
      <c r="AH150" s="11" t="s">
        <v>246</v>
      </c>
      <c r="AI150" t="str">
        <f t="shared" si="16"/>
        <v>10/01/2013</v>
      </c>
    </row>
    <row r="151" spans="1:35" x14ac:dyDescent="0.25">
      <c r="A151" s="1">
        <v>41512</v>
      </c>
      <c r="B151" t="s">
        <v>47</v>
      </c>
      <c r="C151" t="str">
        <f t="shared" si="11"/>
        <v>08/26/2013;1</v>
      </c>
      <c r="D151" t="s">
        <v>131</v>
      </c>
      <c r="E151" t="s">
        <v>281</v>
      </c>
      <c r="F151" t="s">
        <v>117</v>
      </c>
      <c r="G151" t="str">
        <f t="shared" si="12"/>
        <v>Other Phyto</v>
      </c>
      <c r="H151" t="str">
        <f t="shared" si="13"/>
        <v>NA</v>
      </c>
      <c r="I151" t="str">
        <f t="shared" si="14"/>
        <v>NA</v>
      </c>
      <c r="J151" t="str">
        <f t="shared" si="15"/>
        <v>Other Phyto</v>
      </c>
      <c r="P151" s="11" t="s">
        <v>333</v>
      </c>
      <c r="W151" s="2">
        <v>1</v>
      </c>
      <c r="X151">
        <v>1</v>
      </c>
      <c r="Z151" s="26"/>
      <c r="AH151" s="11" t="s">
        <v>351</v>
      </c>
      <c r="AI151" t="str">
        <f t="shared" si="16"/>
        <v>10/01/2013</v>
      </c>
    </row>
    <row r="152" spans="1:35" x14ac:dyDescent="0.25">
      <c r="A152" s="1">
        <v>41512</v>
      </c>
      <c r="B152" t="s">
        <v>47</v>
      </c>
      <c r="C152" t="str">
        <f t="shared" si="11"/>
        <v>08/26/2013;1</v>
      </c>
      <c r="D152" t="s">
        <v>120</v>
      </c>
      <c r="E152" t="s">
        <v>271</v>
      </c>
      <c r="F152" t="s">
        <v>117</v>
      </c>
      <c r="G152" t="str">
        <f t="shared" si="12"/>
        <v>Other Phyto</v>
      </c>
      <c r="H152" t="str">
        <f t="shared" si="13"/>
        <v>NA</v>
      </c>
      <c r="I152" t="str">
        <f t="shared" si="14"/>
        <v>NA</v>
      </c>
      <c r="J152" t="str">
        <f t="shared" si="15"/>
        <v>Other Phyto</v>
      </c>
      <c r="P152" s="11" t="s">
        <v>246</v>
      </c>
      <c r="V152" s="2">
        <v>1</v>
      </c>
      <c r="W152" s="2">
        <v>20</v>
      </c>
      <c r="X152">
        <v>21</v>
      </c>
      <c r="Z152" s="11"/>
      <c r="AG152">
        <v>1</v>
      </c>
      <c r="AH152" s="11" t="s">
        <v>247</v>
      </c>
      <c r="AI152" t="str">
        <f t="shared" si="16"/>
        <v>10/01/2013</v>
      </c>
    </row>
    <row r="153" spans="1:35" x14ac:dyDescent="0.25">
      <c r="A153" s="1">
        <v>41512</v>
      </c>
      <c r="B153" t="s">
        <v>47</v>
      </c>
      <c r="C153" t="str">
        <f t="shared" si="11"/>
        <v>08/26/2013;1</v>
      </c>
      <c r="D153" t="s">
        <v>121</v>
      </c>
      <c r="E153" t="s">
        <v>272</v>
      </c>
      <c r="F153" t="s">
        <v>117</v>
      </c>
      <c r="G153" t="str">
        <f t="shared" si="12"/>
        <v>Microcystis</v>
      </c>
      <c r="H153" t="str">
        <f t="shared" si="13"/>
        <v>NA</v>
      </c>
      <c r="I153" t="str">
        <f t="shared" si="14"/>
        <v>NA</v>
      </c>
      <c r="J153" t="str">
        <f t="shared" si="15"/>
        <v>Microcystis</v>
      </c>
      <c r="P153" s="11" t="s">
        <v>351</v>
      </c>
      <c r="W153" s="2">
        <v>2</v>
      </c>
      <c r="X153">
        <v>2</v>
      </c>
      <c r="AH153" s="11" t="s">
        <v>369</v>
      </c>
      <c r="AI153" t="str">
        <f t="shared" si="16"/>
        <v>10/01/2014</v>
      </c>
    </row>
    <row r="154" spans="1:35" x14ac:dyDescent="0.25">
      <c r="A154" s="1">
        <v>41512</v>
      </c>
      <c r="B154" t="s">
        <v>47</v>
      </c>
      <c r="C154" t="str">
        <f t="shared" si="11"/>
        <v>08/26/2013;1</v>
      </c>
      <c r="D154" t="s">
        <v>134</v>
      </c>
      <c r="E154" t="s">
        <v>284</v>
      </c>
      <c r="F154" t="s">
        <v>117</v>
      </c>
      <c r="G154" t="str">
        <f t="shared" si="12"/>
        <v>Cyano Other</v>
      </c>
      <c r="H154" t="str">
        <f t="shared" si="13"/>
        <v>NA</v>
      </c>
      <c r="I154" t="str">
        <f t="shared" si="14"/>
        <v>NA</v>
      </c>
      <c r="J154" t="str">
        <f t="shared" si="15"/>
        <v>Cyano Other</v>
      </c>
      <c r="P154" s="11" t="s">
        <v>247</v>
      </c>
      <c r="V154" s="2">
        <v>1</v>
      </c>
      <c r="W154" s="2">
        <v>31</v>
      </c>
      <c r="X154">
        <v>32</v>
      </c>
      <c r="AG154">
        <v>1</v>
      </c>
      <c r="AH154" s="11" t="s">
        <v>248</v>
      </c>
      <c r="AI154" t="str">
        <f t="shared" si="16"/>
        <v>10/02/2012</v>
      </c>
    </row>
    <row r="155" spans="1:35" x14ac:dyDescent="0.25">
      <c r="A155" s="1">
        <v>41512</v>
      </c>
      <c r="B155" t="s">
        <v>47</v>
      </c>
      <c r="C155" t="str">
        <f t="shared" si="11"/>
        <v>08/26/2013;1</v>
      </c>
      <c r="D155" t="s">
        <v>141</v>
      </c>
      <c r="E155" t="s">
        <v>291</v>
      </c>
      <c r="F155" t="s">
        <v>117</v>
      </c>
      <c r="G155" t="str">
        <f t="shared" si="12"/>
        <v>Other Phyto</v>
      </c>
      <c r="H155" t="str">
        <f t="shared" si="13"/>
        <v>NA</v>
      </c>
      <c r="I155" t="str">
        <f t="shared" si="14"/>
        <v>NA</v>
      </c>
      <c r="J155" t="str">
        <f t="shared" si="15"/>
        <v>Other Phyto</v>
      </c>
      <c r="P155" s="11" t="s">
        <v>436</v>
      </c>
      <c r="W155" s="2">
        <v>1</v>
      </c>
      <c r="X155">
        <v>1</v>
      </c>
      <c r="Z155" s="24"/>
      <c r="AH155" s="11" t="s">
        <v>334</v>
      </c>
      <c r="AI155" t="str">
        <f t="shared" si="16"/>
        <v>10/02/2012</v>
      </c>
    </row>
    <row r="156" spans="1:35" x14ac:dyDescent="0.25">
      <c r="A156" s="1">
        <v>41512</v>
      </c>
      <c r="B156" t="s">
        <v>47</v>
      </c>
      <c r="C156" t="str">
        <f t="shared" si="11"/>
        <v>08/26/2013;1</v>
      </c>
      <c r="D156" t="s">
        <v>143</v>
      </c>
      <c r="E156" t="s">
        <v>292</v>
      </c>
      <c r="F156" t="s">
        <v>117</v>
      </c>
      <c r="G156" t="str">
        <f t="shared" si="12"/>
        <v>Other Phyto</v>
      </c>
      <c r="H156" t="str">
        <f t="shared" si="13"/>
        <v>NA</v>
      </c>
      <c r="I156" t="str">
        <f t="shared" si="14"/>
        <v>NA</v>
      </c>
      <c r="J156" t="str">
        <f t="shared" si="15"/>
        <v>Other Phyto</v>
      </c>
      <c r="P156" s="11" t="s">
        <v>369</v>
      </c>
      <c r="W156" s="2">
        <v>3</v>
      </c>
      <c r="X156">
        <v>3</v>
      </c>
      <c r="Z156" s="24"/>
      <c r="AH156" s="11" t="s">
        <v>249</v>
      </c>
      <c r="AI156" t="str">
        <f t="shared" si="16"/>
        <v>10/02/2012</v>
      </c>
    </row>
    <row r="157" spans="1:35" x14ac:dyDescent="0.25">
      <c r="A157" s="1">
        <v>41521</v>
      </c>
      <c r="B157" t="s">
        <v>48</v>
      </c>
      <c r="C157" t="str">
        <f t="shared" si="11"/>
        <v>09/04/2013;1</v>
      </c>
      <c r="D157" t="s">
        <v>108</v>
      </c>
      <c r="E157" t="s">
        <v>266</v>
      </c>
      <c r="F157" t="s">
        <v>115</v>
      </c>
      <c r="G157" t="str">
        <f t="shared" si="12"/>
        <v>Anabaena</v>
      </c>
      <c r="H157" t="str">
        <f t="shared" si="13"/>
        <v>Anabaena</v>
      </c>
      <c r="I157" t="str">
        <f t="shared" si="14"/>
        <v>NA</v>
      </c>
      <c r="J157" t="str">
        <f t="shared" si="15"/>
        <v>NA</v>
      </c>
      <c r="P157" s="11" t="s">
        <v>248</v>
      </c>
      <c r="V157" s="2">
        <v>1</v>
      </c>
      <c r="W157" s="2">
        <v>2</v>
      </c>
      <c r="X157">
        <v>3</v>
      </c>
      <c r="Z157" s="24"/>
      <c r="AG157">
        <v>1</v>
      </c>
      <c r="AH157" s="11" t="s">
        <v>250</v>
      </c>
      <c r="AI157" t="str">
        <f t="shared" si="16"/>
        <v>10/02/2012</v>
      </c>
    </row>
    <row r="158" spans="1:35" x14ac:dyDescent="0.25">
      <c r="A158" s="1">
        <v>41521</v>
      </c>
      <c r="B158" t="s">
        <v>48</v>
      </c>
      <c r="C158" t="str">
        <f t="shared" si="11"/>
        <v>09/04/2013;1</v>
      </c>
      <c r="D158" t="s">
        <v>130</v>
      </c>
      <c r="E158" t="s">
        <v>280</v>
      </c>
      <c r="F158" t="s">
        <v>117</v>
      </c>
      <c r="G158" t="str">
        <f t="shared" si="12"/>
        <v>Other Phyto</v>
      </c>
      <c r="H158" t="str">
        <f t="shared" si="13"/>
        <v>NA</v>
      </c>
      <c r="I158" t="str">
        <f t="shared" si="14"/>
        <v>NA</v>
      </c>
      <c r="J158" t="str">
        <f t="shared" si="15"/>
        <v>Other Phyto</v>
      </c>
      <c r="P158" s="11" t="s">
        <v>334</v>
      </c>
      <c r="W158" s="2">
        <v>4</v>
      </c>
      <c r="X158">
        <v>4</v>
      </c>
      <c r="Z158" s="24"/>
      <c r="AH158" s="11" t="s">
        <v>251</v>
      </c>
      <c r="AI158" t="str">
        <f t="shared" si="16"/>
        <v>10/02/2012</v>
      </c>
    </row>
    <row r="159" spans="1:35" x14ac:dyDescent="0.25">
      <c r="A159" s="1">
        <v>41521</v>
      </c>
      <c r="B159" t="s">
        <v>48</v>
      </c>
      <c r="C159" t="str">
        <f t="shared" si="11"/>
        <v>09/04/2013;1</v>
      </c>
      <c r="D159" t="s">
        <v>123</v>
      </c>
      <c r="E159" t="s">
        <v>274</v>
      </c>
      <c r="F159" t="s">
        <v>117</v>
      </c>
      <c r="G159" t="str">
        <f t="shared" si="12"/>
        <v>Other Phyto</v>
      </c>
      <c r="H159" t="str">
        <f t="shared" si="13"/>
        <v>NA</v>
      </c>
      <c r="I159" t="str">
        <f t="shared" si="14"/>
        <v>NA</v>
      </c>
      <c r="J159" t="str">
        <f t="shared" si="15"/>
        <v>Other Phyto</v>
      </c>
      <c r="P159" s="11" t="s">
        <v>249</v>
      </c>
      <c r="V159" s="2">
        <v>1</v>
      </c>
      <c r="W159" s="2">
        <v>6</v>
      </c>
      <c r="X159">
        <v>7</v>
      </c>
      <c r="Z159" s="24"/>
      <c r="AG159">
        <v>1</v>
      </c>
      <c r="AH159" s="11" t="s">
        <v>252</v>
      </c>
      <c r="AI159" t="str">
        <f t="shared" si="16"/>
        <v>10/07/2011</v>
      </c>
    </row>
    <row r="160" spans="1:35" x14ac:dyDescent="0.25">
      <c r="A160" s="1">
        <v>41521</v>
      </c>
      <c r="B160" t="s">
        <v>48</v>
      </c>
      <c r="C160" t="str">
        <f t="shared" si="11"/>
        <v>09/04/2013;1</v>
      </c>
      <c r="D160" t="s">
        <v>121</v>
      </c>
      <c r="E160" t="s">
        <v>272</v>
      </c>
      <c r="F160" t="s">
        <v>118</v>
      </c>
      <c r="G160" t="str">
        <f t="shared" si="12"/>
        <v>Microcystis</v>
      </c>
      <c r="H160" t="str">
        <f t="shared" si="13"/>
        <v>NA</v>
      </c>
      <c r="I160" t="str">
        <f t="shared" si="14"/>
        <v>Microcystis</v>
      </c>
      <c r="J160" t="str">
        <f t="shared" si="15"/>
        <v>NA</v>
      </c>
      <c r="P160" s="11" t="s">
        <v>250</v>
      </c>
      <c r="Q160" s="2">
        <v>1</v>
      </c>
      <c r="W160" s="2">
        <v>6</v>
      </c>
      <c r="X160">
        <v>7</v>
      </c>
      <c r="Z160" s="24"/>
      <c r="AA160">
        <v>1</v>
      </c>
      <c r="AH160" s="11" t="s">
        <v>329</v>
      </c>
      <c r="AI160" t="str">
        <f t="shared" si="16"/>
        <v>10/07/2011</v>
      </c>
    </row>
    <row r="161" spans="1:35" x14ac:dyDescent="0.25">
      <c r="A161" s="1">
        <v>41521</v>
      </c>
      <c r="B161" t="s">
        <v>48</v>
      </c>
      <c r="C161" t="str">
        <f t="shared" si="11"/>
        <v>09/04/2013;1</v>
      </c>
      <c r="D161" t="s">
        <v>111</v>
      </c>
      <c r="E161" t="s">
        <v>270</v>
      </c>
      <c r="F161" t="s">
        <v>117</v>
      </c>
      <c r="G161" t="str">
        <f t="shared" si="12"/>
        <v>Woronichinia</v>
      </c>
      <c r="H161" t="str">
        <f t="shared" si="13"/>
        <v>NA</v>
      </c>
      <c r="I161" t="str">
        <f t="shared" si="14"/>
        <v>NA</v>
      </c>
      <c r="J161" t="str">
        <f t="shared" si="15"/>
        <v>Woronichinia</v>
      </c>
      <c r="P161" s="11" t="s">
        <v>251</v>
      </c>
      <c r="Q161" s="2">
        <v>1</v>
      </c>
      <c r="W161" s="2">
        <v>6</v>
      </c>
      <c r="X161">
        <v>7</v>
      </c>
      <c r="Z161" s="24"/>
      <c r="AA161">
        <v>1</v>
      </c>
      <c r="AH161" s="11" t="s">
        <v>253</v>
      </c>
      <c r="AI161" t="str">
        <f t="shared" si="16"/>
        <v>10/07/2013</v>
      </c>
    </row>
    <row r="162" spans="1:35" x14ac:dyDescent="0.25">
      <c r="A162" s="1">
        <v>41521</v>
      </c>
      <c r="B162" t="s">
        <v>49</v>
      </c>
      <c r="C162" t="str">
        <f t="shared" si="11"/>
        <v>09/04/2013;2</v>
      </c>
      <c r="D162" t="s">
        <v>108</v>
      </c>
      <c r="E162" t="s">
        <v>266</v>
      </c>
      <c r="F162" t="s">
        <v>118</v>
      </c>
      <c r="G162" t="str">
        <f t="shared" si="12"/>
        <v>Anabaena</v>
      </c>
      <c r="H162" t="str">
        <f t="shared" si="13"/>
        <v>NA</v>
      </c>
      <c r="I162" t="str">
        <f t="shared" si="14"/>
        <v>Anabaena</v>
      </c>
      <c r="J162" t="str">
        <f t="shared" si="15"/>
        <v>NA</v>
      </c>
      <c r="P162" s="11" t="s">
        <v>252</v>
      </c>
      <c r="R162" s="2">
        <v>1</v>
      </c>
      <c r="W162" s="2">
        <v>4</v>
      </c>
      <c r="X162">
        <v>5</v>
      </c>
      <c r="Z162" s="24"/>
      <c r="AB162">
        <v>1</v>
      </c>
      <c r="AH162" s="11" t="s">
        <v>352</v>
      </c>
      <c r="AI162" t="str">
        <f t="shared" si="16"/>
        <v>10/07/2013</v>
      </c>
    </row>
    <row r="163" spans="1:35" x14ac:dyDescent="0.25">
      <c r="A163" s="1">
        <v>41521</v>
      </c>
      <c r="B163" t="s">
        <v>49</v>
      </c>
      <c r="C163" t="str">
        <f t="shared" si="11"/>
        <v>09/04/2013;2</v>
      </c>
      <c r="D163" t="s">
        <v>130</v>
      </c>
      <c r="E163" t="s">
        <v>280</v>
      </c>
      <c r="F163" t="s">
        <v>117</v>
      </c>
      <c r="G163" t="str">
        <f t="shared" si="12"/>
        <v>Other Phyto</v>
      </c>
      <c r="H163" t="str">
        <f t="shared" si="13"/>
        <v>NA</v>
      </c>
      <c r="I163" t="str">
        <f t="shared" si="14"/>
        <v>NA</v>
      </c>
      <c r="J163" t="str">
        <f t="shared" si="15"/>
        <v>Other Phyto</v>
      </c>
      <c r="P163" s="11" t="s">
        <v>329</v>
      </c>
      <c r="W163" s="2">
        <v>1</v>
      </c>
      <c r="X163">
        <v>1</v>
      </c>
      <c r="Z163" s="24"/>
      <c r="AH163" s="11" t="s">
        <v>254</v>
      </c>
      <c r="AI163" t="str">
        <f t="shared" si="16"/>
        <v>10/07/2013</v>
      </c>
    </row>
    <row r="164" spans="1:35" x14ac:dyDescent="0.25">
      <c r="A164" s="1">
        <v>41521</v>
      </c>
      <c r="B164" t="s">
        <v>49</v>
      </c>
      <c r="C164" t="str">
        <f t="shared" si="11"/>
        <v>09/04/2013;2</v>
      </c>
      <c r="D164" t="s">
        <v>123</v>
      </c>
      <c r="E164" t="s">
        <v>274</v>
      </c>
      <c r="F164" t="s">
        <v>117</v>
      </c>
      <c r="G164" t="str">
        <f t="shared" si="12"/>
        <v>Other Phyto</v>
      </c>
      <c r="H164" t="str">
        <f t="shared" si="13"/>
        <v>NA</v>
      </c>
      <c r="I164" t="str">
        <f t="shared" si="14"/>
        <v>NA</v>
      </c>
      <c r="J164" t="str">
        <f t="shared" si="15"/>
        <v>Other Phyto</v>
      </c>
      <c r="P164" s="11" t="s">
        <v>253</v>
      </c>
      <c r="V164" s="2">
        <v>1</v>
      </c>
      <c r="W164" s="2">
        <v>12</v>
      </c>
      <c r="X164">
        <v>13</v>
      </c>
      <c r="Z164" s="24"/>
      <c r="AG164">
        <v>1</v>
      </c>
      <c r="AH164" s="11" t="s">
        <v>370</v>
      </c>
      <c r="AI164" t="str">
        <f t="shared" si="16"/>
        <v>10/08/2014</v>
      </c>
    </row>
    <row r="165" spans="1:35" x14ac:dyDescent="0.25">
      <c r="A165" s="1">
        <v>41521</v>
      </c>
      <c r="B165" t="s">
        <v>49</v>
      </c>
      <c r="C165" t="str">
        <f t="shared" si="11"/>
        <v>09/04/2013;2</v>
      </c>
      <c r="D165" t="s">
        <v>156</v>
      </c>
      <c r="E165" t="s">
        <v>303</v>
      </c>
      <c r="F165" t="s">
        <v>117</v>
      </c>
      <c r="G165" t="str">
        <f t="shared" si="12"/>
        <v>Other Phyto</v>
      </c>
      <c r="H165" t="str">
        <f t="shared" si="13"/>
        <v>NA</v>
      </c>
      <c r="I165" t="str">
        <f t="shared" si="14"/>
        <v>NA</v>
      </c>
      <c r="J165" t="str">
        <f t="shared" si="15"/>
        <v>Other Phyto</v>
      </c>
      <c r="P165" s="11" t="s">
        <v>352</v>
      </c>
      <c r="W165" s="2">
        <v>2</v>
      </c>
      <c r="X165">
        <v>2</v>
      </c>
      <c r="Z165" s="24"/>
      <c r="AH165" s="11" t="s">
        <v>255</v>
      </c>
      <c r="AI165" t="str">
        <f t="shared" si="16"/>
        <v>10/09/2012</v>
      </c>
    </row>
    <row r="166" spans="1:35" x14ac:dyDescent="0.25">
      <c r="A166" s="1">
        <v>41521</v>
      </c>
      <c r="B166" t="s">
        <v>49</v>
      </c>
      <c r="C166" t="str">
        <f t="shared" si="11"/>
        <v>09/04/2013;2</v>
      </c>
      <c r="D166" t="s">
        <v>131</v>
      </c>
      <c r="E166" t="s">
        <v>281</v>
      </c>
      <c r="F166" t="s">
        <v>117</v>
      </c>
      <c r="G166" t="str">
        <f t="shared" si="12"/>
        <v>Other Phyto</v>
      </c>
      <c r="H166" t="str">
        <f t="shared" si="13"/>
        <v>NA</v>
      </c>
      <c r="I166" t="str">
        <f t="shared" si="14"/>
        <v>NA</v>
      </c>
      <c r="J166" t="str">
        <f t="shared" si="15"/>
        <v>Other Phyto</v>
      </c>
      <c r="P166" s="11" t="s">
        <v>254</v>
      </c>
      <c r="V166" s="2">
        <v>1</v>
      </c>
      <c r="W166" s="2">
        <v>12</v>
      </c>
      <c r="X166">
        <v>13</v>
      </c>
      <c r="Z166" s="24"/>
      <c r="AG166">
        <v>1</v>
      </c>
      <c r="AH166" s="11" t="s">
        <v>335</v>
      </c>
      <c r="AI166" t="str">
        <f t="shared" si="16"/>
        <v>10/09/2012</v>
      </c>
    </row>
    <row r="167" spans="1:35" x14ac:dyDescent="0.25">
      <c r="A167" s="1">
        <v>41521</v>
      </c>
      <c r="B167" t="s">
        <v>49</v>
      </c>
      <c r="C167" t="str">
        <f t="shared" si="11"/>
        <v>09/04/2013;2</v>
      </c>
      <c r="D167" t="s">
        <v>124</v>
      </c>
      <c r="E167" t="s">
        <v>275</v>
      </c>
      <c r="F167" t="s">
        <v>117</v>
      </c>
      <c r="G167" t="str">
        <f t="shared" si="12"/>
        <v>Other Phyto</v>
      </c>
      <c r="H167" t="str">
        <f t="shared" si="13"/>
        <v>NA</v>
      </c>
      <c r="I167" t="str">
        <f t="shared" si="14"/>
        <v>NA</v>
      </c>
      <c r="J167" t="str">
        <f t="shared" si="15"/>
        <v>Other Phyto</v>
      </c>
      <c r="P167" s="11" t="s">
        <v>434</v>
      </c>
      <c r="W167" s="2">
        <v>1</v>
      </c>
      <c r="X167">
        <v>1</v>
      </c>
      <c r="Z167" s="24"/>
      <c r="AH167" s="11" t="s">
        <v>256</v>
      </c>
      <c r="AI167" t="str">
        <f t="shared" si="16"/>
        <v>10/09/2012</v>
      </c>
    </row>
    <row r="168" spans="1:35" x14ac:dyDescent="0.25">
      <c r="A168" s="1">
        <v>41521</v>
      </c>
      <c r="B168" t="s">
        <v>49</v>
      </c>
      <c r="C168" t="str">
        <f t="shared" si="11"/>
        <v>09/04/2013;2</v>
      </c>
      <c r="D168" t="s">
        <v>157</v>
      </c>
      <c r="E168" t="s">
        <v>304</v>
      </c>
      <c r="F168" t="s">
        <v>117</v>
      </c>
      <c r="G168" t="str">
        <f t="shared" si="12"/>
        <v>Other Phyto</v>
      </c>
      <c r="H168" t="str">
        <f t="shared" si="13"/>
        <v>NA</v>
      </c>
      <c r="I168" t="str">
        <f t="shared" si="14"/>
        <v>NA</v>
      </c>
      <c r="J168" t="str">
        <f t="shared" si="15"/>
        <v>Other Phyto</v>
      </c>
      <c r="P168" s="11" t="s">
        <v>370</v>
      </c>
      <c r="W168" s="2">
        <v>2</v>
      </c>
      <c r="X168">
        <v>2</v>
      </c>
      <c r="Z168" s="24"/>
      <c r="AH168" s="11" t="s">
        <v>257</v>
      </c>
      <c r="AI168" t="str">
        <f t="shared" ref="AI168:AI193" si="17">LEFT(AH168,10)</f>
        <v>10/09/2012</v>
      </c>
    </row>
    <row r="169" spans="1:35" x14ac:dyDescent="0.25">
      <c r="A169" s="1">
        <v>41521</v>
      </c>
      <c r="B169" t="s">
        <v>49</v>
      </c>
      <c r="C169" t="str">
        <f t="shared" si="11"/>
        <v>09/04/2013;2</v>
      </c>
      <c r="D169" t="s">
        <v>121</v>
      </c>
      <c r="E169" t="s">
        <v>272</v>
      </c>
      <c r="F169" t="s">
        <v>115</v>
      </c>
      <c r="G169" t="str">
        <f t="shared" si="12"/>
        <v>Microcystis</v>
      </c>
      <c r="H169" t="str">
        <f t="shared" si="13"/>
        <v>Microcystis</v>
      </c>
      <c r="I169" t="str">
        <f t="shared" si="14"/>
        <v>NA</v>
      </c>
      <c r="J169" t="str">
        <f t="shared" si="15"/>
        <v>NA</v>
      </c>
      <c r="P169" s="11" t="s">
        <v>255</v>
      </c>
      <c r="Q169" s="2">
        <v>1</v>
      </c>
      <c r="W169" s="2">
        <v>7</v>
      </c>
      <c r="X169">
        <v>8</v>
      </c>
      <c r="Z169" s="24"/>
      <c r="AA169">
        <v>1</v>
      </c>
      <c r="AH169" s="11" t="s">
        <v>258</v>
      </c>
      <c r="AI169" t="str">
        <f t="shared" si="17"/>
        <v>10/09/2012</v>
      </c>
    </row>
    <row r="170" spans="1:35" x14ac:dyDescent="0.25">
      <c r="A170" s="1">
        <v>41521</v>
      </c>
      <c r="B170" t="s">
        <v>49</v>
      </c>
      <c r="C170" t="str">
        <f t="shared" si="11"/>
        <v>09/04/2013;2</v>
      </c>
      <c r="D170" t="s">
        <v>158</v>
      </c>
      <c r="E170" t="s">
        <v>305</v>
      </c>
      <c r="F170" t="s">
        <v>117</v>
      </c>
      <c r="G170" t="str">
        <f t="shared" si="12"/>
        <v>Other Phyto</v>
      </c>
      <c r="H170" t="str">
        <f t="shared" si="13"/>
        <v>NA</v>
      </c>
      <c r="I170" t="str">
        <f t="shared" si="14"/>
        <v>NA</v>
      </c>
      <c r="J170" t="str">
        <f t="shared" si="15"/>
        <v>Other Phyto</v>
      </c>
      <c r="P170" s="11" t="s">
        <v>335</v>
      </c>
      <c r="W170" s="2">
        <v>2</v>
      </c>
      <c r="X170">
        <v>2</v>
      </c>
      <c r="Z170" s="24"/>
      <c r="AH170" s="11" t="s">
        <v>259</v>
      </c>
      <c r="AI170" t="str">
        <f t="shared" si="17"/>
        <v>10/12/2011</v>
      </c>
    </row>
    <row r="171" spans="1:35" x14ac:dyDescent="0.25">
      <c r="A171" s="1">
        <v>41521</v>
      </c>
      <c r="B171" t="s">
        <v>49</v>
      </c>
      <c r="C171" t="str">
        <f t="shared" si="11"/>
        <v>09/04/2013;2</v>
      </c>
      <c r="D171" t="s">
        <v>135</v>
      </c>
      <c r="E171" t="s">
        <v>285</v>
      </c>
      <c r="F171" t="s">
        <v>117</v>
      </c>
      <c r="G171" t="str">
        <f t="shared" si="12"/>
        <v>Other Phyto</v>
      </c>
      <c r="H171" t="str">
        <f t="shared" si="13"/>
        <v>NA</v>
      </c>
      <c r="I171" t="str">
        <f t="shared" si="14"/>
        <v>NA</v>
      </c>
      <c r="J171" t="str">
        <f t="shared" si="15"/>
        <v>Other Phyto</v>
      </c>
      <c r="P171" s="11" t="s">
        <v>256</v>
      </c>
      <c r="V171" s="2">
        <v>1</v>
      </c>
      <c r="W171" s="2">
        <v>14</v>
      </c>
      <c r="X171">
        <v>15</v>
      </c>
      <c r="Z171" s="24"/>
      <c r="AG171">
        <v>1</v>
      </c>
      <c r="AH171" s="11" t="s">
        <v>330</v>
      </c>
      <c r="AI171" t="str">
        <f t="shared" si="17"/>
        <v>10/12/2011</v>
      </c>
    </row>
    <row r="172" spans="1:35" x14ac:dyDescent="0.25">
      <c r="A172" s="1">
        <v>41521</v>
      </c>
      <c r="B172" t="s">
        <v>49</v>
      </c>
      <c r="C172" t="str">
        <f t="shared" si="11"/>
        <v>09/04/2013;2</v>
      </c>
      <c r="D172" t="s">
        <v>125</v>
      </c>
      <c r="E172" t="s">
        <v>276</v>
      </c>
      <c r="F172" t="s">
        <v>117</v>
      </c>
      <c r="G172" t="str">
        <f t="shared" si="12"/>
        <v>Other Phyto</v>
      </c>
      <c r="H172" t="str">
        <f t="shared" si="13"/>
        <v>NA</v>
      </c>
      <c r="I172" t="str">
        <f t="shared" si="14"/>
        <v>NA</v>
      </c>
      <c r="J172" t="str">
        <f t="shared" si="15"/>
        <v>Other Phyto</v>
      </c>
      <c r="P172" s="11" t="s">
        <v>257</v>
      </c>
      <c r="Q172" s="2">
        <v>1</v>
      </c>
      <c r="W172" s="2">
        <v>4</v>
      </c>
      <c r="X172">
        <v>5</v>
      </c>
      <c r="Z172" s="24"/>
      <c r="AA172">
        <v>1</v>
      </c>
      <c r="AH172" s="11" t="s">
        <v>260</v>
      </c>
      <c r="AI172" t="str">
        <f t="shared" si="17"/>
        <v>10/13/2007</v>
      </c>
    </row>
    <row r="173" spans="1:35" x14ac:dyDescent="0.25">
      <c r="A173" s="1">
        <v>41521</v>
      </c>
      <c r="B173" t="s">
        <v>49</v>
      </c>
      <c r="C173" t="str">
        <f t="shared" si="11"/>
        <v>09/04/2013;2</v>
      </c>
      <c r="D173" t="s">
        <v>126</v>
      </c>
      <c r="E173" t="s">
        <v>277</v>
      </c>
      <c r="F173" t="s">
        <v>117</v>
      </c>
      <c r="G173" t="str">
        <f t="shared" si="12"/>
        <v>Other Phyto</v>
      </c>
      <c r="H173" t="str">
        <f t="shared" si="13"/>
        <v>NA</v>
      </c>
      <c r="I173" t="str">
        <f t="shared" si="14"/>
        <v>NA</v>
      </c>
      <c r="J173" t="str">
        <f t="shared" si="15"/>
        <v>Other Phyto</v>
      </c>
      <c r="P173" s="11" t="s">
        <v>258</v>
      </c>
      <c r="Q173" s="2">
        <v>1</v>
      </c>
      <c r="W173" s="2">
        <v>8</v>
      </c>
      <c r="X173">
        <v>9</v>
      </c>
      <c r="Z173" s="24"/>
      <c r="AA173">
        <v>1</v>
      </c>
      <c r="AH173" s="11" t="s">
        <v>371</v>
      </c>
      <c r="AI173" t="str">
        <f t="shared" si="17"/>
        <v>10/14/2014</v>
      </c>
    </row>
    <row r="174" spans="1:35" x14ac:dyDescent="0.25">
      <c r="A174" s="1">
        <v>41521</v>
      </c>
      <c r="B174" t="s">
        <v>49</v>
      </c>
      <c r="C174" t="str">
        <f t="shared" si="11"/>
        <v>09/04/2013;2</v>
      </c>
      <c r="D174" t="s">
        <v>136</v>
      </c>
      <c r="E174" t="s">
        <v>286</v>
      </c>
      <c r="F174" t="s">
        <v>117</v>
      </c>
      <c r="G174" t="str">
        <f t="shared" si="12"/>
        <v>Other Phyto</v>
      </c>
      <c r="H174" t="str">
        <f t="shared" si="13"/>
        <v>NA</v>
      </c>
      <c r="I174" t="str">
        <f t="shared" si="14"/>
        <v>NA</v>
      </c>
      <c r="J174" t="str">
        <f t="shared" si="15"/>
        <v>Other Phyto</v>
      </c>
      <c r="P174" s="11" t="s">
        <v>259</v>
      </c>
      <c r="V174" s="2">
        <v>1</v>
      </c>
      <c r="W174" s="2">
        <v>8</v>
      </c>
      <c r="X174">
        <v>9</v>
      </c>
      <c r="Z174" s="24"/>
      <c r="AG174">
        <v>1</v>
      </c>
      <c r="AH174" s="11" t="s">
        <v>353</v>
      </c>
      <c r="AI174" t="str">
        <f t="shared" si="17"/>
        <v>10/15/2013</v>
      </c>
    </row>
    <row r="175" spans="1:35" x14ac:dyDescent="0.25">
      <c r="A175" s="1">
        <v>41527</v>
      </c>
      <c r="B175" t="s">
        <v>50</v>
      </c>
      <c r="C175" t="str">
        <f t="shared" si="11"/>
        <v>09/10/2013;1</v>
      </c>
      <c r="D175" t="s">
        <v>108</v>
      </c>
      <c r="E175" t="s">
        <v>266</v>
      </c>
      <c r="F175" t="s">
        <v>117</v>
      </c>
      <c r="G175" t="str">
        <f t="shared" si="12"/>
        <v>Anabaena</v>
      </c>
      <c r="H175" t="str">
        <f t="shared" si="13"/>
        <v>NA</v>
      </c>
      <c r="I175" t="str">
        <f t="shared" si="14"/>
        <v>NA</v>
      </c>
      <c r="J175" t="str">
        <f t="shared" si="15"/>
        <v>Anabaena</v>
      </c>
      <c r="P175" s="11" t="s">
        <v>330</v>
      </c>
      <c r="W175" s="2">
        <v>1</v>
      </c>
      <c r="X175">
        <v>1</v>
      </c>
      <c r="Z175" s="24"/>
      <c r="AH175" s="11" t="s">
        <v>336</v>
      </c>
      <c r="AI175" t="str">
        <f t="shared" si="17"/>
        <v>10/16/2012</v>
      </c>
    </row>
    <row r="176" spans="1:35" x14ac:dyDescent="0.25">
      <c r="A176" s="1">
        <v>41527</v>
      </c>
      <c r="B176" t="s">
        <v>50</v>
      </c>
      <c r="C176" t="str">
        <f t="shared" si="11"/>
        <v>09/10/2013;1</v>
      </c>
      <c r="D176" t="s">
        <v>128</v>
      </c>
      <c r="E176" t="s">
        <v>266</v>
      </c>
      <c r="F176" t="s">
        <v>117</v>
      </c>
      <c r="G176" t="str">
        <f t="shared" si="12"/>
        <v>Anabaena</v>
      </c>
      <c r="H176" t="str">
        <f t="shared" si="13"/>
        <v>NA</v>
      </c>
      <c r="I176" t="str">
        <f t="shared" si="14"/>
        <v>NA</v>
      </c>
      <c r="J176" t="str">
        <f t="shared" si="15"/>
        <v>Anabaena</v>
      </c>
      <c r="P176" s="11" t="s">
        <v>260</v>
      </c>
      <c r="T176" s="2">
        <v>1</v>
      </c>
      <c r="W176" s="2">
        <v>3</v>
      </c>
      <c r="X176">
        <v>4</v>
      </c>
      <c r="Z176" s="24"/>
      <c r="AD176">
        <v>1</v>
      </c>
      <c r="AH176" s="11" t="s">
        <v>372</v>
      </c>
      <c r="AI176" t="str">
        <f t="shared" si="17"/>
        <v>10/21/2014</v>
      </c>
    </row>
    <row r="177" spans="1:35" x14ac:dyDescent="0.25">
      <c r="A177" s="1">
        <v>41527</v>
      </c>
      <c r="B177" t="s">
        <v>50</v>
      </c>
      <c r="C177" t="str">
        <f t="shared" si="11"/>
        <v>09/10/2013;1</v>
      </c>
      <c r="D177" t="s">
        <v>116</v>
      </c>
      <c r="E177" t="s">
        <v>267</v>
      </c>
      <c r="F177" t="s">
        <v>117</v>
      </c>
      <c r="G177" t="str">
        <f t="shared" si="12"/>
        <v>Other Phyto</v>
      </c>
      <c r="H177" t="str">
        <f t="shared" si="13"/>
        <v>NA</v>
      </c>
      <c r="I177" t="str">
        <f t="shared" si="14"/>
        <v>NA</v>
      </c>
      <c r="J177" t="str">
        <f t="shared" si="15"/>
        <v>Other Phyto</v>
      </c>
      <c r="P177" s="11" t="s">
        <v>435</v>
      </c>
      <c r="W177" s="2">
        <v>1</v>
      </c>
      <c r="X177">
        <v>1</v>
      </c>
      <c r="Z177" s="24"/>
      <c r="AH177" s="11" t="s">
        <v>354</v>
      </c>
      <c r="AI177" t="str">
        <f t="shared" si="17"/>
        <v>10/22/2013</v>
      </c>
    </row>
    <row r="178" spans="1:35" x14ac:dyDescent="0.25">
      <c r="A178" s="1">
        <v>41527</v>
      </c>
      <c r="B178" t="s">
        <v>50</v>
      </c>
      <c r="C178" t="str">
        <f t="shared" si="11"/>
        <v>09/10/2013;1</v>
      </c>
      <c r="D178" t="s">
        <v>122</v>
      </c>
      <c r="E178" t="s">
        <v>273</v>
      </c>
      <c r="F178" t="s">
        <v>117</v>
      </c>
      <c r="G178" t="str">
        <f t="shared" si="12"/>
        <v>Other Phyto</v>
      </c>
      <c r="H178" t="str">
        <f t="shared" si="13"/>
        <v>NA</v>
      </c>
      <c r="I178" t="str">
        <f t="shared" si="14"/>
        <v>NA</v>
      </c>
      <c r="J178" t="str">
        <f t="shared" si="15"/>
        <v>Other Phyto</v>
      </c>
      <c r="P178" s="11" t="s">
        <v>371</v>
      </c>
      <c r="W178" s="2">
        <v>2</v>
      </c>
      <c r="X178">
        <v>2</v>
      </c>
      <c r="Z178" s="24"/>
      <c r="AH178" s="11" t="s">
        <v>337</v>
      </c>
      <c r="AI178" t="str">
        <f t="shared" si="17"/>
        <v>10/23/2012</v>
      </c>
    </row>
    <row r="179" spans="1:35" x14ac:dyDescent="0.25">
      <c r="A179" s="1">
        <v>41527</v>
      </c>
      <c r="B179" t="s">
        <v>50</v>
      </c>
      <c r="C179" t="str">
        <f t="shared" si="11"/>
        <v>09/10/2013;1</v>
      </c>
      <c r="D179" t="s">
        <v>155</v>
      </c>
      <c r="E179" t="s">
        <v>302</v>
      </c>
      <c r="F179" t="s">
        <v>117</v>
      </c>
      <c r="G179" t="str">
        <f t="shared" si="12"/>
        <v>Other Phyto</v>
      </c>
      <c r="H179" t="str">
        <f t="shared" si="13"/>
        <v>NA</v>
      </c>
      <c r="I179" t="str">
        <f t="shared" si="14"/>
        <v>NA</v>
      </c>
      <c r="J179" t="str">
        <f t="shared" si="15"/>
        <v>Other Phyto</v>
      </c>
      <c r="P179" s="11" t="s">
        <v>353</v>
      </c>
      <c r="W179" s="2">
        <v>2</v>
      </c>
      <c r="X179">
        <v>2</v>
      </c>
      <c r="Z179" s="24"/>
      <c r="AH179" s="11" t="s">
        <v>338</v>
      </c>
      <c r="AI179" t="str">
        <f t="shared" si="17"/>
        <v>10/24/2012</v>
      </c>
    </row>
    <row r="180" spans="1:35" x14ac:dyDescent="0.25">
      <c r="A180" s="1">
        <v>41527</v>
      </c>
      <c r="B180" t="s">
        <v>50</v>
      </c>
      <c r="C180" t="str">
        <f t="shared" si="11"/>
        <v>09/10/2013;1</v>
      </c>
      <c r="D180" t="s">
        <v>123</v>
      </c>
      <c r="E180" t="s">
        <v>274</v>
      </c>
      <c r="F180" t="s">
        <v>117</v>
      </c>
      <c r="G180" t="str">
        <f t="shared" si="12"/>
        <v>Other Phyto</v>
      </c>
      <c r="H180" t="str">
        <f t="shared" si="13"/>
        <v>NA</v>
      </c>
      <c r="I180" t="str">
        <f t="shared" si="14"/>
        <v>NA</v>
      </c>
      <c r="J180" t="str">
        <f t="shared" si="15"/>
        <v>Other Phyto</v>
      </c>
      <c r="P180" s="11" t="s">
        <v>336</v>
      </c>
      <c r="W180" s="2">
        <v>3</v>
      </c>
      <c r="X180">
        <v>3</v>
      </c>
      <c r="Z180" s="24"/>
      <c r="AH180" s="11" t="s">
        <v>355</v>
      </c>
      <c r="AI180" t="str">
        <f t="shared" si="17"/>
        <v>10/29/2013</v>
      </c>
    </row>
    <row r="181" spans="1:35" x14ac:dyDescent="0.25">
      <c r="A181" s="1">
        <v>41527</v>
      </c>
      <c r="B181" t="s">
        <v>50</v>
      </c>
      <c r="C181" t="str">
        <f t="shared" si="11"/>
        <v>09/10/2013;1</v>
      </c>
      <c r="D181" t="s">
        <v>131</v>
      </c>
      <c r="E181" t="s">
        <v>281</v>
      </c>
      <c r="F181" t="s">
        <v>117</v>
      </c>
      <c r="G181" t="str">
        <f t="shared" si="12"/>
        <v>Other Phyto</v>
      </c>
      <c r="H181" t="str">
        <f t="shared" si="13"/>
        <v>NA</v>
      </c>
      <c r="I181" t="str">
        <f t="shared" si="14"/>
        <v>NA</v>
      </c>
      <c r="J181" t="str">
        <f t="shared" si="15"/>
        <v>Other Phyto</v>
      </c>
      <c r="P181" s="11" t="s">
        <v>372</v>
      </c>
      <c r="W181" s="2">
        <v>2</v>
      </c>
      <c r="X181">
        <v>2</v>
      </c>
      <c r="Z181" s="24"/>
      <c r="AH181" s="11" t="s">
        <v>261</v>
      </c>
      <c r="AI181" t="str">
        <f t="shared" si="17"/>
        <v>11/05/2012</v>
      </c>
    </row>
    <row r="182" spans="1:35" x14ac:dyDescent="0.25">
      <c r="A182" s="1">
        <v>41527</v>
      </c>
      <c r="B182" t="s">
        <v>50</v>
      </c>
      <c r="C182" t="str">
        <f t="shared" si="11"/>
        <v>09/10/2013;1</v>
      </c>
      <c r="D182" t="s">
        <v>120</v>
      </c>
      <c r="E182" t="s">
        <v>271</v>
      </c>
      <c r="F182" t="s">
        <v>118</v>
      </c>
      <c r="G182" t="str">
        <f t="shared" si="12"/>
        <v>Other Phyto</v>
      </c>
      <c r="H182" t="str">
        <f t="shared" si="13"/>
        <v>NA</v>
      </c>
      <c r="I182" t="str">
        <f t="shared" si="14"/>
        <v>Other Phyto</v>
      </c>
      <c r="J182" t="str">
        <f t="shared" si="15"/>
        <v>NA</v>
      </c>
      <c r="P182" s="11" t="s">
        <v>354</v>
      </c>
      <c r="W182" s="2">
        <v>2</v>
      </c>
      <c r="X182">
        <v>2</v>
      </c>
      <c r="Z182" s="24"/>
      <c r="AH182" s="11" t="s">
        <v>339</v>
      </c>
      <c r="AI182" t="str">
        <f t="shared" si="17"/>
        <v>11/05/2012</v>
      </c>
    </row>
    <row r="183" spans="1:35" x14ac:dyDescent="0.25">
      <c r="A183" s="1">
        <v>41527</v>
      </c>
      <c r="B183" t="s">
        <v>50</v>
      </c>
      <c r="C183" t="str">
        <f t="shared" si="11"/>
        <v>09/10/2013;1</v>
      </c>
      <c r="D183" t="s">
        <v>121</v>
      </c>
      <c r="E183" t="s">
        <v>272</v>
      </c>
      <c r="F183" t="s">
        <v>115</v>
      </c>
      <c r="G183" t="str">
        <f t="shared" si="12"/>
        <v>Microcystis</v>
      </c>
      <c r="H183" t="str">
        <f t="shared" si="13"/>
        <v>Microcystis</v>
      </c>
      <c r="I183" t="str">
        <f t="shared" si="14"/>
        <v>NA</v>
      </c>
      <c r="J183" t="str">
        <f t="shared" si="15"/>
        <v>NA</v>
      </c>
      <c r="P183" s="11" t="s">
        <v>337</v>
      </c>
      <c r="W183" s="2">
        <v>1</v>
      </c>
      <c r="X183">
        <v>1</v>
      </c>
      <c r="Z183" s="24"/>
      <c r="AH183" s="11" t="s">
        <v>262</v>
      </c>
      <c r="AI183" t="str">
        <f t="shared" si="17"/>
        <v>11/05/2012</v>
      </c>
    </row>
    <row r="184" spans="1:35" x14ac:dyDescent="0.25">
      <c r="A184" s="1">
        <v>41527</v>
      </c>
      <c r="B184" t="s">
        <v>50</v>
      </c>
      <c r="C184" t="str">
        <f t="shared" si="11"/>
        <v>09/10/2013;1</v>
      </c>
      <c r="D184" t="s">
        <v>135</v>
      </c>
      <c r="E184" t="s">
        <v>285</v>
      </c>
      <c r="F184" t="s">
        <v>117</v>
      </c>
      <c r="G184" t="str">
        <f t="shared" si="12"/>
        <v>Other Phyto</v>
      </c>
      <c r="H184" t="str">
        <f t="shared" si="13"/>
        <v>NA</v>
      </c>
      <c r="I184" t="str">
        <f t="shared" si="14"/>
        <v>NA</v>
      </c>
      <c r="J184" t="str">
        <f t="shared" si="15"/>
        <v>Other Phyto</v>
      </c>
      <c r="P184" s="11" t="s">
        <v>338</v>
      </c>
      <c r="W184" s="2">
        <v>1</v>
      </c>
      <c r="X184">
        <v>1</v>
      </c>
      <c r="Z184" s="24"/>
      <c r="AH184" s="11" t="s">
        <v>356</v>
      </c>
      <c r="AI184" t="str">
        <f t="shared" si="17"/>
        <v>11/05/2013</v>
      </c>
    </row>
    <row r="185" spans="1:35" x14ac:dyDescent="0.25">
      <c r="A185" s="1">
        <v>41527</v>
      </c>
      <c r="B185" t="s">
        <v>50</v>
      </c>
      <c r="C185" t="str">
        <f t="shared" si="11"/>
        <v>09/10/2013;1</v>
      </c>
      <c r="D185" t="s">
        <v>153</v>
      </c>
      <c r="E185" t="s">
        <v>301</v>
      </c>
      <c r="F185" t="s">
        <v>117</v>
      </c>
      <c r="G185" t="str">
        <f t="shared" si="12"/>
        <v>Other Phyto</v>
      </c>
      <c r="H185" t="str">
        <f t="shared" si="13"/>
        <v>NA</v>
      </c>
      <c r="I185" t="str">
        <f t="shared" si="14"/>
        <v>NA</v>
      </c>
      <c r="J185" t="str">
        <f t="shared" si="15"/>
        <v>Other Phyto</v>
      </c>
      <c r="P185" s="11" t="s">
        <v>355</v>
      </c>
      <c r="W185" s="2">
        <v>2</v>
      </c>
      <c r="X185">
        <v>2</v>
      </c>
      <c r="Z185" s="24"/>
      <c r="AH185" s="11" t="s">
        <v>357</v>
      </c>
      <c r="AI185" t="str">
        <f t="shared" si="17"/>
        <v>11/12/2013</v>
      </c>
    </row>
    <row r="186" spans="1:35" x14ac:dyDescent="0.25">
      <c r="A186" s="1">
        <v>41527</v>
      </c>
      <c r="B186" t="s">
        <v>51</v>
      </c>
      <c r="C186" t="str">
        <f t="shared" si="11"/>
        <v>09/10/2013;2</v>
      </c>
      <c r="D186" t="s">
        <v>108</v>
      </c>
      <c r="E186" t="s">
        <v>266</v>
      </c>
      <c r="F186" t="s">
        <v>117</v>
      </c>
      <c r="G186" t="str">
        <f t="shared" si="12"/>
        <v>Anabaena</v>
      </c>
      <c r="H186" t="str">
        <f t="shared" si="13"/>
        <v>NA</v>
      </c>
      <c r="I186" t="str">
        <f t="shared" si="14"/>
        <v>NA</v>
      </c>
      <c r="J186" t="str">
        <f t="shared" si="15"/>
        <v>Anabaena</v>
      </c>
      <c r="P186" s="11" t="s">
        <v>261</v>
      </c>
      <c r="V186" s="2">
        <v>1</v>
      </c>
      <c r="W186" s="2">
        <v>10</v>
      </c>
      <c r="X186">
        <v>11</v>
      </c>
      <c r="Z186" s="24"/>
      <c r="AG186">
        <v>1</v>
      </c>
      <c r="AH186" s="11" t="s">
        <v>340</v>
      </c>
      <c r="AI186" t="str">
        <f t="shared" si="17"/>
        <v>11/13/2012</v>
      </c>
    </row>
    <row r="187" spans="1:35" x14ac:dyDescent="0.25">
      <c r="A187" s="1">
        <v>41527</v>
      </c>
      <c r="B187" t="s">
        <v>51</v>
      </c>
      <c r="C187" t="str">
        <f t="shared" si="11"/>
        <v>09/10/2013;2</v>
      </c>
      <c r="D187" t="s">
        <v>116</v>
      </c>
      <c r="E187" t="s">
        <v>267</v>
      </c>
      <c r="F187" t="s">
        <v>117</v>
      </c>
      <c r="G187" t="str">
        <f t="shared" si="12"/>
        <v>Other Phyto</v>
      </c>
      <c r="H187" t="str">
        <f t="shared" si="13"/>
        <v>NA</v>
      </c>
      <c r="I187" t="str">
        <f t="shared" si="14"/>
        <v>NA</v>
      </c>
      <c r="J187" t="str">
        <f t="shared" si="15"/>
        <v>Other Phyto</v>
      </c>
      <c r="P187" s="11" t="s">
        <v>339</v>
      </c>
      <c r="W187" s="2">
        <v>2</v>
      </c>
      <c r="X187">
        <v>2</v>
      </c>
      <c r="Z187" s="24"/>
      <c r="AH187" s="11" t="s">
        <v>358</v>
      </c>
      <c r="AI187" t="str">
        <f t="shared" si="17"/>
        <v>11/19/2013</v>
      </c>
    </row>
    <row r="188" spans="1:35" x14ac:dyDescent="0.25">
      <c r="A188" s="1">
        <v>41527</v>
      </c>
      <c r="B188" t="s">
        <v>51</v>
      </c>
      <c r="C188" t="str">
        <f t="shared" si="11"/>
        <v>09/10/2013;2</v>
      </c>
      <c r="D188" t="s">
        <v>122</v>
      </c>
      <c r="E188" t="s">
        <v>273</v>
      </c>
      <c r="F188" t="s">
        <v>118</v>
      </c>
      <c r="G188" t="str">
        <f t="shared" si="12"/>
        <v>Other Phyto</v>
      </c>
      <c r="H188" t="str">
        <f t="shared" si="13"/>
        <v>NA</v>
      </c>
      <c r="I188" t="str">
        <f t="shared" si="14"/>
        <v>Other Phyto</v>
      </c>
      <c r="J188" t="str">
        <f t="shared" si="15"/>
        <v>NA</v>
      </c>
      <c r="P188" s="11" t="s">
        <v>262</v>
      </c>
      <c r="S188" s="2">
        <v>1</v>
      </c>
      <c r="W188" s="2">
        <v>5</v>
      </c>
      <c r="X188">
        <v>6</v>
      </c>
      <c r="Z188" s="24"/>
      <c r="AC188">
        <v>1</v>
      </c>
      <c r="AH188" s="11" t="s">
        <v>341</v>
      </c>
      <c r="AI188" t="str">
        <f t="shared" si="17"/>
        <v>11/20/2012</v>
      </c>
    </row>
    <row r="189" spans="1:35" x14ac:dyDescent="0.25">
      <c r="A189" s="1">
        <v>41527</v>
      </c>
      <c r="B189" t="s">
        <v>51</v>
      </c>
      <c r="C189" t="str">
        <f t="shared" si="11"/>
        <v>09/10/2013;2</v>
      </c>
      <c r="D189" t="s">
        <v>155</v>
      </c>
      <c r="E189" t="s">
        <v>302</v>
      </c>
      <c r="F189" t="s">
        <v>117</v>
      </c>
      <c r="G189" t="str">
        <f t="shared" si="12"/>
        <v>Other Phyto</v>
      </c>
      <c r="H189" t="str">
        <f t="shared" si="13"/>
        <v>NA</v>
      </c>
      <c r="I189" t="str">
        <f t="shared" si="14"/>
        <v>NA</v>
      </c>
      <c r="J189" t="str">
        <f t="shared" si="15"/>
        <v>Other Phyto</v>
      </c>
      <c r="P189" s="11" t="s">
        <v>356</v>
      </c>
      <c r="W189" s="2">
        <v>2</v>
      </c>
      <c r="X189">
        <v>2</v>
      </c>
      <c r="Z189" s="24"/>
      <c r="AH189" s="11" t="s">
        <v>359</v>
      </c>
      <c r="AI189" t="str">
        <f t="shared" si="17"/>
        <v>11/25/2013</v>
      </c>
    </row>
    <row r="190" spans="1:35" x14ac:dyDescent="0.25">
      <c r="A190" s="1">
        <v>41527</v>
      </c>
      <c r="B190" t="s">
        <v>51</v>
      </c>
      <c r="C190" t="str">
        <f t="shared" si="11"/>
        <v>09/10/2013;2</v>
      </c>
      <c r="D190" t="s">
        <v>123</v>
      </c>
      <c r="E190" t="s">
        <v>274</v>
      </c>
      <c r="F190" t="s">
        <v>117</v>
      </c>
      <c r="G190" t="str">
        <f t="shared" si="12"/>
        <v>Other Phyto</v>
      </c>
      <c r="H190" t="str">
        <f t="shared" si="13"/>
        <v>NA</v>
      </c>
      <c r="I190" t="str">
        <f t="shared" si="14"/>
        <v>NA</v>
      </c>
      <c r="J190" t="str">
        <f t="shared" si="15"/>
        <v>Other Phyto</v>
      </c>
      <c r="P190" s="11" t="s">
        <v>357</v>
      </c>
      <c r="W190" s="2">
        <v>1</v>
      </c>
      <c r="X190">
        <v>1</v>
      </c>
      <c r="Z190" s="24"/>
      <c r="AH190" s="11" t="s">
        <v>342</v>
      </c>
      <c r="AI190" t="str">
        <f t="shared" si="17"/>
        <v>11/26/2012</v>
      </c>
    </row>
    <row r="191" spans="1:35" x14ac:dyDescent="0.25">
      <c r="A191" s="1">
        <v>41527</v>
      </c>
      <c r="B191" t="s">
        <v>51</v>
      </c>
      <c r="C191" t="str">
        <f t="shared" si="11"/>
        <v>09/10/2013;2</v>
      </c>
      <c r="D191" t="s">
        <v>120</v>
      </c>
      <c r="E191" t="s">
        <v>271</v>
      </c>
      <c r="F191" t="s">
        <v>115</v>
      </c>
      <c r="G191" t="str">
        <f t="shared" si="12"/>
        <v>Other Phyto</v>
      </c>
      <c r="H191" t="str">
        <f t="shared" si="13"/>
        <v>Other Phyto</v>
      </c>
      <c r="I191" t="str">
        <f t="shared" si="14"/>
        <v>NA</v>
      </c>
      <c r="J191" t="str">
        <f t="shared" si="15"/>
        <v>NA</v>
      </c>
      <c r="P191" s="11" t="s">
        <v>340</v>
      </c>
      <c r="W191" s="2">
        <v>2</v>
      </c>
      <c r="X191">
        <v>2</v>
      </c>
      <c r="Z191" s="24"/>
      <c r="AH191" s="11" t="s">
        <v>360</v>
      </c>
      <c r="AI191" t="str">
        <f t="shared" si="17"/>
        <v>12/03/2013</v>
      </c>
    </row>
    <row r="192" spans="1:35" x14ac:dyDescent="0.25">
      <c r="A192" s="1">
        <v>41527</v>
      </c>
      <c r="B192" t="s">
        <v>51</v>
      </c>
      <c r="C192" t="str">
        <f t="shared" si="11"/>
        <v>09/10/2013;2</v>
      </c>
      <c r="D192" t="s">
        <v>124</v>
      </c>
      <c r="E192" t="s">
        <v>275</v>
      </c>
      <c r="F192" t="s">
        <v>117</v>
      </c>
      <c r="G192" t="str">
        <f t="shared" si="12"/>
        <v>Other Phyto</v>
      </c>
      <c r="H192" t="str">
        <f t="shared" si="13"/>
        <v>NA</v>
      </c>
      <c r="I192" t="str">
        <f t="shared" si="14"/>
        <v>NA</v>
      </c>
      <c r="J192" t="str">
        <f t="shared" si="15"/>
        <v>Other Phyto</v>
      </c>
      <c r="P192" s="11" t="s">
        <v>358</v>
      </c>
      <c r="W192" s="2">
        <v>1</v>
      </c>
      <c r="X192">
        <v>1</v>
      </c>
      <c r="Z192" s="24"/>
      <c r="AH192" s="11" t="s">
        <v>263</v>
      </c>
      <c r="AI192" t="str">
        <f t="shared" si="17"/>
        <v>12/06/2011</v>
      </c>
    </row>
    <row r="193" spans="1:35" x14ac:dyDescent="0.25">
      <c r="A193" s="1">
        <v>41527</v>
      </c>
      <c r="B193" t="s">
        <v>51</v>
      </c>
      <c r="C193" t="str">
        <f t="shared" si="11"/>
        <v>09/10/2013;2</v>
      </c>
      <c r="D193" t="s">
        <v>157</v>
      </c>
      <c r="E193" t="s">
        <v>304</v>
      </c>
      <c r="F193" t="s">
        <v>117</v>
      </c>
      <c r="G193" t="str">
        <f t="shared" si="12"/>
        <v>Other Phyto</v>
      </c>
      <c r="H193" t="str">
        <f t="shared" si="13"/>
        <v>NA</v>
      </c>
      <c r="I193" t="str">
        <f t="shared" si="14"/>
        <v>NA</v>
      </c>
      <c r="J193" t="str">
        <f t="shared" si="15"/>
        <v>Other Phyto</v>
      </c>
      <c r="P193" s="11" t="s">
        <v>341</v>
      </c>
      <c r="W193" s="2">
        <v>2</v>
      </c>
      <c r="X193">
        <v>2</v>
      </c>
      <c r="Z193" s="24"/>
      <c r="AH193" s="11" t="s">
        <v>331</v>
      </c>
      <c r="AI193" t="str">
        <f t="shared" si="17"/>
        <v>12/06/2011</v>
      </c>
    </row>
    <row r="194" spans="1:35" x14ac:dyDescent="0.25">
      <c r="A194" s="1">
        <v>41527</v>
      </c>
      <c r="B194" t="s">
        <v>51</v>
      </c>
      <c r="C194" t="str">
        <f t="shared" si="11"/>
        <v>09/10/2013;2</v>
      </c>
      <c r="D194" t="s">
        <v>135</v>
      </c>
      <c r="E194" t="s">
        <v>285</v>
      </c>
      <c r="F194" t="s">
        <v>117</v>
      </c>
      <c r="G194" t="str">
        <f t="shared" si="12"/>
        <v>Other Phyto</v>
      </c>
      <c r="H194" t="str">
        <f t="shared" si="13"/>
        <v>NA</v>
      </c>
      <c r="I194" t="str">
        <f t="shared" si="14"/>
        <v>NA</v>
      </c>
      <c r="J194" t="str">
        <f t="shared" si="15"/>
        <v>Other Phyto</v>
      </c>
      <c r="P194" s="11" t="s">
        <v>359</v>
      </c>
      <c r="W194" s="2">
        <v>1</v>
      </c>
      <c r="X194">
        <v>1</v>
      </c>
      <c r="Z194" s="24"/>
    </row>
    <row r="195" spans="1:35" x14ac:dyDescent="0.25">
      <c r="A195" s="1">
        <v>41527</v>
      </c>
      <c r="B195" t="s">
        <v>51</v>
      </c>
      <c r="C195" t="str">
        <f t="shared" ref="C195:C258" si="18">TEXT(A195,"mm/dd/yyyy")&amp;";"&amp;RIGHT(B195,1)</f>
        <v>09/10/2013;2</v>
      </c>
      <c r="D195" t="s">
        <v>153</v>
      </c>
      <c r="E195" t="s">
        <v>301</v>
      </c>
      <c r="F195" t="s">
        <v>117</v>
      </c>
      <c r="G195" t="str">
        <f t="shared" ref="G195:G258" si="19">LOOKUP(E195,$M$2:$M$60,$N$2:$N$60)</f>
        <v>Other Phyto</v>
      </c>
      <c r="H195" t="str">
        <f t="shared" ref="H195:H258" si="20">IF(F195="Dominant",G195,"NA")</f>
        <v>NA</v>
      </c>
      <c r="I195" t="str">
        <f t="shared" ref="I195:I258" si="21">IF($F195="Subdominant",G195,"NA")</f>
        <v>NA</v>
      </c>
      <c r="J195" t="str">
        <f t="shared" ref="J195:J258" si="22">IF($F195="Present",G195,"NA")</f>
        <v>Other Phyto</v>
      </c>
      <c r="P195" s="11" t="s">
        <v>342</v>
      </c>
      <c r="W195" s="2">
        <v>2</v>
      </c>
      <c r="X195">
        <v>2</v>
      </c>
      <c r="Z195" s="24"/>
    </row>
    <row r="196" spans="1:35" x14ac:dyDescent="0.25">
      <c r="A196" s="1">
        <v>41527</v>
      </c>
      <c r="B196" t="s">
        <v>51</v>
      </c>
      <c r="C196" t="str">
        <f t="shared" si="18"/>
        <v>09/10/2013;2</v>
      </c>
      <c r="D196" t="s">
        <v>145</v>
      </c>
      <c r="E196" t="s">
        <v>294</v>
      </c>
      <c r="F196" t="s">
        <v>117</v>
      </c>
      <c r="G196" t="str">
        <f t="shared" si="19"/>
        <v>Other Phyto</v>
      </c>
      <c r="H196" t="str">
        <f t="shared" si="20"/>
        <v>NA</v>
      </c>
      <c r="I196" t="str">
        <f t="shared" si="21"/>
        <v>NA</v>
      </c>
      <c r="J196" t="str">
        <f t="shared" si="22"/>
        <v>Other Phyto</v>
      </c>
      <c r="P196" s="11" t="s">
        <v>360</v>
      </c>
      <c r="W196" s="2">
        <v>1</v>
      </c>
      <c r="X196">
        <v>1</v>
      </c>
      <c r="Z196" s="24"/>
    </row>
    <row r="197" spans="1:35" x14ac:dyDescent="0.25">
      <c r="A197" s="1">
        <v>41527</v>
      </c>
      <c r="B197" t="s">
        <v>51</v>
      </c>
      <c r="C197" t="str">
        <f t="shared" si="18"/>
        <v>09/10/2013;2</v>
      </c>
      <c r="D197" t="s">
        <v>125</v>
      </c>
      <c r="E197" t="s">
        <v>276</v>
      </c>
      <c r="F197" t="s">
        <v>117</v>
      </c>
      <c r="G197" t="str">
        <f t="shared" si="19"/>
        <v>Other Phyto</v>
      </c>
      <c r="H197" t="str">
        <f t="shared" si="20"/>
        <v>NA</v>
      </c>
      <c r="I197" t="str">
        <f t="shared" si="21"/>
        <v>NA</v>
      </c>
      <c r="J197" t="str">
        <f t="shared" si="22"/>
        <v>Other Phyto</v>
      </c>
      <c r="P197" s="11" t="s">
        <v>263</v>
      </c>
      <c r="S197" s="2">
        <v>1</v>
      </c>
      <c r="W197" s="2">
        <v>7</v>
      </c>
      <c r="X197">
        <v>8</v>
      </c>
      <c r="Z197" s="24"/>
      <c r="AC197">
        <v>1</v>
      </c>
    </row>
    <row r="198" spans="1:35" x14ac:dyDescent="0.25">
      <c r="A198" s="1">
        <v>41527</v>
      </c>
      <c r="B198" t="s">
        <v>51</v>
      </c>
      <c r="C198" t="str">
        <f t="shared" si="18"/>
        <v>09/10/2013;2</v>
      </c>
      <c r="D198" t="s">
        <v>126</v>
      </c>
      <c r="E198" t="s">
        <v>277</v>
      </c>
      <c r="F198" t="s">
        <v>117</v>
      </c>
      <c r="G198" t="str">
        <f t="shared" si="19"/>
        <v>Other Phyto</v>
      </c>
      <c r="H198" t="str">
        <f t="shared" si="20"/>
        <v>NA</v>
      </c>
      <c r="I198" t="str">
        <f t="shared" si="21"/>
        <v>NA</v>
      </c>
      <c r="J198" t="str">
        <f t="shared" si="22"/>
        <v>Other Phyto</v>
      </c>
      <c r="P198" s="11" t="s">
        <v>331</v>
      </c>
      <c r="W198" s="2">
        <v>1</v>
      </c>
      <c r="X198">
        <v>1</v>
      </c>
    </row>
    <row r="199" spans="1:35" x14ac:dyDescent="0.25">
      <c r="A199" s="1">
        <v>41527</v>
      </c>
      <c r="B199" t="s">
        <v>51</v>
      </c>
      <c r="C199" t="str">
        <f t="shared" si="18"/>
        <v>09/10/2013;2</v>
      </c>
      <c r="D199" t="s">
        <v>159</v>
      </c>
      <c r="E199" t="s">
        <v>306</v>
      </c>
      <c r="F199" t="s">
        <v>117</v>
      </c>
      <c r="G199" t="str">
        <f t="shared" si="19"/>
        <v>Other Phyto</v>
      </c>
      <c r="H199" t="str">
        <f t="shared" si="20"/>
        <v>NA</v>
      </c>
      <c r="I199" t="str">
        <f t="shared" si="21"/>
        <v>NA</v>
      </c>
      <c r="J199" t="str">
        <f t="shared" si="22"/>
        <v>Other Phyto</v>
      </c>
      <c r="P199" s="11" t="s">
        <v>218</v>
      </c>
      <c r="Q199" s="2">
        <v>11</v>
      </c>
      <c r="R199" s="2">
        <v>8</v>
      </c>
      <c r="S199" s="2">
        <v>2</v>
      </c>
      <c r="T199" s="2">
        <v>1</v>
      </c>
      <c r="U199" s="2">
        <v>1</v>
      </c>
      <c r="V199" s="2">
        <v>19</v>
      </c>
      <c r="W199" s="2">
        <v>510</v>
      </c>
      <c r="X199">
        <v>552</v>
      </c>
      <c r="Z199" s="24"/>
    </row>
    <row r="200" spans="1:35" x14ac:dyDescent="0.25">
      <c r="A200" s="1">
        <v>41535</v>
      </c>
      <c r="B200" t="s">
        <v>52</v>
      </c>
      <c r="C200" t="str">
        <f t="shared" si="18"/>
        <v>09/18/2013;1</v>
      </c>
      <c r="D200" t="s">
        <v>108</v>
      </c>
      <c r="E200" t="s">
        <v>266</v>
      </c>
      <c r="F200" t="s">
        <v>118</v>
      </c>
      <c r="G200" t="str">
        <f t="shared" si="19"/>
        <v>Anabaena</v>
      </c>
      <c r="H200" t="str">
        <f t="shared" si="20"/>
        <v>NA</v>
      </c>
      <c r="I200" t="str">
        <f t="shared" si="21"/>
        <v>Anabaena</v>
      </c>
      <c r="J200" t="str">
        <f t="shared" si="22"/>
        <v>NA</v>
      </c>
      <c r="Z200" s="24"/>
    </row>
    <row r="201" spans="1:35" x14ac:dyDescent="0.25">
      <c r="A201" s="1">
        <v>41535</v>
      </c>
      <c r="B201" t="s">
        <v>52</v>
      </c>
      <c r="C201" t="str">
        <f t="shared" si="18"/>
        <v>09/18/2013;1</v>
      </c>
      <c r="D201" t="s">
        <v>116</v>
      </c>
      <c r="E201" t="s">
        <v>267</v>
      </c>
      <c r="F201" t="s">
        <v>117</v>
      </c>
      <c r="G201" t="str">
        <f t="shared" si="19"/>
        <v>Other Phyto</v>
      </c>
      <c r="H201" t="str">
        <f t="shared" si="20"/>
        <v>NA</v>
      </c>
      <c r="I201" t="str">
        <f t="shared" si="21"/>
        <v>NA</v>
      </c>
      <c r="J201" t="str">
        <f t="shared" si="22"/>
        <v>Other Phyto</v>
      </c>
      <c r="P201" s="21" t="s">
        <v>117</v>
      </c>
      <c r="Z201" s="24"/>
    </row>
    <row r="202" spans="1:35" x14ac:dyDescent="0.25">
      <c r="A202" s="1">
        <v>41535</v>
      </c>
      <c r="B202" t="s">
        <v>52</v>
      </c>
      <c r="C202" t="str">
        <f t="shared" si="18"/>
        <v>09/18/2013;1</v>
      </c>
      <c r="D202" t="s">
        <v>122</v>
      </c>
      <c r="E202" t="s">
        <v>273</v>
      </c>
      <c r="F202" t="s">
        <v>117</v>
      </c>
      <c r="G202" t="str">
        <f t="shared" si="19"/>
        <v>Other Phyto</v>
      </c>
      <c r="H202" t="str">
        <f t="shared" si="20"/>
        <v>NA</v>
      </c>
      <c r="I202" t="str">
        <f t="shared" si="21"/>
        <v>NA</v>
      </c>
      <c r="J202" t="str">
        <f t="shared" si="22"/>
        <v>Other Phyto</v>
      </c>
      <c r="P202" s="20" t="s">
        <v>220</v>
      </c>
      <c r="Q202" s="20" t="s">
        <v>219</v>
      </c>
      <c r="R202"/>
      <c r="S202"/>
      <c r="T202"/>
      <c r="U202"/>
      <c r="V202"/>
      <c r="W202"/>
      <c r="Z202" s="24"/>
      <c r="AA202" t="s">
        <v>373</v>
      </c>
      <c r="AB202" t="s">
        <v>374</v>
      </c>
      <c r="AC202" t="s">
        <v>375</v>
      </c>
      <c r="AD202" t="s">
        <v>376</v>
      </c>
      <c r="AE202" t="s">
        <v>377</v>
      </c>
      <c r="AF202" t="s">
        <v>378</v>
      </c>
      <c r="AG202" t="s">
        <v>379</v>
      </c>
    </row>
    <row r="203" spans="1:35" x14ac:dyDescent="0.25">
      <c r="A203" s="1">
        <v>41535</v>
      </c>
      <c r="B203" t="s">
        <v>52</v>
      </c>
      <c r="C203" t="str">
        <f t="shared" si="18"/>
        <v>09/18/2013;1</v>
      </c>
      <c r="D203" t="s">
        <v>130</v>
      </c>
      <c r="E203" t="s">
        <v>280</v>
      </c>
      <c r="F203" t="s">
        <v>117</v>
      </c>
      <c r="G203" t="str">
        <f t="shared" si="19"/>
        <v>Other Phyto</v>
      </c>
      <c r="H203" t="str">
        <f t="shared" si="20"/>
        <v>NA</v>
      </c>
      <c r="I203" t="str">
        <f t="shared" si="21"/>
        <v>NA</v>
      </c>
      <c r="J203" t="str">
        <f t="shared" si="22"/>
        <v>Other Phyto</v>
      </c>
      <c r="P203" s="20" t="s">
        <v>217</v>
      </c>
      <c r="Q203" s="2" t="s">
        <v>209</v>
      </c>
      <c r="R203" s="2" t="s">
        <v>207</v>
      </c>
      <c r="S203" s="2" t="s">
        <v>208</v>
      </c>
      <c r="T203" t="s">
        <v>210</v>
      </c>
      <c r="U203" s="2" t="s">
        <v>211</v>
      </c>
      <c r="V203" s="2" t="s">
        <v>213</v>
      </c>
      <c r="W203" s="2" t="s">
        <v>212</v>
      </c>
      <c r="X203" s="2" t="s">
        <v>109</v>
      </c>
      <c r="Y203" t="s">
        <v>218</v>
      </c>
      <c r="Z203" s="11"/>
      <c r="AA203" t="s">
        <v>209</v>
      </c>
      <c r="AB203" t="s">
        <v>207</v>
      </c>
      <c r="AC203" t="s">
        <v>208</v>
      </c>
      <c r="AD203" t="s">
        <v>210</v>
      </c>
      <c r="AE203" t="s">
        <v>211</v>
      </c>
      <c r="AF203" t="s">
        <v>213</v>
      </c>
      <c r="AG203" t="s">
        <v>212</v>
      </c>
      <c r="AH203" t="s">
        <v>223</v>
      </c>
      <c r="AI203" t="s">
        <v>382</v>
      </c>
    </row>
    <row r="204" spans="1:35" x14ac:dyDescent="0.25">
      <c r="A204" s="1">
        <v>41535</v>
      </c>
      <c r="B204" t="s">
        <v>52</v>
      </c>
      <c r="C204" t="str">
        <f t="shared" si="18"/>
        <v>09/18/2013;1</v>
      </c>
      <c r="D204" t="s">
        <v>155</v>
      </c>
      <c r="E204" t="s">
        <v>302</v>
      </c>
      <c r="F204" t="s">
        <v>117</v>
      </c>
      <c r="G204" t="str">
        <f t="shared" si="19"/>
        <v>Other Phyto</v>
      </c>
      <c r="H204" t="str">
        <f t="shared" si="20"/>
        <v>NA</v>
      </c>
      <c r="I204" t="str">
        <f t="shared" si="21"/>
        <v>NA</v>
      </c>
      <c r="J204" t="str">
        <f t="shared" si="22"/>
        <v>Other Phyto</v>
      </c>
      <c r="P204" s="11" t="s">
        <v>224</v>
      </c>
      <c r="T204"/>
      <c r="X204" s="2">
        <v>2</v>
      </c>
      <c r="Y204">
        <v>2</v>
      </c>
      <c r="AH204" s="11" t="s">
        <v>224</v>
      </c>
      <c r="AI204" t="s">
        <v>383</v>
      </c>
    </row>
    <row r="205" spans="1:35" x14ac:dyDescent="0.25">
      <c r="A205" s="1">
        <v>41535</v>
      </c>
      <c r="B205" t="s">
        <v>52</v>
      </c>
      <c r="C205" t="str">
        <f t="shared" si="18"/>
        <v>09/18/2013;1</v>
      </c>
      <c r="D205" t="s">
        <v>148</v>
      </c>
      <c r="E205" t="s">
        <v>296</v>
      </c>
      <c r="F205" t="s">
        <v>117</v>
      </c>
      <c r="G205" t="str">
        <f t="shared" si="19"/>
        <v>Other Phyto</v>
      </c>
      <c r="H205" t="str">
        <f t="shared" si="20"/>
        <v>NA</v>
      </c>
      <c r="I205" t="str">
        <f t="shared" si="21"/>
        <v>NA</v>
      </c>
      <c r="J205" t="str">
        <f t="shared" si="22"/>
        <v>Other Phyto</v>
      </c>
      <c r="P205" s="11" t="s">
        <v>325</v>
      </c>
      <c r="T205"/>
      <c r="X205" s="2">
        <v>1</v>
      </c>
      <c r="Y205">
        <v>1</v>
      </c>
      <c r="AH205" s="11" t="s">
        <v>325</v>
      </c>
      <c r="AI205" t="s">
        <v>383</v>
      </c>
    </row>
    <row r="206" spans="1:35" x14ac:dyDescent="0.25">
      <c r="A206" s="1">
        <v>41535</v>
      </c>
      <c r="B206" t="s">
        <v>52</v>
      </c>
      <c r="C206" t="str">
        <f t="shared" si="18"/>
        <v>09/18/2013;1</v>
      </c>
      <c r="D206" t="s">
        <v>120</v>
      </c>
      <c r="E206" t="s">
        <v>271</v>
      </c>
      <c r="F206" t="s">
        <v>117</v>
      </c>
      <c r="G206" t="str">
        <f t="shared" si="19"/>
        <v>Other Phyto</v>
      </c>
      <c r="H206" t="str">
        <f t="shared" si="20"/>
        <v>NA</v>
      </c>
      <c r="I206" t="str">
        <f t="shared" si="21"/>
        <v>NA</v>
      </c>
      <c r="J206" t="str">
        <f t="shared" si="22"/>
        <v>Other Phyto</v>
      </c>
      <c r="P206" s="11" t="s">
        <v>326</v>
      </c>
      <c r="T206"/>
      <c r="X206" s="2">
        <v>1</v>
      </c>
      <c r="Y206">
        <v>1</v>
      </c>
      <c r="AH206" s="11" t="s">
        <v>326</v>
      </c>
      <c r="AI206" t="s">
        <v>384</v>
      </c>
    </row>
    <row r="207" spans="1:35" x14ac:dyDescent="0.25">
      <c r="A207" s="1">
        <v>41535</v>
      </c>
      <c r="B207" t="s">
        <v>52</v>
      </c>
      <c r="C207" t="str">
        <f t="shared" si="18"/>
        <v>09/18/2013;1</v>
      </c>
      <c r="D207" t="s">
        <v>121</v>
      </c>
      <c r="E207" t="s">
        <v>272</v>
      </c>
      <c r="F207" t="s">
        <v>115</v>
      </c>
      <c r="G207" t="str">
        <f t="shared" si="19"/>
        <v>Microcystis</v>
      </c>
      <c r="H207" t="str">
        <f t="shared" si="20"/>
        <v>Microcystis</v>
      </c>
      <c r="I207" t="str">
        <f t="shared" si="21"/>
        <v>NA</v>
      </c>
      <c r="J207" t="str">
        <f t="shared" si="22"/>
        <v>NA</v>
      </c>
      <c r="P207" s="11" t="s">
        <v>327</v>
      </c>
      <c r="T207"/>
      <c r="X207" s="2">
        <v>1</v>
      </c>
      <c r="Y207">
        <v>1</v>
      </c>
      <c r="AH207" s="11" t="s">
        <v>327</v>
      </c>
      <c r="AI207" t="s">
        <v>385</v>
      </c>
    </row>
    <row r="208" spans="1:35" x14ac:dyDescent="0.25">
      <c r="A208" s="1">
        <v>41535</v>
      </c>
      <c r="B208" t="s">
        <v>52</v>
      </c>
      <c r="C208" t="str">
        <f t="shared" si="18"/>
        <v>09/18/2013;1</v>
      </c>
      <c r="D208" t="s">
        <v>135</v>
      </c>
      <c r="E208" t="s">
        <v>285</v>
      </c>
      <c r="F208" t="s">
        <v>117</v>
      </c>
      <c r="G208" t="str">
        <f t="shared" si="19"/>
        <v>Other Phyto</v>
      </c>
      <c r="H208" t="str">
        <f t="shared" si="20"/>
        <v>NA</v>
      </c>
      <c r="I208" t="str">
        <f t="shared" si="21"/>
        <v>NA</v>
      </c>
      <c r="J208" t="str">
        <f t="shared" si="22"/>
        <v>Other Phyto</v>
      </c>
      <c r="P208" s="11" t="s">
        <v>332</v>
      </c>
      <c r="T208"/>
      <c r="X208" s="2">
        <v>1</v>
      </c>
      <c r="Y208">
        <v>1</v>
      </c>
      <c r="AH208" s="11" t="s">
        <v>332</v>
      </c>
      <c r="AI208" t="s">
        <v>386</v>
      </c>
    </row>
    <row r="209" spans="1:35" x14ac:dyDescent="0.25">
      <c r="A209" s="1">
        <v>41535</v>
      </c>
      <c r="B209" t="s">
        <v>52</v>
      </c>
      <c r="C209" t="str">
        <f t="shared" si="18"/>
        <v>09/18/2013;1</v>
      </c>
      <c r="D209" t="s">
        <v>160</v>
      </c>
      <c r="E209" t="s">
        <v>307</v>
      </c>
      <c r="F209" t="s">
        <v>117</v>
      </c>
      <c r="G209" t="str">
        <f t="shared" si="19"/>
        <v>Cyano Other</v>
      </c>
      <c r="H209" t="str">
        <f t="shared" si="20"/>
        <v>NA</v>
      </c>
      <c r="I209" t="str">
        <f t="shared" si="21"/>
        <v>NA</v>
      </c>
      <c r="J209" t="str">
        <f t="shared" si="22"/>
        <v>Cyano Other</v>
      </c>
      <c r="P209" s="11" t="s">
        <v>225</v>
      </c>
      <c r="Q209" s="2">
        <v>1</v>
      </c>
      <c r="T209"/>
      <c r="W209" s="2">
        <v>11</v>
      </c>
      <c r="X209" s="2">
        <v>2</v>
      </c>
      <c r="Y209">
        <v>14</v>
      </c>
      <c r="AA209">
        <v>1</v>
      </c>
      <c r="AG209">
        <v>11</v>
      </c>
      <c r="AH209" s="11" t="s">
        <v>225</v>
      </c>
      <c r="AI209" t="s">
        <v>387</v>
      </c>
    </row>
    <row r="210" spans="1:35" x14ac:dyDescent="0.25">
      <c r="A210" s="1">
        <v>41535</v>
      </c>
      <c r="B210" t="s">
        <v>52</v>
      </c>
      <c r="C210" t="str">
        <f t="shared" si="18"/>
        <v>09/18/2013;1</v>
      </c>
      <c r="D210" t="s">
        <v>161</v>
      </c>
      <c r="E210" t="s">
        <v>308</v>
      </c>
      <c r="F210" t="s">
        <v>117</v>
      </c>
      <c r="G210" t="str">
        <f t="shared" si="19"/>
        <v>Other Phyto</v>
      </c>
      <c r="H210" t="str">
        <f t="shared" si="20"/>
        <v>NA</v>
      </c>
      <c r="I210" t="str">
        <f t="shared" si="21"/>
        <v>NA</v>
      </c>
      <c r="J210" t="str">
        <f t="shared" si="22"/>
        <v>Other Phyto</v>
      </c>
      <c r="P210" s="11" t="s">
        <v>343</v>
      </c>
      <c r="T210"/>
      <c r="X210" s="2">
        <v>1</v>
      </c>
      <c r="Y210">
        <v>1</v>
      </c>
      <c r="AH210" s="11" t="s">
        <v>343</v>
      </c>
      <c r="AI210" t="s">
        <v>387</v>
      </c>
    </row>
    <row r="211" spans="1:35" x14ac:dyDescent="0.25">
      <c r="A211" s="1">
        <v>41535</v>
      </c>
      <c r="B211" t="s">
        <v>52</v>
      </c>
      <c r="C211" t="str">
        <f t="shared" si="18"/>
        <v>09/18/2013;1</v>
      </c>
      <c r="D211" t="s">
        <v>162</v>
      </c>
      <c r="E211" t="s">
        <v>309</v>
      </c>
      <c r="F211" t="s">
        <v>117</v>
      </c>
      <c r="G211" t="str">
        <f t="shared" si="19"/>
        <v>Other Phyto</v>
      </c>
      <c r="H211" t="str">
        <f t="shared" si="20"/>
        <v>NA</v>
      </c>
      <c r="I211" t="str">
        <f t="shared" si="21"/>
        <v>NA</v>
      </c>
      <c r="J211" t="str">
        <f t="shared" si="22"/>
        <v>Other Phyto</v>
      </c>
      <c r="P211" s="11" t="s">
        <v>344</v>
      </c>
      <c r="T211"/>
      <c r="X211" s="2">
        <v>1</v>
      </c>
      <c r="Y211">
        <v>1</v>
      </c>
      <c r="AH211" s="11" t="s">
        <v>344</v>
      </c>
      <c r="AI211" t="s">
        <v>388</v>
      </c>
    </row>
    <row r="212" spans="1:35" x14ac:dyDescent="0.25">
      <c r="A212" s="1">
        <v>41535</v>
      </c>
      <c r="B212" t="s">
        <v>52</v>
      </c>
      <c r="C212" t="str">
        <f t="shared" si="18"/>
        <v>09/18/2013;1</v>
      </c>
      <c r="D212" t="s">
        <v>126</v>
      </c>
      <c r="E212" t="s">
        <v>277</v>
      </c>
      <c r="F212" t="s">
        <v>117</v>
      </c>
      <c r="G212" t="str">
        <f t="shared" si="19"/>
        <v>Other Phyto</v>
      </c>
      <c r="H212" t="str">
        <f t="shared" si="20"/>
        <v>NA</v>
      </c>
      <c r="I212" t="str">
        <f t="shared" si="21"/>
        <v>NA</v>
      </c>
      <c r="J212" t="str">
        <f t="shared" si="22"/>
        <v>Other Phyto</v>
      </c>
      <c r="P212" s="11" t="s">
        <v>226</v>
      </c>
      <c r="S212" s="2">
        <v>1</v>
      </c>
      <c r="T212"/>
      <c r="W212" s="2">
        <v>10</v>
      </c>
      <c r="X212" s="2">
        <v>2</v>
      </c>
      <c r="Y212">
        <v>13</v>
      </c>
      <c r="AC212">
        <v>1</v>
      </c>
      <c r="AG212">
        <v>10</v>
      </c>
      <c r="AH212" s="11" t="s">
        <v>226</v>
      </c>
      <c r="AI212" t="s">
        <v>389</v>
      </c>
    </row>
    <row r="213" spans="1:35" x14ac:dyDescent="0.25">
      <c r="A213" s="1">
        <v>41535</v>
      </c>
      <c r="B213" t="s">
        <v>52</v>
      </c>
      <c r="C213" t="str">
        <f t="shared" si="18"/>
        <v>09/18/2013;1</v>
      </c>
      <c r="D213" t="s">
        <v>119</v>
      </c>
      <c r="E213" t="s">
        <v>269</v>
      </c>
      <c r="F213" t="s">
        <v>117</v>
      </c>
      <c r="G213" t="str">
        <f t="shared" si="19"/>
        <v>Other Phyto</v>
      </c>
      <c r="H213" t="str">
        <f t="shared" si="20"/>
        <v>NA</v>
      </c>
      <c r="I213" t="str">
        <f t="shared" si="21"/>
        <v>NA</v>
      </c>
      <c r="J213" t="str">
        <f t="shared" si="22"/>
        <v>Other Phyto</v>
      </c>
      <c r="P213" s="11" t="s">
        <v>345</v>
      </c>
      <c r="T213"/>
      <c r="X213" s="2">
        <v>1</v>
      </c>
      <c r="Y213">
        <v>1</v>
      </c>
      <c r="AH213" s="11" t="s">
        <v>345</v>
      </c>
      <c r="AI213" t="s">
        <v>389</v>
      </c>
    </row>
    <row r="214" spans="1:35" x14ac:dyDescent="0.25">
      <c r="A214" s="1">
        <v>41535</v>
      </c>
      <c r="B214" t="s">
        <v>52</v>
      </c>
      <c r="C214" t="str">
        <f t="shared" si="18"/>
        <v>09/18/2013;1</v>
      </c>
      <c r="D214" t="s">
        <v>143</v>
      </c>
      <c r="E214" t="s">
        <v>292</v>
      </c>
      <c r="F214" t="s">
        <v>117</v>
      </c>
      <c r="G214" t="str">
        <f t="shared" si="19"/>
        <v>Other Phyto</v>
      </c>
      <c r="H214" t="str">
        <f t="shared" si="20"/>
        <v>NA</v>
      </c>
      <c r="I214" t="str">
        <f t="shared" si="21"/>
        <v>NA</v>
      </c>
      <c r="J214" t="str">
        <f t="shared" si="22"/>
        <v>Other Phyto</v>
      </c>
      <c r="P214" s="11" t="s">
        <v>328</v>
      </c>
      <c r="T214"/>
      <c r="X214" s="2">
        <v>1</v>
      </c>
      <c r="Y214">
        <v>1</v>
      </c>
      <c r="AH214" s="11" t="s">
        <v>328</v>
      </c>
      <c r="AI214" t="s">
        <v>390</v>
      </c>
    </row>
    <row r="215" spans="1:35" x14ac:dyDescent="0.25">
      <c r="A215" s="1">
        <v>41535</v>
      </c>
      <c r="B215" t="s">
        <v>53</v>
      </c>
      <c r="C215" t="str">
        <f t="shared" si="18"/>
        <v>09/18/2013;2</v>
      </c>
      <c r="D215" t="s">
        <v>108</v>
      </c>
      <c r="E215" t="s">
        <v>266</v>
      </c>
      <c r="F215" t="s">
        <v>115</v>
      </c>
      <c r="G215" t="str">
        <f t="shared" si="19"/>
        <v>Anabaena</v>
      </c>
      <c r="H215" t="str">
        <f t="shared" si="20"/>
        <v>Anabaena</v>
      </c>
      <c r="I215" t="str">
        <f t="shared" si="21"/>
        <v>NA</v>
      </c>
      <c r="J215" t="str">
        <f t="shared" si="22"/>
        <v>NA</v>
      </c>
      <c r="P215" s="11" t="s">
        <v>264</v>
      </c>
      <c r="T215"/>
      <c r="U215" s="2">
        <v>1</v>
      </c>
      <c r="W215" s="2">
        <v>6</v>
      </c>
      <c r="X215" s="2">
        <v>2</v>
      </c>
      <c r="Y215">
        <v>9</v>
      </c>
      <c r="AE215">
        <v>1</v>
      </c>
      <c r="AG215">
        <v>6</v>
      </c>
      <c r="AH215" s="11" t="s">
        <v>264</v>
      </c>
      <c r="AI215" t="s">
        <v>391</v>
      </c>
    </row>
    <row r="216" spans="1:35" x14ac:dyDescent="0.25">
      <c r="A216" s="1">
        <v>41535</v>
      </c>
      <c r="B216" t="s">
        <v>53</v>
      </c>
      <c r="C216" t="str">
        <f t="shared" si="18"/>
        <v>09/18/2013;2</v>
      </c>
      <c r="D216" t="s">
        <v>128</v>
      </c>
      <c r="E216" t="s">
        <v>266</v>
      </c>
      <c r="F216" t="s">
        <v>117</v>
      </c>
      <c r="G216" t="str">
        <f t="shared" si="19"/>
        <v>Anabaena</v>
      </c>
      <c r="H216" t="str">
        <f t="shared" si="20"/>
        <v>NA</v>
      </c>
      <c r="I216" t="str">
        <f t="shared" si="21"/>
        <v>NA</v>
      </c>
      <c r="J216" t="str">
        <f t="shared" si="22"/>
        <v>Anabaena</v>
      </c>
      <c r="P216" s="11" t="s">
        <v>361</v>
      </c>
      <c r="T216"/>
      <c r="X216" s="2">
        <v>1</v>
      </c>
      <c r="Y216">
        <v>1</v>
      </c>
      <c r="AH216" s="11" t="s">
        <v>361</v>
      </c>
      <c r="AI216" t="s">
        <v>391</v>
      </c>
    </row>
    <row r="217" spans="1:35" x14ac:dyDescent="0.25">
      <c r="A217" s="1">
        <v>41535</v>
      </c>
      <c r="B217" t="s">
        <v>53</v>
      </c>
      <c r="C217" t="str">
        <f t="shared" si="18"/>
        <v>09/18/2013;2</v>
      </c>
      <c r="D217" t="s">
        <v>116</v>
      </c>
      <c r="E217" t="s">
        <v>267</v>
      </c>
      <c r="F217" t="s">
        <v>117</v>
      </c>
      <c r="G217" t="str">
        <f t="shared" si="19"/>
        <v>Other Phyto</v>
      </c>
      <c r="H217" t="str">
        <f t="shared" si="20"/>
        <v>NA</v>
      </c>
      <c r="I217" t="str">
        <f t="shared" si="21"/>
        <v>NA</v>
      </c>
      <c r="J217" t="str">
        <f t="shared" si="22"/>
        <v>Other Phyto</v>
      </c>
      <c r="P217" s="11" t="s">
        <v>227</v>
      </c>
      <c r="Q217" s="2">
        <v>1</v>
      </c>
      <c r="S217" s="2">
        <v>1</v>
      </c>
      <c r="T217"/>
      <c r="V217" s="2">
        <v>1</v>
      </c>
      <c r="W217" s="2">
        <v>7</v>
      </c>
      <c r="X217" s="2">
        <v>2</v>
      </c>
      <c r="Y217">
        <v>12</v>
      </c>
      <c r="AA217">
        <v>1</v>
      </c>
      <c r="AC217">
        <v>1</v>
      </c>
      <c r="AF217">
        <v>1</v>
      </c>
      <c r="AG217">
        <v>7</v>
      </c>
      <c r="AH217" s="11" t="s">
        <v>227</v>
      </c>
      <c r="AI217" t="s">
        <v>392</v>
      </c>
    </row>
    <row r="218" spans="1:35" x14ac:dyDescent="0.25">
      <c r="A218" s="1">
        <v>41535</v>
      </c>
      <c r="B218" t="s">
        <v>53</v>
      </c>
      <c r="C218" t="str">
        <f t="shared" si="18"/>
        <v>09/18/2013;2</v>
      </c>
      <c r="D218" t="s">
        <v>122</v>
      </c>
      <c r="E218" t="s">
        <v>273</v>
      </c>
      <c r="F218" t="s">
        <v>117</v>
      </c>
      <c r="G218" t="str">
        <f t="shared" si="19"/>
        <v>Other Phyto</v>
      </c>
      <c r="H218" t="str">
        <f t="shared" si="20"/>
        <v>NA</v>
      </c>
      <c r="I218" t="str">
        <f t="shared" si="21"/>
        <v>NA</v>
      </c>
      <c r="J218" t="str">
        <f t="shared" si="22"/>
        <v>Other Phyto</v>
      </c>
      <c r="P218" s="11" t="s">
        <v>346</v>
      </c>
      <c r="T218"/>
      <c r="X218" s="2">
        <v>1</v>
      </c>
      <c r="Y218">
        <v>1</v>
      </c>
      <c r="AH218" s="11" t="s">
        <v>346</v>
      </c>
      <c r="AI218" t="s">
        <v>392</v>
      </c>
    </row>
    <row r="219" spans="1:35" x14ac:dyDescent="0.25">
      <c r="A219" s="1">
        <v>41535</v>
      </c>
      <c r="B219" t="s">
        <v>53</v>
      </c>
      <c r="C219" t="str">
        <f t="shared" si="18"/>
        <v>09/18/2013;2</v>
      </c>
      <c r="D219" t="s">
        <v>130</v>
      </c>
      <c r="E219" t="s">
        <v>280</v>
      </c>
      <c r="F219" t="s">
        <v>117</v>
      </c>
      <c r="G219" t="str">
        <f t="shared" si="19"/>
        <v>Other Phyto</v>
      </c>
      <c r="H219" t="str">
        <f t="shared" si="20"/>
        <v>NA</v>
      </c>
      <c r="I219" t="str">
        <f t="shared" si="21"/>
        <v>NA</v>
      </c>
      <c r="J219" t="str">
        <f t="shared" si="22"/>
        <v>Other Phyto</v>
      </c>
      <c r="P219" s="11" t="s">
        <v>228</v>
      </c>
      <c r="Q219" s="2">
        <v>1</v>
      </c>
      <c r="T219"/>
      <c r="U219" s="2">
        <v>1</v>
      </c>
      <c r="W219" s="2">
        <v>10</v>
      </c>
      <c r="X219" s="2">
        <v>2</v>
      </c>
      <c r="Y219">
        <v>14</v>
      </c>
      <c r="AA219">
        <v>1</v>
      </c>
      <c r="AE219">
        <v>1</v>
      </c>
      <c r="AG219">
        <v>10</v>
      </c>
      <c r="AH219" s="11" t="s">
        <v>228</v>
      </c>
      <c r="AI219" t="s">
        <v>393</v>
      </c>
    </row>
    <row r="220" spans="1:35" x14ac:dyDescent="0.25">
      <c r="A220" s="1">
        <v>41535</v>
      </c>
      <c r="B220" t="s">
        <v>53</v>
      </c>
      <c r="C220" t="str">
        <f t="shared" si="18"/>
        <v>09/18/2013;2</v>
      </c>
      <c r="D220" t="s">
        <v>155</v>
      </c>
      <c r="E220" t="s">
        <v>302</v>
      </c>
      <c r="F220" t="s">
        <v>117</v>
      </c>
      <c r="G220" t="str">
        <f t="shared" si="19"/>
        <v>Other Phyto</v>
      </c>
      <c r="H220" t="str">
        <f t="shared" si="20"/>
        <v>NA</v>
      </c>
      <c r="I220" t="str">
        <f t="shared" si="21"/>
        <v>NA</v>
      </c>
      <c r="J220" t="str">
        <f t="shared" si="22"/>
        <v>Other Phyto</v>
      </c>
      <c r="P220" s="11" t="s">
        <v>362</v>
      </c>
      <c r="T220"/>
      <c r="X220" s="2">
        <v>2</v>
      </c>
      <c r="Y220">
        <v>2</v>
      </c>
      <c r="AH220" s="11" t="s">
        <v>362</v>
      </c>
      <c r="AI220" t="s">
        <v>393</v>
      </c>
    </row>
    <row r="221" spans="1:35" x14ac:dyDescent="0.25">
      <c r="A221" s="1">
        <v>41535</v>
      </c>
      <c r="B221" t="s">
        <v>53</v>
      </c>
      <c r="C221" t="str">
        <f t="shared" si="18"/>
        <v>09/18/2013;2</v>
      </c>
      <c r="D221" t="s">
        <v>148</v>
      </c>
      <c r="E221" t="s">
        <v>296</v>
      </c>
      <c r="F221" t="s">
        <v>117</v>
      </c>
      <c r="G221" t="str">
        <f t="shared" si="19"/>
        <v>Other Phyto</v>
      </c>
      <c r="H221" t="str">
        <f t="shared" si="20"/>
        <v>NA</v>
      </c>
      <c r="I221" t="str">
        <f t="shared" si="21"/>
        <v>NA</v>
      </c>
      <c r="J221" t="str">
        <f t="shared" si="22"/>
        <v>Other Phyto</v>
      </c>
      <c r="P221" s="11" t="s">
        <v>229</v>
      </c>
      <c r="Q221" s="2">
        <v>1</v>
      </c>
      <c r="T221"/>
      <c r="V221" s="2">
        <v>1</v>
      </c>
      <c r="W221" s="2">
        <v>7</v>
      </c>
      <c r="X221" s="2">
        <v>2</v>
      </c>
      <c r="Y221">
        <v>11</v>
      </c>
      <c r="AA221">
        <v>1</v>
      </c>
      <c r="AF221">
        <v>1</v>
      </c>
      <c r="AG221">
        <v>7</v>
      </c>
      <c r="AH221" s="11" t="s">
        <v>229</v>
      </c>
      <c r="AI221" t="s">
        <v>393</v>
      </c>
    </row>
    <row r="222" spans="1:35" x14ac:dyDescent="0.25">
      <c r="A222" s="1">
        <v>41535</v>
      </c>
      <c r="B222" t="s">
        <v>53</v>
      </c>
      <c r="C222" t="str">
        <f t="shared" si="18"/>
        <v>09/18/2013;2</v>
      </c>
      <c r="D222" t="s">
        <v>131</v>
      </c>
      <c r="E222" t="s">
        <v>281</v>
      </c>
      <c r="F222" t="s">
        <v>117</v>
      </c>
      <c r="G222" t="str">
        <f t="shared" si="19"/>
        <v>Other Phyto</v>
      </c>
      <c r="H222" t="str">
        <f t="shared" si="20"/>
        <v>NA</v>
      </c>
      <c r="I222" t="str">
        <f t="shared" si="21"/>
        <v>NA</v>
      </c>
      <c r="J222" t="str">
        <f t="shared" si="22"/>
        <v>Other Phyto</v>
      </c>
      <c r="P222" s="11" t="s">
        <v>230</v>
      </c>
      <c r="T222">
        <v>1</v>
      </c>
      <c r="U222" s="2">
        <v>1</v>
      </c>
      <c r="W222" s="2">
        <v>2</v>
      </c>
      <c r="X222" s="2">
        <v>2</v>
      </c>
      <c r="Y222">
        <v>6</v>
      </c>
      <c r="AD222">
        <v>1</v>
      </c>
      <c r="AE222">
        <v>1</v>
      </c>
      <c r="AG222">
        <v>2</v>
      </c>
      <c r="AH222" s="11" t="s">
        <v>230</v>
      </c>
      <c r="AI222" t="s">
        <v>394</v>
      </c>
    </row>
    <row r="223" spans="1:35" x14ac:dyDescent="0.25">
      <c r="A223" s="1">
        <v>41535</v>
      </c>
      <c r="B223" t="s">
        <v>53</v>
      </c>
      <c r="C223" t="str">
        <f t="shared" si="18"/>
        <v>09/18/2013;2</v>
      </c>
      <c r="D223" t="s">
        <v>120</v>
      </c>
      <c r="E223" t="s">
        <v>271</v>
      </c>
      <c r="F223" t="s">
        <v>117</v>
      </c>
      <c r="G223" t="str">
        <f t="shared" si="19"/>
        <v>Other Phyto</v>
      </c>
      <c r="H223" t="str">
        <f t="shared" si="20"/>
        <v>NA</v>
      </c>
      <c r="I223" t="str">
        <f t="shared" si="21"/>
        <v>NA</v>
      </c>
      <c r="J223" t="str">
        <f t="shared" si="22"/>
        <v>Other Phyto</v>
      </c>
      <c r="P223" s="11" t="s">
        <v>363</v>
      </c>
      <c r="T223"/>
      <c r="X223" s="2">
        <v>2</v>
      </c>
      <c r="Y223">
        <v>2</v>
      </c>
      <c r="AH223" s="11" t="s">
        <v>363</v>
      </c>
      <c r="AI223" t="s">
        <v>394</v>
      </c>
    </row>
    <row r="224" spans="1:35" x14ac:dyDescent="0.25">
      <c r="A224" s="1">
        <v>41535</v>
      </c>
      <c r="B224" t="s">
        <v>53</v>
      </c>
      <c r="C224" t="str">
        <f t="shared" si="18"/>
        <v>09/18/2013;2</v>
      </c>
      <c r="D224" t="s">
        <v>124</v>
      </c>
      <c r="E224" t="s">
        <v>275</v>
      </c>
      <c r="F224" t="s">
        <v>117</v>
      </c>
      <c r="G224" t="str">
        <f t="shared" si="19"/>
        <v>Other Phyto</v>
      </c>
      <c r="H224" t="str">
        <f t="shared" si="20"/>
        <v>NA</v>
      </c>
      <c r="I224" t="str">
        <f t="shared" si="21"/>
        <v>NA</v>
      </c>
      <c r="J224" t="str">
        <f t="shared" si="22"/>
        <v>Other Phyto</v>
      </c>
      <c r="P224" s="11" t="s">
        <v>231</v>
      </c>
      <c r="Q224" s="2">
        <v>1</v>
      </c>
      <c r="R224" s="2">
        <v>1</v>
      </c>
      <c r="T224"/>
      <c r="V224" s="2">
        <v>1</v>
      </c>
      <c r="W224" s="2">
        <v>9</v>
      </c>
      <c r="X224" s="2">
        <v>2</v>
      </c>
      <c r="Y224">
        <v>14</v>
      </c>
      <c r="Z224" s="24"/>
      <c r="AA224">
        <v>1</v>
      </c>
      <c r="AB224">
        <v>1</v>
      </c>
      <c r="AF224">
        <v>1</v>
      </c>
      <c r="AG224">
        <v>9</v>
      </c>
      <c r="AH224" s="11" t="s">
        <v>231</v>
      </c>
      <c r="AI224" t="s">
        <v>394</v>
      </c>
    </row>
    <row r="225" spans="1:35" x14ac:dyDescent="0.25">
      <c r="A225" s="1">
        <v>41535</v>
      </c>
      <c r="B225" t="s">
        <v>53</v>
      </c>
      <c r="C225" t="str">
        <f t="shared" si="18"/>
        <v>09/18/2013;2</v>
      </c>
      <c r="D225" t="s">
        <v>121</v>
      </c>
      <c r="E225" t="s">
        <v>272</v>
      </c>
      <c r="F225" t="s">
        <v>118</v>
      </c>
      <c r="G225" t="str">
        <f t="shared" si="19"/>
        <v>Microcystis</v>
      </c>
      <c r="H225" t="str">
        <f t="shared" si="20"/>
        <v>NA</v>
      </c>
      <c r="I225" t="str">
        <f t="shared" si="21"/>
        <v>Microcystis</v>
      </c>
      <c r="J225" t="str">
        <f t="shared" si="22"/>
        <v>NA</v>
      </c>
      <c r="P225" s="11" t="s">
        <v>232</v>
      </c>
      <c r="T225"/>
      <c r="U225" s="2">
        <v>1</v>
      </c>
      <c r="W225" s="2">
        <v>2</v>
      </c>
      <c r="X225" s="2">
        <v>2</v>
      </c>
      <c r="Y225">
        <v>5</v>
      </c>
      <c r="Z225" s="24"/>
      <c r="AE225">
        <v>1</v>
      </c>
      <c r="AG225">
        <v>2</v>
      </c>
      <c r="AH225" s="11" t="s">
        <v>232</v>
      </c>
      <c r="AI225" t="s">
        <v>395</v>
      </c>
    </row>
    <row r="226" spans="1:35" x14ac:dyDescent="0.25">
      <c r="A226" s="1">
        <v>41535</v>
      </c>
      <c r="B226" t="s">
        <v>53</v>
      </c>
      <c r="C226" t="str">
        <f t="shared" si="18"/>
        <v>09/18/2013;2</v>
      </c>
      <c r="D226" t="s">
        <v>158</v>
      </c>
      <c r="E226" t="s">
        <v>305</v>
      </c>
      <c r="F226" t="s">
        <v>117</v>
      </c>
      <c r="G226" t="str">
        <f t="shared" si="19"/>
        <v>Other Phyto</v>
      </c>
      <c r="H226" t="str">
        <f t="shared" si="20"/>
        <v>NA</v>
      </c>
      <c r="I226" t="str">
        <f t="shared" si="21"/>
        <v>NA</v>
      </c>
      <c r="J226" t="str">
        <f t="shared" si="22"/>
        <v>Other Phyto</v>
      </c>
      <c r="P226" s="11" t="s">
        <v>347</v>
      </c>
      <c r="T226"/>
      <c r="X226" s="2">
        <v>2</v>
      </c>
      <c r="Y226">
        <v>2</v>
      </c>
      <c r="Z226" s="24"/>
      <c r="AH226" s="11" t="s">
        <v>347</v>
      </c>
      <c r="AI226" t="s">
        <v>395</v>
      </c>
    </row>
    <row r="227" spans="1:35" x14ac:dyDescent="0.25">
      <c r="A227" s="1">
        <v>41535</v>
      </c>
      <c r="B227" t="s">
        <v>53</v>
      </c>
      <c r="C227" t="str">
        <f t="shared" si="18"/>
        <v>09/18/2013;2</v>
      </c>
      <c r="D227" t="s">
        <v>163</v>
      </c>
      <c r="E227" t="s">
        <v>310</v>
      </c>
      <c r="F227" t="s">
        <v>117</v>
      </c>
      <c r="G227" t="str">
        <f t="shared" si="19"/>
        <v>Other Phyto</v>
      </c>
      <c r="H227" t="str">
        <f t="shared" si="20"/>
        <v>NA</v>
      </c>
      <c r="I227" t="str">
        <f t="shared" si="21"/>
        <v>NA</v>
      </c>
      <c r="J227" t="str">
        <f t="shared" si="22"/>
        <v>Other Phyto</v>
      </c>
      <c r="P227" s="11" t="s">
        <v>233</v>
      </c>
      <c r="T227"/>
      <c r="W227" s="2">
        <v>11</v>
      </c>
      <c r="X227" s="2">
        <v>2</v>
      </c>
      <c r="Y227">
        <v>13</v>
      </c>
      <c r="Z227" s="24"/>
      <c r="AG227">
        <v>11</v>
      </c>
      <c r="AH227" s="11" t="s">
        <v>233</v>
      </c>
      <c r="AI227" t="s">
        <v>395</v>
      </c>
    </row>
    <row r="228" spans="1:35" x14ac:dyDescent="0.25">
      <c r="A228" s="1">
        <v>41535</v>
      </c>
      <c r="B228" t="s">
        <v>53</v>
      </c>
      <c r="C228" t="str">
        <f t="shared" si="18"/>
        <v>09/18/2013;2</v>
      </c>
      <c r="D228" t="s">
        <v>134</v>
      </c>
      <c r="E228" t="s">
        <v>284</v>
      </c>
      <c r="F228" t="s">
        <v>117</v>
      </c>
      <c r="G228" t="str">
        <f t="shared" si="19"/>
        <v>Cyano Other</v>
      </c>
      <c r="H228" t="str">
        <f t="shared" si="20"/>
        <v>NA</v>
      </c>
      <c r="I228" t="str">
        <f t="shared" si="21"/>
        <v>NA</v>
      </c>
      <c r="J228" t="str">
        <f t="shared" si="22"/>
        <v>Cyano Other</v>
      </c>
      <c r="P228" s="11" t="s">
        <v>364</v>
      </c>
      <c r="T228"/>
      <c r="X228" s="2">
        <v>4</v>
      </c>
      <c r="Y228">
        <v>4</v>
      </c>
      <c r="Z228" s="24"/>
      <c r="AH228" s="11" t="s">
        <v>364</v>
      </c>
      <c r="AI228" t="s">
        <v>396</v>
      </c>
    </row>
    <row r="229" spans="1:35" x14ac:dyDescent="0.25">
      <c r="A229" s="1">
        <v>41535</v>
      </c>
      <c r="B229" t="s">
        <v>53</v>
      </c>
      <c r="C229" t="str">
        <f t="shared" si="18"/>
        <v>09/18/2013;2</v>
      </c>
      <c r="D229" t="s">
        <v>135</v>
      </c>
      <c r="E229" t="s">
        <v>285</v>
      </c>
      <c r="F229" t="s">
        <v>117</v>
      </c>
      <c r="G229" t="str">
        <f t="shared" si="19"/>
        <v>Other Phyto</v>
      </c>
      <c r="H229" t="str">
        <f t="shared" si="20"/>
        <v>NA</v>
      </c>
      <c r="I229" t="str">
        <f t="shared" si="21"/>
        <v>NA</v>
      </c>
      <c r="J229" t="str">
        <f t="shared" si="22"/>
        <v>Other Phyto</v>
      </c>
      <c r="P229" s="11" t="s">
        <v>234</v>
      </c>
      <c r="T229">
        <v>1</v>
      </c>
      <c r="U229" s="2">
        <v>1</v>
      </c>
      <c r="W229" s="2">
        <v>7</v>
      </c>
      <c r="X229" s="2">
        <v>2</v>
      </c>
      <c r="Y229">
        <v>11</v>
      </c>
      <c r="Z229" s="24"/>
      <c r="AD229">
        <v>1</v>
      </c>
      <c r="AE229">
        <v>1</v>
      </c>
      <c r="AG229">
        <v>7</v>
      </c>
      <c r="AH229" s="11" t="s">
        <v>234</v>
      </c>
      <c r="AI229" t="s">
        <v>396</v>
      </c>
    </row>
    <row r="230" spans="1:35" x14ac:dyDescent="0.25">
      <c r="A230" s="1">
        <v>41535</v>
      </c>
      <c r="B230" t="s">
        <v>53</v>
      </c>
      <c r="C230" t="str">
        <f t="shared" si="18"/>
        <v>09/18/2013;2</v>
      </c>
      <c r="D230" t="s">
        <v>125</v>
      </c>
      <c r="E230" t="s">
        <v>276</v>
      </c>
      <c r="F230" t="s">
        <v>117</v>
      </c>
      <c r="G230" t="str">
        <f t="shared" si="19"/>
        <v>Other Phyto</v>
      </c>
      <c r="H230" t="str">
        <f t="shared" si="20"/>
        <v>NA</v>
      </c>
      <c r="I230" t="str">
        <f t="shared" si="21"/>
        <v>NA</v>
      </c>
      <c r="J230" t="str">
        <f t="shared" si="22"/>
        <v>Other Phyto</v>
      </c>
      <c r="P230" s="11" t="s">
        <v>235</v>
      </c>
      <c r="Q230" s="2">
        <v>1</v>
      </c>
      <c r="R230" s="2">
        <v>2</v>
      </c>
      <c r="T230"/>
      <c r="U230" s="2">
        <v>1</v>
      </c>
      <c r="V230" s="2">
        <v>3</v>
      </c>
      <c r="W230" s="2">
        <v>9</v>
      </c>
      <c r="X230" s="2">
        <v>2</v>
      </c>
      <c r="Y230">
        <v>18</v>
      </c>
      <c r="Z230" s="24"/>
      <c r="AA230">
        <v>1</v>
      </c>
      <c r="AB230">
        <v>2</v>
      </c>
      <c r="AE230">
        <v>1</v>
      </c>
      <c r="AF230">
        <v>3</v>
      </c>
      <c r="AG230">
        <v>9</v>
      </c>
      <c r="AH230" s="11" t="s">
        <v>235</v>
      </c>
      <c r="AI230" t="s">
        <v>396</v>
      </c>
    </row>
    <row r="231" spans="1:35" x14ac:dyDescent="0.25">
      <c r="A231" s="1">
        <v>41535</v>
      </c>
      <c r="B231" t="s">
        <v>53</v>
      </c>
      <c r="C231" t="str">
        <f t="shared" si="18"/>
        <v>09/18/2013;2</v>
      </c>
      <c r="D231" t="s">
        <v>126</v>
      </c>
      <c r="E231" t="s">
        <v>277</v>
      </c>
      <c r="F231" t="s">
        <v>117</v>
      </c>
      <c r="G231" t="str">
        <f t="shared" si="19"/>
        <v>Other Phyto</v>
      </c>
      <c r="H231" t="str">
        <f t="shared" si="20"/>
        <v>NA</v>
      </c>
      <c r="I231" t="str">
        <f t="shared" si="21"/>
        <v>NA</v>
      </c>
      <c r="J231" t="str">
        <f t="shared" si="22"/>
        <v>Other Phyto</v>
      </c>
      <c r="P231" s="11" t="s">
        <v>236</v>
      </c>
      <c r="Q231" s="2">
        <v>1</v>
      </c>
      <c r="R231" s="2">
        <v>1</v>
      </c>
      <c r="S231" s="2">
        <v>1</v>
      </c>
      <c r="T231"/>
      <c r="U231" s="2">
        <v>1</v>
      </c>
      <c r="V231" s="2">
        <v>2</v>
      </c>
      <c r="W231" s="2">
        <v>16</v>
      </c>
      <c r="X231" s="2">
        <v>2</v>
      </c>
      <c r="Y231">
        <v>24</v>
      </c>
      <c r="Z231" s="24"/>
      <c r="AA231">
        <v>1</v>
      </c>
      <c r="AB231">
        <v>1</v>
      </c>
      <c r="AC231">
        <v>1</v>
      </c>
      <c r="AE231">
        <v>1</v>
      </c>
      <c r="AF231">
        <v>2</v>
      </c>
      <c r="AG231">
        <v>16</v>
      </c>
      <c r="AH231" s="11" t="s">
        <v>236</v>
      </c>
      <c r="AI231" t="s">
        <v>396</v>
      </c>
    </row>
    <row r="232" spans="1:35" x14ac:dyDescent="0.25">
      <c r="A232" s="1">
        <v>41535</v>
      </c>
      <c r="B232" t="s">
        <v>53</v>
      </c>
      <c r="C232" t="str">
        <f t="shared" si="18"/>
        <v>09/18/2013;2</v>
      </c>
      <c r="D232" t="s">
        <v>164</v>
      </c>
      <c r="E232" t="s">
        <v>311</v>
      </c>
      <c r="F232" t="s">
        <v>117</v>
      </c>
      <c r="G232" t="str">
        <f t="shared" si="19"/>
        <v>Other Phyto</v>
      </c>
      <c r="H232" t="str">
        <f t="shared" si="20"/>
        <v>NA</v>
      </c>
      <c r="I232" t="str">
        <f t="shared" si="21"/>
        <v>NA</v>
      </c>
      <c r="J232" t="str">
        <f t="shared" si="22"/>
        <v>Other Phyto</v>
      </c>
      <c r="P232" s="11" t="s">
        <v>237</v>
      </c>
      <c r="T232"/>
      <c r="V232" s="2">
        <v>1</v>
      </c>
      <c r="W232" s="2">
        <v>9</v>
      </c>
      <c r="X232" s="2">
        <v>2</v>
      </c>
      <c r="Y232">
        <v>12</v>
      </c>
      <c r="Z232" s="24"/>
      <c r="AF232">
        <v>1</v>
      </c>
      <c r="AG232">
        <v>9</v>
      </c>
      <c r="AH232" s="11" t="s">
        <v>237</v>
      </c>
      <c r="AI232" t="s">
        <v>396</v>
      </c>
    </row>
    <row r="233" spans="1:35" x14ac:dyDescent="0.25">
      <c r="A233" s="1">
        <v>41535</v>
      </c>
      <c r="B233" t="s">
        <v>53</v>
      </c>
      <c r="C233" t="str">
        <f t="shared" si="18"/>
        <v>09/18/2013;2</v>
      </c>
      <c r="D233" t="s">
        <v>141</v>
      </c>
      <c r="E233" t="s">
        <v>291</v>
      </c>
      <c r="F233" t="s">
        <v>117</v>
      </c>
      <c r="G233" t="str">
        <f t="shared" si="19"/>
        <v>Other Phyto</v>
      </c>
      <c r="H233" t="str">
        <f t="shared" si="20"/>
        <v>NA</v>
      </c>
      <c r="I233" t="str">
        <f t="shared" si="21"/>
        <v>NA</v>
      </c>
      <c r="J233" t="str">
        <f t="shared" si="22"/>
        <v>Other Phyto</v>
      </c>
      <c r="P233" s="11" t="s">
        <v>381</v>
      </c>
      <c r="T233"/>
      <c r="X233" s="2">
        <v>1</v>
      </c>
      <c r="Y233">
        <v>1</v>
      </c>
      <c r="Z233" s="24"/>
      <c r="AH233" s="11" t="s">
        <v>381</v>
      </c>
      <c r="AI233" t="s">
        <v>396</v>
      </c>
    </row>
    <row r="234" spans="1:35" x14ac:dyDescent="0.25">
      <c r="A234" s="1">
        <v>41535</v>
      </c>
      <c r="B234" t="s">
        <v>53</v>
      </c>
      <c r="C234" t="str">
        <f t="shared" si="18"/>
        <v>09/18/2013;2</v>
      </c>
      <c r="D234" t="s">
        <v>143</v>
      </c>
      <c r="E234" t="s">
        <v>292</v>
      </c>
      <c r="F234" t="s">
        <v>117</v>
      </c>
      <c r="G234" t="str">
        <f t="shared" si="19"/>
        <v>Other Phyto</v>
      </c>
      <c r="H234" t="str">
        <f t="shared" si="20"/>
        <v>NA</v>
      </c>
      <c r="I234" t="str">
        <f t="shared" si="21"/>
        <v>NA</v>
      </c>
      <c r="J234" t="str">
        <f t="shared" si="22"/>
        <v>Other Phyto</v>
      </c>
      <c r="P234" s="11" t="s">
        <v>238</v>
      </c>
      <c r="R234" s="2">
        <v>2</v>
      </c>
      <c r="T234"/>
      <c r="W234" s="2">
        <v>7</v>
      </c>
      <c r="X234" s="2">
        <v>2</v>
      </c>
      <c r="Y234">
        <v>11</v>
      </c>
      <c r="Z234" s="24"/>
      <c r="AB234">
        <v>2</v>
      </c>
      <c r="AG234">
        <v>7</v>
      </c>
      <c r="AH234" s="11" t="s">
        <v>238</v>
      </c>
      <c r="AI234" t="s">
        <v>397</v>
      </c>
    </row>
    <row r="235" spans="1:35" x14ac:dyDescent="0.25">
      <c r="A235" s="1">
        <v>41535</v>
      </c>
      <c r="B235" t="s">
        <v>54</v>
      </c>
      <c r="C235" t="str">
        <f t="shared" si="18"/>
        <v>09/18/2013;3</v>
      </c>
      <c r="D235" t="s">
        <v>108</v>
      </c>
      <c r="E235" t="s">
        <v>266</v>
      </c>
      <c r="F235" t="s">
        <v>118</v>
      </c>
      <c r="G235" t="str">
        <f t="shared" si="19"/>
        <v>Anabaena</v>
      </c>
      <c r="H235" t="str">
        <f t="shared" si="20"/>
        <v>NA</v>
      </c>
      <c r="I235" t="str">
        <f t="shared" si="21"/>
        <v>Anabaena</v>
      </c>
      <c r="J235" t="str">
        <f t="shared" si="22"/>
        <v>NA</v>
      </c>
      <c r="P235" s="11" t="s">
        <v>348</v>
      </c>
      <c r="T235"/>
      <c r="X235" s="2">
        <v>2</v>
      </c>
      <c r="Y235">
        <v>2</v>
      </c>
      <c r="Z235" s="24"/>
      <c r="AH235" s="11" t="s">
        <v>348</v>
      </c>
      <c r="AI235" t="s">
        <v>397</v>
      </c>
    </row>
    <row r="236" spans="1:35" x14ac:dyDescent="0.25">
      <c r="A236" s="1">
        <v>41535</v>
      </c>
      <c r="B236" t="s">
        <v>54</v>
      </c>
      <c r="C236" t="str">
        <f t="shared" si="18"/>
        <v>09/18/2013;3</v>
      </c>
      <c r="D236" t="s">
        <v>129</v>
      </c>
      <c r="E236" t="s">
        <v>279</v>
      </c>
      <c r="F236" t="s">
        <v>117</v>
      </c>
      <c r="G236" t="str">
        <f t="shared" si="19"/>
        <v>Aphanizomenon</v>
      </c>
      <c r="H236" t="str">
        <f t="shared" si="20"/>
        <v>NA</v>
      </c>
      <c r="I236" t="str">
        <f t="shared" si="21"/>
        <v>NA</v>
      </c>
      <c r="J236" t="str">
        <f t="shared" si="22"/>
        <v>Aphanizomenon</v>
      </c>
      <c r="P236" s="11" t="s">
        <v>239</v>
      </c>
      <c r="R236" s="2">
        <v>1</v>
      </c>
      <c r="T236"/>
      <c r="W236" s="2">
        <v>11</v>
      </c>
      <c r="X236" s="2">
        <v>2</v>
      </c>
      <c r="Y236">
        <v>14</v>
      </c>
      <c r="Z236" s="24"/>
      <c r="AB236">
        <v>1</v>
      </c>
      <c r="AG236">
        <v>11</v>
      </c>
      <c r="AH236" s="11" t="s">
        <v>239</v>
      </c>
      <c r="AI236" t="s">
        <v>397</v>
      </c>
    </row>
    <row r="237" spans="1:35" x14ac:dyDescent="0.25">
      <c r="A237" s="1">
        <v>41535</v>
      </c>
      <c r="B237" t="s">
        <v>54</v>
      </c>
      <c r="C237" t="str">
        <f t="shared" si="18"/>
        <v>09/18/2013;3</v>
      </c>
      <c r="D237" t="s">
        <v>116</v>
      </c>
      <c r="E237" t="s">
        <v>267</v>
      </c>
      <c r="F237" t="s">
        <v>117</v>
      </c>
      <c r="G237" t="str">
        <f t="shared" si="19"/>
        <v>Other Phyto</v>
      </c>
      <c r="H237" t="str">
        <f t="shared" si="20"/>
        <v>NA</v>
      </c>
      <c r="I237" t="str">
        <f t="shared" si="21"/>
        <v>NA</v>
      </c>
      <c r="J237" t="str">
        <f t="shared" si="22"/>
        <v>Other Phyto</v>
      </c>
      <c r="P237" s="11" t="s">
        <v>365</v>
      </c>
      <c r="T237"/>
      <c r="X237" s="2">
        <v>4</v>
      </c>
      <c r="Y237">
        <v>4</v>
      </c>
      <c r="Z237" s="24"/>
      <c r="AH237" s="11" t="s">
        <v>365</v>
      </c>
      <c r="AI237" t="s">
        <v>398</v>
      </c>
    </row>
    <row r="238" spans="1:35" x14ac:dyDescent="0.25">
      <c r="A238" s="1">
        <v>41535</v>
      </c>
      <c r="B238" t="s">
        <v>54</v>
      </c>
      <c r="C238" t="str">
        <f t="shared" si="18"/>
        <v>09/18/2013;3</v>
      </c>
      <c r="D238" t="s">
        <v>122</v>
      </c>
      <c r="E238" t="s">
        <v>273</v>
      </c>
      <c r="F238" t="s">
        <v>117</v>
      </c>
      <c r="G238" t="str">
        <f t="shared" si="19"/>
        <v>Other Phyto</v>
      </c>
      <c r="H238" t="str">
        <f t="shared" si="20"/>
        <v>NA</v>
      </c>
      <c r="I238" t="str">
        <f t="shared" si="21"/>
        <v>NA</v>
      </c>
      <c r="J238" t="str">
        <f t="shared" si="22"/>
        <v>Other Phyto</v>
      </c>
      <c r="P238" s="11" t="s">
        <v>366</v>
      </c>
      <c r="T238"/>
      <c r="X238" s="2">
        <v>4</v>
      </c>
      <c r="Y238">
        <v>4</v>
      </c>
      <c r="Z238" s="24"/>
      <c r="AH238" s="11" t="s">
        <v>366</v>
      </c>
      <c r="AI238" t="s">
        <v>399</v>
      </c>
    </row>
    <row r="239" spans="1:35" x14ac:dyDescent="0.25">
      <c r="A239" s="1">
        <v>41535</v>
      </c>
      <c r="B239" t="s">
        <v>54</v>
      </c>
      <c r="C239" t="str">
        <f t="shared" si="18"/>
        <v>09/18/2013;3</v>
      </c>
      <c r="D239" t="s">
        <v>130</v>
      </c>
      <c r="E239" t="s">
        <v>280</v>
      </c>
      <c r="F239" t="s">
        <v>117</v>
      </c>
      <c r="G239" t="str">
        <f t="shared" si="19"/>
        <v>Other Phyto</v>
      </c>
      <c r="H239" t="str">
        <f t="shared" si="20"/>
        <v>NA</v>
      </c>
      <c r="I239" t="str">
        <f t="shared" si="21"/>
        <v>NA</v>
      </c>
      <c r="J239" t="str">
        <f t="shared" si="22"/>
        <v>Other Phyto</v>
      </c>
      <c r="P239" s="11" t="s">
        <v>432</v>
      </c>
      <c r="T239"/>
      <c r="X239" s="2">
        <v>1</v>
      </c>
      <c r="Y239">
        <v>1</v>
      </c>
      <c r="Z239" s="24"/>
      <c r="AH239" s="11" t="s">
        <v>367</v>
      </c>
      <c r="AI239" t="s">
        <v>400</v>
      </c>
    </row>
    <row r="240" spans="1:35" x14ac:dyDescent="0.25">
      <c r="A240" s="1">
        <v>41535</v>
      </c>
      <c r="B240" t="s">
        <v>54</v>
      </c>
      <c r="C240" t="str">
        <f t="shared" si="18"/>
        <v>09/18/2013;3</v>
      </c>
      <c r="D240" t="s">
        <v>155</v>
      </c>
      <c r="E240" t="s">
        <v>302</v>
      </c>
      <c r="F240" t="s">
        <v>117</v>
      </c>
      <c r="G240" t="str">
        <f t="shared" si="19"/>
        <v>Other Phyto</v>
      </c>
      <c r="H240" t="str">
        <f t="shared" si="20"/>
        <v>NA</v>
      </c>
      <c r="I240" t="str">
        <f t="shared" si="21"/>
        <v>NA</v>
      </c>
      <c r="J240" t="str">
        <f t="shared" si="22"/>
        <v>Other Phyto</v>
      </c>
      <c r="P240" s="11" t="s">
        <v>367</v>
      </c>
      <c r="T240"/>
      <c r="X240" s="2">
        <v>3</v>
      </c>
      <c r="Y240">
        <v>3</v>
      </c>
      <c r="Z240" s="24"/>
      <c r="AH240" s="11" t="s">
        <v>240</v>
      </c>
      <c r="AI240" t="s">
        <v>401</v>
      </c>
    </row>
    <row r="241" spans="1:35" x14ac:dyDescent="0.25">
      <c r="A241" s="1">
        <v>41535</v>
      </c>
      <c r="B241" t="s">
        <v>54</v>
      </c>
      <c r="C241" t="str">
        <f t="shared" si="18"/>
        <v>09/18/2013;3</v>
      </c>
      <c r="D241" t="s">
        <v>131</v>
      </c>
      <c r="E241" t="s">
        <v>281</v>
      </c>
      <c r="F241" t="s">
        <v>117</v>
      </c>
      <c r="G241" t="str">
        <f t="shared" si="19"/>
        <v>Other Phyto</v>
      </c>
      <c r="H241" t="str">
        <f t="shared" si="20"/>
        <v>NA</v>
      </c>
      <c r="I241" t="str">
        <f t="shared" si="21"/>
        <v>NA</v>
      </c>
      <c r="J241" t="str">
        <f t="shared" si="22"/>
        <v>Other Phyto</v>
      </c>
      <c r="P241" s="11" t="s">
        <v>240</v>
      </c>
      <c r="T241"/>
      <c r="V241" s="2">
        <v>1</v>
      </c>
      <c r="W241" s="2">
        <v>12</v>
      </c>
      <c r="X241" s="2">
        <v>2</v>
      </c>
      <c r="Y241">
        <v>15</v>
      </c>
      <c r="Z241" s="24"/>
      <c r="AF241">
        <v>1</v>
      </c>
      <c r="AG241">
        <v>12</v>
      </c>
      <c r="AH241" s="11" t="s">
        <v>349</v>
      </c>
      <c r="AI241" t="s">
        <v>401</v>
      </c>
    </row>
    <row r="242" spans="1:35" x14ac:dyDescent="0.25">
      <c r="A242" s="1">
        <v>41535</v>
      </c>
      <c r="B242" t="s">
        <v>54</v>
      </c>
      <c r="C242" t="str">
        <f t="shared" si="18"/>
        <v>09/18/2013;3</v>
      </c>
      <c r="D242" t="s">
        <v>120</v>
      </c>
      <c r="E242" t="s">
        <v>271</v>
      </c>
      <c r="F242" t="s">
        <v>115</v>
      </c>
      <c r="G242" t="str">
        <f t="shared" si="19"/>
        <v>Other Phyto</v>
      </c>
      <c r="H242" t="str">
        <f t="shared" si="20"/>
        <v>Other Phyto</v>
      </c>
      <c r="I242" t="str">
        <f t="shared" si="21"/>
        <v>NA</v>
      </c>
      <c r="J242" t="str">
        <f t="shared" si="22"/>
        <v>NA</v>
      </c>
      <c r="P242" s="11" t="s">
        <v>349</v>
      </c>
      <c r="T242"/>
      <c r="X242" s="2">
        <v>3</v>
      </c>
      <c r="Y242">
        <v>3</v>
      </c>
      <c r="Z242" s="24"/>
      <c r="AH242" s="11" t="s">
        <v>241</v>
      </c>
      <c r="AI242" t="s">
        <v>401</v>
      </c>
    </row>
    <row r="243" spans="1:35" x14ac:dyDescent="0.25">
      <c r="A243" s="1">
        <v>41535</v>
      </c>
      <c r="B243" t="s">
        <v>54</v>
      </c>
      <c r="C243" t="str">
        <f t="shared" si="18"/>
        <v>09/18/2013;3</v>
      </c>
      <c r="D243" t="s">
        <v>121</v>
      </c>
      <c r="E243" t="s">
        <v>272</v>
      </c>
      <c r="F243" t="s">
        <v>117</v>
      </c>
      <c r="G243" t="str">
        <f t="shared" si="19"/>
        <v>Microcystis</v>
      </c>
      <c r="H243" t="str">
        <f t="shared" si="20"/>
        <v>NA</v>
      </c>
      <c r="I243" t="str">
        <f t="shared" si="21"/>
        <v>NA</v>
      </c>
      <c r="J243" t="str">
        <f t="shared" si="22"/>
        <v>Microcystis</v>
      </c>
      <c r="P243" s="11" t="s">
        <v>241</v>
      </c>
      <c r="R243" s="2">
        <v>1</v>
      </c>
      <c r="T243"/>
      <c r="V243" s="2">
        <v>1</v>
      </c>
      <c r="W243" s="2">
        <v>16</v>
      </c>
      <c r="X243" s="2">
        <v>2</v>
      </c>
      <c r="Y243">
        <v>20</v>
      </c>
      <c r="Z243" s="24"/>
      <c r="AB243">
        <v>1</v>
      </c>
      <c r="AF243">
        <v>1</v>
      </c>
      <c r="AG243">
        <v>16</v>
      </c>
      <c r="AH243" s="11" t="s">
        <v>242</v>
      </c>
      <c r="AI243" t="s">
        <v>401</v>
      </c>
    </row>
    <row r="244" spans="1:35" x14ac:dyDescent="0.25">
      <c r="A244" s="1">
        <v>41535</v>
      </c>
      <c r="B244" t="s">
        <v>54</v>
      </c>
      <c r="C244" t="str">
        <f t="shared" si="18"/>
        <v>09/18/2013;3</v>
      </c>
      <c r="D244" t="s">
        <v>140</v>
      </c>
      <c r="E244" t="s">
        <v>290</v>
      </c>
      <c r="F244" t="s">
        <v>117</v>
      </c>
      <c r="G244" t="str">
        <f t="shared" si="19"/>
        <v>Other Phyto</v>
      </c>
      <c r="H244" t="str">
        <f t="shared" si="20"/>
        <v>NA</v>
      </c>
      <c r="I244" t="str">
        <f t="shared" si="21"/>
        <v>NA</v>
      </c>
      <c r="J244" t="str">
        <f t="shared" si="22"/>
        <v>Other Phyto</v>
      </c>
      <c r="P244" s="11" t="s">
        <v>242</v>
      </c>
      <c r="Q244" s="2">
        <v>1</v>
      </c>
      <c r="S244" s="2">
        <v>1</v>
      </c>
      <c r="T244"/>
      <c r="W244" s="2">
        <v>9</v>
      </c>
      <c r="X244" s="2">
        <v>2</v>
      </c>
      <c r="Y244">
        <v>13</v>
      </c>
      <c r="Z244" s="24"/>
      <c r="AA244">
        <v>1</v>
      </c>
      <c r="AC244">
        <v>1</v>
      </c>
      <c r="AG244">
        <v>9</v>
      </c>
      <c r="AH244" s="11" t="s">
        <v>368</v>
      </c>
      <c r="AI244" t="s">
        <v>402</v>
      </c>
    </row>
    <row r="245" spans="1:35" x14ac:dyDescent="0.25">
      <c r="A245" s="1">
        <v>41535</v>
      </c>
      <c r="B245" t="s">
        <v>54</v>
      </c>
      <c r="C245" t="str">
        <f t="shared" si="18"/>
        <v>09/18/2013;3</v>
      </c>
      <c r="D245" t="s">
        <v>135</v>
      </c>
      <c r="E245" t="s">
        <v>285</v>
      </c>
      <c r="F245" t="s">
        <v>117</v>
      </c>
      <c r="G245" t="str">
        <f t="shared" si="19"/>
        <v>Other Phyto</v>
      </c>
      <c r="H245" t="str">
        <f t="shared" si="20"/>
        <v>NA</v>
      </c>
      <c r="I245" t="str">
        <f t="shared" si="21"/>
        <v>NA</v>
      </c>
      <c r="J245" t="str">
        <f t="shared" si="22"/>
        <v>Other Phyto</v>
      </c>
      <c r="P245" s="11" t="s">
        <v>433</v>
      </c>
      <c r="T245"/>
      <c r="X245" s="2">
        <v>1</v>
      </c>
      <c r="Y245">
        <v>1</v>
      </c>
      <c r="Z245" s="24"/>
      <c r="AH245" s="11" t="s">
        <v>243</v>
      </c>
      <c r="AI245" t="s">
        <v>403</v>
      </c>
    </row>
    <row r="246" spans="1:35" x14ac:dyDescent="0.25">
      <c r="A246" s="1">
        <v>41535</v>
      </c>
      <c r="B246" t="s">
        <v>54</v>
      </c>
      <c r="C246" t="str">
        <f t="shared" si="18"/>
        <v>09/18/2013;3</v>
      </c>
      <c r="D246" t="s">
        <v>145</v>
      </c>
      <c r="E246" t="s">
        <v>294</v>
      </c>
      <c r="F246" t="s">
        <v>117</v>
      </c>
      <c r="G246" t="str">
        <f t="shared" si="19"/>
        <v>Other Phyto</v>
      </c>
      <c r="H246" t="str">
        <f t="shared" si="20"/>
        <v>NA</v>
      </c>
      <c r="I246" t="str">
        <f t="shared" si="21"/>
        <v>NA</v>
      </c>
      <c r="J246" t="str">
        <f t="shared" si="22"/>
        <v>Other Phyto</v>
      </c>
      <c r="P246" s="11" t="s">
        <v>368</v>
      </c>
      <c r="T246"/>
      <c r="X246" s="2">
        <v>3</v>
      </c>
      <c r="Y246">
        <v>3</v>
      </c>
      <c r="Z246" s="24"/>
      <c r="AH246" s="11" t="s">
        <v>350</v>
      </c>
      <c r="AI246" t="s">
        <v>403</v>
      </c>
    </row>
    <row r="247" spans="1:35" x14ac:dyDescent="0.25">
      <c r="A247" s="1">
        <v>41535</v>
      </c>
      <c r="B247" t="s">
        <v>54</v>
      </c>
      <c r="C247" t="str">
        <f t="shared" si="18"/>
        <v>09/18/2013;3</v>
      </c>
      <c r="D247" t="s">
        <v>125</v>
      </c>
      <c r="E247" t="s">
        <v>276</v>
      </c>
      <c r="F247" t="s">
        <v>117</v>
      </c>
      <c r="G247" t="str">
        <f t="shared" si="19"/>
        <v>Other Phyto</v>
      </c>
      <c r="H247" t="str">
        <f t="shared" si="20"/>
        <v>NA</v>
      </c>
      <c r="I247" t="str">
        <f t="shared" si="21"/>
        <v>NA</v>
      </c>
      <c r="J247" t="str">
        <f t="shared" si="22"/>
        <v>Other Phyto</v>
      </c>
      <c r="P247" s="11" t="s">
        <v>243</v>
      </c>
      <c r="R247" s="2">
        <v>1</v>
      </c>
      <c r="T247"/>
      <c r="X247" s="2">
        <v>2</v>
      </c>
      <c r="Y247">
        <v>3</v>
      </c>
      <c r="Z247" s="24"/>
      <c r="AB247">
        <v>1</v>
      </c>
      <c r="AH247" s="11" t="s">
        <v>244</v>
      </c>
      <c r="AI247" t="s">
        <v>403</v>
      </c>
    </row>
    <row r="248" spans="1:35" x14ac:dyDescent="0.25">
      <c r="A248" s="1">
        <v>41541</v>
      </c>
      <c r="B248" t="s">
        <v>55</v>
      </c>
      <c r="C248" t="str">
        <f t="shared" si="18"/>
        <v>09/24/2013;1</v>
      </c>
      <c r="D248" t="s">
        <v>108</v>
      </c>
      <c r="E248" t="s">
        <v>266</v>
      </c>
      <c r="F248" t="s">
        <v>117</v>
      </c>
      <c r="G248" t="str">
        <f t="shared" si="19"/>
        <v>Anabaena</v>
      </c>
      <c r="H248" t="str">
        <f t="shared" si="20"/>
        <v>NA</v>
      </c>
      <c r="I248" t="str">
        <f t="shared" si="21"/>
        <v>NA</v>
      </c>
      <c r="J248" t="str">
        <f t="shared" si="22"/>
        <v>Anabaena</v>
      </c>
      <c r="P248" s="11" t="s">
        <v>350</v>
      </c>
      <c r="T248"/>
      <c r="X248" s="2">
        <v>2</v>
      </c>
      <c r="Y248">
        <v>2</v>
      </c>
      <c r="Z248" s="24"/>
      <c r="AH248" s="11" t="s">
        <v>245</v>
      </c>
      <c r="AI248" t="s">
        <v>404</v>
      </c>
    </row>
    <row r="249" spans="1:35" x14ac:dyDescent="0.25">
      <c r="A249" s="1">
        <v>41541</v>
      </c>
      <c r="B249" t="s">
        <v>55</v>
      </c>
      <c r="C249" t="str">
        <f t="shared" si="18"/>
        <v>09/24/2013;1</v>
      </c>
      <c r="D249" t="s">
        <v>128</v>
      </c>
      <c r="E249" t="s">
        <v>266</v>
      </c>
      <c r="F249" t="s">
        <v>118</v>
      </c>
      <c r="G249" t="str">
        <f t="shared" si="19"/>
        <v>Anabaena</v>
      </c>
      <c r="H249" t="str">
        <f t="shared" si="20"/>
        <v>NA</v>
      </c>
      <c r="I249" t="str">
        <f t="shared" si="21"/>
        <v>Anabaena</v>
      </c>
      <c r="J249" t="str">
        <f t="shared" si="22"/>
        <v>NA</v>
      </c>
      <c r="P249" s="11" t="s">
        <v>244</v>
      </c>
      <c r="T249"/>
      <c r="V249" s="2">
        <v>1</v>
      </c>
      <c r="W249" s="2">
        <v>7</v>
      </c>
      <c r="X249" s="2">
        <v>2</v>
      </c>
      <c r="Y249">
        <v>10</v>
      </c>
      <c r="Z249" s="24"/>
      <c r="AF249">
        <v>1</v>
      </c>
      <c r="AG249">
        <v>7</v>
      </c>
      <c r="AH249" s="11" t="s">
        <v>333</v>
      </c>
      <c r="AI249" t="s">
        <v>404</v>
      </c>
    </row>
    <row r="250" spans="1:35" x14ac:dyDescent="0.25">
      <c r="A250" s="1">
        <v>41541</v>
      </c>
      <c r="B250" t="s">
        <v>55</v>
      </c>
      <c r="C250" t="str">
        <f t="shared" si="18"/>
        <v>09/24/2013;1</v>
      </c>
      <c r="D250" t="s">
        <v>121</v>
      </c>
      <c r="E250" t="s">
        <v>272</v>
      </c>
      <c r="F250" t="s">
        <v>115</v>
      </c>
      <c r="G250" t="str">
        <f t="shared" si="19"/>
        <v>Microcystis</v>
      </c>
      <c r="H250" t="str">
        <f t="shared" si="20"/>
        <v>Microcystis</v>
      </c>
      <c r="I250" t="str">
        <f t="shared" si="21"/>
        <v>NA</v>
      </c>
      <c r="J250" t="str">
        <f t="shared" si="22"/>
        <v>NA</v>
      </c>
      <c r="P250" s="11" t="s">
        <v>245</v>
      </c>
      <c r="Q250" s="2">
        <v>1</v>
      </c>
      <c r="S250" s="2">
        <v>1</v>
      </c>
      <c r="T250"/>
      <c r="U250" s="2">
        <v>1</v>
      </c>
      <c r="V250" s="2">
        <v>2</v>
      </c>
      <c r="W250" s="2">
        <v>3</v>
      </c>
      <c r="X250" s="2">
        <v>2</v>
      </c>
      <c r="Y250">
        <v>10</v>
      </c>
      <c r="Z250" s="24"/>
      <c r="AA250">
        <v>1</v>
      </c>
      <c r="AC250">
        <v>1</v>
      </c>
      <c r="AE250">
        <v>1</v>
      </c>
      <c r="AF250">
        <v>2</v>
      </c>
      <c r="AG250">
        <v>3</v>
      </c>
      <c r="AH250" s="11" t="s">
        <v>246</v>
      </c>
      <c r="AI250" t="s">
        <v>405</v>
      </c>
    </row>
    <row r="251" spans="1:35" x14ac:dyDescent="0.25">
      <c r="A251" s="1">
        <v>41541</v>
      </c>
      <c r="B251" t="s">
        <v>56</v>
      </c>
      <c r="C251" t="str">
        <f t="shared" si="18"/>
        <v>09/24/2013;2</v>
      </c>
      <c r="D251" t="s">
        <v>133</v>
      </c>
      <c r="E251" t="s">
        <v>283</v>
      </c>
      <c r="F251" t="s">
        <v>117</v>
      </c>
      <c r="G251" t="str">
        <f t="shared" si="19"/>
        <v>Cyano Other</v>
      </c>
      <c r="H251" t="str">
        <f t="shared" si="20"/>
        <v>NA</v>
      </c>
      <c r="I251" t="str">
        <f t="shared" si="21"/>
        <v>NA</v>
      </c>
      <c r="J251" t="str">
        <f t="shared" si="22"/>
        <v>Cyano Other</v>
      </c>
      <c r="P251" s="11" t="s">
        <v>333</v>
      </c>
      <c r="T251"/>
      <c r="X251" s="2">
        <v>1</v>
      </c>
      <c r="Y251">
        <v>1</v>
      </c>
      <c r="Z251" s="24"/>
      <c r="AH251" s="11" t="s">
        <v>351</v>
      </c>
      <c r="AI251" t="s">
        <v>405</v>
      </c>
    </row>
    <row r="252" spans="1:35" x14ac:dyDescent="0.25">
      <c r="A252" s="1">
        <v>41541</v>
      </c>
      <c r="B252" t="s">
        <v>56</v>
      </c>
      <c r="C252" t="str">
        <f t="shared" si="18"/>
        <v>09/24/2013;2</v>
      </c>
      <c r="D252" t="s">
        <v>116</v>
      </c>
      <c r="E252" t="s">
        <v>267</v>
      </c>
      <c r="F252" t="s">
        <v>115</v>
      </c>
      <c r="G252" t="str">
        <f t="shared" si="19"/>
        <v>Other Phyto</v>
      </c>
      <c r="H252" t="str">
        <f t="shared" si="20"/>
        <v>Other Phyto</v>
      </c>
      <c r="I252" t="str">
        <f t="shared" si="21"/>
        <v>NA</v>
      </c>
      <c r="J252" t="str">
        <f t="shared" si="22"/>
        <v>NA</v>
      </c>
      <c r="P252" s="11" t="s">
        <v>246</v>
      </c>
      <c r="Q252" s="2">
        <v>1</v>
      </c>
      <c r="R252" s="2">
        <v>1</v>
      </c>
      <c r="S252" s="2">
        <v>1</v>
      </c>
      <c r="T252"/>
      <c r="W252" s="2">
        <v>16</v>
      </c>
      <c r="X252" s="2">
        <v>2</v>
      </c>
      <c r="Y252">
        <v>21</v>
      </c>
      <c r="Z252" s="24"/>
      <c r="AA252">
        <v>1</v>
      </c>
      <c r="AB252">
        <v>1</v>
      </c>
      <c r="AC252">
        <v>1</v>
      </c>
      <c r="AG252">
        <v>16</v>
      </c>
      <c r="AH252" s="11" t="s">
        <v>247</v>
      </c>
      <c r="AI252" t="s">
        <v>405</v>
      </c>
    </row>
    <row r="253" spans="1:35" x14ac:dyDescent="0.25">
      <c r="A253" s="1">
        <v>41541</v>
      </c>
      <c r="B253" t="s">
        <v>56</v>
      </c>
      <c r="C253" t="str">
        <f t="shared" si="18"/>
        <v>09/24/2013;2</v>
      </c>
      <c r="D253" t="s">
        <v>122</v>
      </c>
      <c r="E253" t="s">
        <v>273</v>
      </c>
      <c r="F253" t="s">
        <v>118</v>
      </c>
      <c r="G253" t="str">
        <f t="shared" si="19"/>
        <v>Other Phyto</v>
      </c>
      <c r="H253" t="str">
        <f t="shared" si="20"/>
        <v>NA</v>
      </c>
      <c r="I253" t="str">
        <f t="shared" si="21"/>
        <v>Other Phyto</v>
      </c>
      <c r="J253" t="str">
        <f t="shared" si="22"/>
        <v>NA</v>
      </c>
      <c r="P253" s="11" t="s">
        <v>351</v>
      </c>
      <c r="T253"/>
      <c r="X253" s="2">
        <v>2</v>
      </c>
      <c r="Y253">
        <v>2</v>
      </c>
      <c r="Z253" s="24"/>
      <c r="AH253" s="11" t="s">
        <v>369</v>
      </c>
      <c r="AI253" t="s">
        <v>406</v>
      </c>
    </row>
    <row r="254" spans="1:35" x14ac:dyDescent="0.25">
      <c r="A254" s="1">
        <v>41541</v>
      </c>
      <c r="B254" t="s">
        <v>56</v>
      </c>
      <c r="C254" t="str">
        <f t="shared" si="18"/>
        <v>09/24/2013;2</v>
      </c>
      <c r="D254" t="s">
        <v>155</v>
      </c>
      <c r="E254" t="s">
        <v>302</v>
      </c>
      <c r="F254" t="s">
        <v>117</v>
      </c>
      <c r="G254" t="str">
        <f t="shared" si="19"/>
        <v>Other Phyto</v>
      </c>
      <c r="H254" t="str">
        <f t="shared" si="20"/>
        <v>NA</v>
      </c>
      <c r="I254" t="str">
        <f t="shared" si="21"/>
        <v>NA</v>
      </c>
      <c r="J254" t="str">
        <f t="shared" si="22"/>
        <v>Other Phyto</v>
      </c>
      <c r="P254" s="11" t="s">
        <v>247</v>
      </c>
      <c r="Q254" s="2">
        <v>1</v>
      </c>
      <c r="R254" s="2">
        <v>1</v>
      </c>
      <c r="T254"/>
      <c r="U254" s="2">
        <v>1</v>
      </c>
      <c r="V254" s="2">
        <v>2</v>
      </c>
      <c r="W254" s="2">
        <v>25</v>
      </c>
      <c r="X254" s="2">
        <v>2</v>
      </c>
      <c r="Y254">
        <v>32</v>
      </c>
      <c r="Z254" s="24"/>
      <c r="AA254">
        <v>1</v>
      </c>
      <c r="AB254">
        <v>1</v>
      </c>
      <c r="AE254">
        <v>1</v>
      </c>
      <c r="AF254">
        <v>2</v>
      </c>
      <c r="AG254">
        <v>25</v>
      </c>
      <c r="AH254" s="11" t="s">
        <v>248</v>
      </c>
      <c r="AI254" t="s">
        <v>407</v>
      </c>
    </row>
    <row r="255" spans="1:35" x14ac:dyDescent="0.25">
      <c r="A255" s="1">
        <v>41541</v>
      </c>
      <c r="B255" t="s">
        <v>56</v>
      </c>
      <c r="C255" t="str">
        <f t="shared" si="18"/>
        <v>09/24/2013;2</v>
      </c>
      <c r="D255" t="s">
        <v>123</v>
      </c>
      <c r="E255" t="s">
        <v>274</v>
      </c>
      <c r="F255" t="s">
        <v>117</v>
      </c>
      <c r="G255" t="str">
        <f t="shared" si="19"/>
        <v>Other Phyto</v>
      </c>
      <c r="H255" t="str">
        <f t="shared" si="20"/>
        <v>NA</v>
      </c>
      <c r="I255" t="str">
        <f t="shared" si="21"/>
        <v>NA</v>
      </c>
      <c r="J255" t="str">
        <f t="shared" si="22"/>
        <v>Other Phyto</v>
      </c>
      <c r="P255" s="11" t="s">
        <v>436</v>
      </c>
      <c r="T255"/>
      <c r="X255" s="2">
        <v>1</v>
      </c>
      <c r="Y255">
        <v>1</v>
      </c>
      <c r="Z255" s="24"/>
      <c r="AH255" s="11" t="s">
        <v>334</v>
      </c>
      <c r="AI255" t="s">
        <v>407</v>
      </c>
    </row>
    <row r="256" spans="1:35" x14ac:dyDescent="0.25">
      <c r="A256" s="1">
        <v>41541</v>
      </c>
      <c r="B256" t="s">
        <v>56</v>
      </c>
      <c r="C256" t="str">
        <f t="shared" si="18"/>
        <v>09/24/2013;2</v>
      </c>
      <c r="D256" t="s">
        <v>124</v>
      </c>
      <c r="E256" t="s">
        <v>275</v>
      </c>
      <c r="F256" t="s">
        <v>117</v>
      </c>
      <c r="G256" t="str">
        <f t="shared" si="19"/>
        <v>Other Phyto</v>
      </c>
      <c r="H256" t="str">
        <f t="shared" si="20"/>
        <v>NA</v>
      </c>
      <c r="I256" t="str">
        <f t="shared" si="21"/>
        <v>NA</v>
      </c>
      <c r="J256" t="str">
        <f t="shared" si="22"/>
        <v>Other Phyto</v>
      </c>
      <c r="P256" s="11" t="s">
        <v>369</v>
      </c>
      <c r="T256"/>
      <c r="X256" s="2">
        <v>3</v>
      </c>
      <c r="Y256">
        <v>3</v>
      </c>
      <c r="Z256" s="24"/>
      <c r="AH256" s="11" t="s">
        <v>249</v>
      </c>
      <c r="AI256" t="s">
        <v>407</v>
      </c>
    </row>
    <row r="257" spans="1:35" x14ac:dyDescent="0.25">
      <c r="A257" s="1">
        <v>41541</v>
      </c>
      <c r="B257" t="s">
        <v>56</v>
      </c>
      <c r="C257" t="str">
        <f t="shared" si="18"/>
        <v>09/24/2013;2</v>
      </c>
      <c r="D257" t="s">
        <v>135</v>
      </c>
      <c r="E257" t="s">
        <v>285</v>
      </c>
      <c r="F257" t="s">
        <v>117</v>
      </c>
      <c r="G257" t="str">
        <f t="shared" si="19"/>
        <v>Other Phyto</v>
      </c>
      <c r="H257" t="str">
        <f t="shared" si="20"/>
        <v>NA</v>
      </c>
      <c r="I257" t="str">
        <f t="shared" si="21"/>
        <v>NA</v>
      </c>
      <c r="J257" t="str">
        <f t="shared" si="22"/>
        <v>Other Phyto</v>
      </c>
      <c r="P257" s="11" t="s">
        <v>248</v>
      </c>
      <c r="T257"/>
      <c r="W257" s="2">
        <v>1</v>
      </c>
      <c r="X257" s="2">
        <v>2</v>
      </c>
      <c r="Y257">
        <v>3</v>
      </c>
      <c r="Z257" s="24"/>
      <c r="AG257">
        <v>1</v>
      </c>
      <c r="AH257" s="11" t="s">
        <v>250</v>
      </c>
      <c r="AI257" t="s">
        <v>407</v>
      </c>
    </row>
    <row r="258" spans="1:35" x14ac:dyDescent="0.25">
      <c r="A258" s="1">
        <v>41541</v>
      </c>
      <c r="B258" t="s">
        <v>56</v>
      </c>
      <c r="C258" t="str">
        <f t="shared" si="18"/>
        <v>09/24/2013;2</v>
      </c>
      <c r="D258" t="s">
        <v>145</v>
      </c>
      <c r="E258" t="s">
        <v>294</v>
      </c>
      <c r="F258" t="s">
        <v>117</v>
      </c>
      <c r="G258" t="str">
        <f t="shared" si="19"/>
        <v>Other Phyto</v>
      </c>
      <c r="H258" t="str">
        <f t="shared" si="20"/>
        <v>NA</v>
      </c>
      <c r="I258" t="str">
        <f t="shared" si="21"/>
        <v>NA</v>
      </c>
      <c r="J258" t="str">
        <f t="shared" si="22"/>
        <v>Other Phyto</v>
      </c>
      <c r="P258" s="11" t="s">
        <v>334</v>
      </c>
      <c r="T258"/>
      <c r="X258" s="2">
        <v>4</v>
      </c>
      <c r="Y258">
        <v>4</v>
      </c>
      <c r="Z258" s="24"/>
      <c r="AH258" s="11" t="s">
        <v>251</v>
      </c>
      <c r="AI258" t="s">
        <v>407</v>
      </c>
    </row>
    <row r="259" spans="1:35" x14ac:dyDescent="0.25">
      <c r="A259" s="1">
        <v>41541</v>
      </c>
      <c r="B259" t="s">
        <v>56</v>
      </c>
      <c r="C259" t="str">
        <f t="shared" ref="C259:C322" si="23">TEXT(A259,"mm/dd/yyyy")&amp;";"&amp;RIGHT(B259,1)</f>
        <v>09/24/2013;2</v>
      </c>
      <c r="D259" t="s">
        <v>125</v>
      </c>
      <c r="E259" t="s">
        <v>276</v>
      </c>
      <c r="F259" t="s">
        <v>117</v>
      </c>
      <c r="G259" t="str">
        <f t="shared" ref="G259:G322" si="24">LOOKUP(E259,$M$2:$M$60,$N$2:$N$60)</f>
        <v>Other Phyto</v>
      </c>
      <c r="H259" t="str">
        <f t="shared" ref="H259:H322" si="25">IF(F259="Dominant",G259,"NA")</f>
        <v>NA</v>
      </c>
      <c r="I259" t="str">
        <f t="shared" ref="I259:I322" si="26">IF($F259="Subdominant",G259,"NA")</f>
        <v>NA</v>
      </c>
      <c r="J259" t="str">
        <f t="shared" ref="J259:J322" si="27">IF($F259="Present",G259,"NA")</f>
        <v>Other Phyto</v>
      </c>
      <c r="P259" s="11" t="s">
        <v>249</v>
      </c>
      <c r="R259" s="2">
        <v>1</v>
      </c>
      <c r="T259"/>
      <c r="V259" s="2">
        <v>1</v>
      </c>
      <c r="W259" s="2">
        <v>3</v>
      </c>
      <c r="X259" s="2">
        <v>2</v>
      </c>
      <c r="Y259">
        <v>7</v>
      </c>
      <c r="Z259" s="24"/>
      <c r="AB259">
        <v>1</v>
      </c>
      <c r="AF259">
        <v>1</v>
      </c>
      <c r="AG259">
        <v>3</v>
      </c>
      <c r="AH259" s="11" t="s">
        <v>252</v>
      </c>
      <c r="AI259" t="s">
        <v>408</v>
      </c>
    </row>
    <row r="260" spans="1:35" x14ac:dyDescent="0.25">
      <c r="A260" s="1">
        <v>41541</v>
      </c>
      <c r="B260" t="s">
        <v>56</v>
      </c>
      <c r="C260" t="str">
        <f t="shared" si="23"/>
        <v>09/24/2013;2</v>
      </c>
      <c r="D260" t="s">
        <v>126</v>
      </c>
      <c r="E260" t="s">
        <v>277</v>
      </c>
      <c r="F260" t="s">
        <v>117</v>
      </c>
      <c r="G260" t="str">
        <f t="shared" si="24"/>
        <v>Other Phyto</v>
      </c>
      <c r="H260" t="str">
        <f t="shared" si="25"/>
        <v>NA</v>
      </c>
      <c r="I260" t="str">
        <f t="shared" si="26"/>
        <v>NA</v>
      </c>
      <c r="J260" t="str">
        <f t="shared" si="27"/>
        <v>Other Phyto</v>
      </c>
      <c r="P260" s="11" t="s">
        <v>250</v>
      </c>
      <c r="R260" s="2">
        <v>1</v>
      </c>
      <c r="T260">
        <v>1</v>
      </c>
      <c r="U260" s="2">
        <v>1</v>
      </c>
      <c r="W260" s="2">
        <v>2</v>
      </c>
      <c r="X260" s="2">
        <v>2</v>
      </c>
      <c r="Y260">
        <v>7</v>
      </c>
      <c r="Z260" s="24"/>
      <c r="AB260">
        <v>1</v>
      </c>
      <c r="AD260">
        <v>1</v>
      </c>
      <c r="AE260">
        <v>1</v>
      </c>
      <c r="AG260">
        <v>2</v>
      </c>
      <c r="AH260" s="11" t="s">
        <v>329</v>
      </c>
      <c r="AI260" t="s">
        <v>408</v>
      </c>
    </row>
    <row r="261" spans="1:35" x14ac:dyDescent="0.25">
      <c r="A261" s="1">
        <v>41548</v>
      </c>
      <c r="B261" t="s">
        <v>57</v>
      </c>
      <c r="C261" t="str">
        <f t="shared" si="23"/>
        <v>10/01/2013;1</v>
      </c>
      <c r="D261" t="s">
        <v>108</v>
      </c>
      <c r="E261" t="s">
        <v>266</v>
      </c>
      <c r="F261" t="s">
        <v>117</v>
      </c>
      <c r="G261" t="str">
        <f t="shared" si="24"/>
        <v>Anabaena</v>
      </c>
      <c r="H261" t="str">
        <f t="shared" si="25"/>
        <v>NA</v>
      </c>
      <c r="I261" t="str">
        <f t="shared" si="26"/>
        <v>NA</v>
      </c>
      <c r="J261" t="str">
        <f t="shared" si="27"/>
        <v>Anabaena</v>
      </c>
      <c r="P261" s="11" t="s">
        <v>251</v>
      </c>
      <c r="R261" s="2">
        <v>1</v>
      </c>
      <c r="T261">
        <v>1</v>
      </c>
      <c r="U261" s="2">
        <v>1</v>
      </c>
      <c r="W261" s="2">
        <v>2</v>
      </c>
      <c r="X261" s="2">
        <v>2</v>
      </c>
      <c r="Y261">
        <v>7</v>
      </c>
      <c r="Z261" s="24"/>
      <c r="AB261">
        <v>1</v>
      </c>
      <c r="AD261">
        <v>1</v>
      </c>
      <c r="AE261">
        <v>1</v>
      </c>
      <c r="AG261">
        <v>2</v>
      </c>
      <c r="AH261" s="11" t="s">
        <v>253</v>
      </c>
      <c r="AI261" t="s">
        <v>409</v>
      </c>
    </row>
    <row r="262" spans="1:35" x14ac:dyDescent="0.25">
      <c r="A262" s="1">
        <v>41548</v>
      </c>
      <c r="B262" t="s">
        <v>57</v>
      </c>
      <c r="C262" t="str">
        <f t="shared" si="23"/>
        <v>10/01/2013;1</v>
      </c>
      <c r="D262" t="s">
        <v>152</v>
      </c>
      <c r="E262" t="s">
        <v>300</v>
      </c>
      <c r="F262" t="s">
        <v>117</v>
      </c>
      <c r="G262" t="str">
        <f t="shared" si="24"/>
        <v>Other Phyto</v>
      </c>
      <c r="H262" t="str">
        <f t="shared" si="25"/>
        <v>NA</v>
      </c>
      <c r="I262" t="str">
        <f t="shared" si="26"/>
        <v>NA</v>
      </c>
      <c r="J262" t="str">
        <f t="shared" si="27"/>
        <v>Other Phyto</v>
      </c>
      <c r="P262" s="11" t="s">
        <v>252</v>
      </c>
      <c r="Q262" s="2">
        <v>1</v>
      </c>
      <c r="T262"/>
      <c r="U262" s="2">
        <v>1</v>
      </c>
      <c r="W262" s="2">
        <v>1</v>
      </c>
      <c r="X262" s="2">
        <v>2</v>
      </c>
      <c r="Y262">
        <v>5</v>
      </c>
      <c r="Z262" s="24"/>
      <c r="AA262">
        <v>1</v>
      </c>
      <c r="AE262">
        <v>1</v>
      </c>
      <c r="AG262">
        <v>1</v>
      </c>
      <c r="AH262" s="11" t="s">
        <v>352</v>
      </c>
      <c r="AI262" t="s">
        <v>409</v>
      </c>
    </row>
    <row r="263" spans="1:35" x14ac:dyDescent="0.25">
      <c r="A263" s="1">
        <v>41548</v>
      </c>
      <c r="B263" t="s">
        <v>57</v>
      </c>
      <c r="C263" t="str">
        <f t="shared" si="23"/>
        <v>10/01/2013;1</v>
      </c>
      <c r="D263" t="s">
        <v>129</v>
      </c>
      <c r="E263" t="s">
        <v>279</v>
      </c>
      <c r="F263" t="s">
        <v>117</v>
      </c>
      <c r="G263" t="str">
        <f t="shared" si="24"/>
        <v>Aphanizomenon</v>
      </c>
      <c r="H263" t="str">
        <f t="shared" si="25"/>
        <v>NA</v>
      </c>
      <c r="I263" t="str">
        <f t="shared" si="26"/>
        <v>NA</v>
      </c>
      <c r="J263" t="str">
        <f t="shared" si="27"/>
        <v>Aphanizomenon</v>
      </c>
      <c r="P263" s="11" t="s">
        <v>329</v>
      </c>
      <c r="T263"/>
      <c r="X263" s="2">
        <v>1</v>
      </c>
      <c r="Y263">
        <v>1</v>
      </c>
      <c r="Z263" s="24"/>
      <c r="AH263" s="11" t="s">
        <v>254</v>
      </c>
      <c r="AI263" t="s">
        <v>409</v>
      </c>
    </row>
    <row r="264" spans="1:35" x14ac:dyDescent="0.25">
      <c r="A264" s="1">
        <v>41548</v>
      </c>
      <c r="B264" t="s">
        <v>57</v>
      </c>
      <c r="C264" t="str">
        <f t="shared" si="23"/>
        <v>10/01/2013;1</v>
      </c>
      <c r="D264" t="s">
        <v>116</v>
      </c>
      <c r="E264" t="s">
        <v>267</v>
      </c>
      <c r="F264" t="s">
        <v>118</v>
      </c>
      <c r="G264" t="str">
        <f t="shared" si="24"/>
        <v>Other Phyto</v>
      </c>
      <c r="H264" t="str">
        <f t="shared" si="25"/>
        <v>NA</v>
      </c>
      <c r="I264" t="str">
        <f t="shared" si="26"/>
        <v>Other Phyto</v>
      </c>
      <c r="J264" t="str">
        <f t="shared" si="27"/>
        <v>NA</v>
      </c>
      <c r="P264" s="11" t="s">
        <v>253</v>
      </c>
      <c r="R264" s="2">
        <v>1</v>
      </c>
      <c r="S264" s="2">
        <v>1</v>
      </c>
      <c r="T264"/>
      <c r="W264" s="2">
        <v>9</v>
      </c>
      <c r="X264" s="2">
        <v>2</v>
      </c>
      <c r="Y264">
        <v>13</v>
      </c>
      <c r="Z264" s="24"/>
      <c r="AB264">
        <v>1</v>
      </c>
      <c r="AC264">
        <v>1</v>
      </c>
      <c r="AG264">
        <v>9</v>
      </c>
      <c r="AH264" s="11" t="s">
        <v>370</v>
      </c>
      <c r="AI264" t="s">
        <v>410</v>
      </c>
    </row>
    <row r="265" spans="1:35" x14ac:dyDescent="0.25">
      <c r="A265" s="1">
        <v>41548</v>
      </c>
      <c r="B265" t="s">
        <v>57</v>
      </c>
      <c r="C265" t="str">
        <f t="shared" si="23"/>
        <v>10/01/2013;1</v>
      </c>
      <c r="D265" t="s">
        <v>122</v>
      </c>
      <c r="E265" t="s">
        <v>273</v>
      </c>
      <c r="F265" t="s">
        <v>115</v>
      </c>
      <c r="G265" t="str">
        <f t="shared" si="24"/>
        <v>Other Phyto</v>
      </c>
      <c r="H265" t="str">
        <f t="shared" si="25"/>
        <v>Other Phyto</v>
      </c>
      <c r="I265" t="str">
        <f t="shared" si="26"/>
        <v>NA</v>
      </c>
      <c r="J265" t="str">
        <f t="shared" si="27"/>
        <v>NA</v>
      </c>
      <c r="P265" s="11" t="s">
        <v>352</v>
      </c>
      <c r="T265"/>
      <c r="X265" s="2">
        <v>2</v>
      </c>
      <c r="Y265">
        <v>2</v>
      </c>
      <c r="Z265" s="24"/>
      <c r="AH265" s="11" t="s">
        <v>255</v>
      </c>
      <c r="AI265" t="s">
        <v>411</v>
      </c>
    </row>
    <row r="266" spans="1:35" x14ac:dyDescent="0.25">
      <c r="A266" s="1">
        <v>41548</v>
      </c>
      <c r="B266" t="s">
        <v>57</v>
      </c>
      <c r="C266" t="str">
        <f t="shared" si="23"/>
        <v>10/01/2013;1</v>
      </c>
      <c r="D266" t="s">
        <v>155</v>
      </c>
      <c r="E266" t="s">
        <v>302</v>
      </c>
      <c r="F266" t="s">
        <v>117</v>
      </c>
      <c r="G266" t="str">
        <f t="shared" si="24"/>
        <v>Other Phyto</v>
      </c>
      <c r="H266" t="str">
        <f t="shared" si="25"/>
        <v>NA</v>
      </c>
      <c r="I266" t="str">
        <f t="shared" si="26"/>
        <v>NA</v>
      </c>
      <c r="J266" t="str">
        <f t="shared" si="27"/>
        <v>Other Phyto</v>
      </c>
      <c r="P266" s="11" t="s">
        <v>254</v>
      </c>
      <c r="R266" s="2">
        <v>2</v>
      </c>
      <c r="S266" s="2">
        <v>1</v>
      </c>
      <c r="T266"/>
      <c r="V266" s="2">
        <v>1</v>
      </c>
      <c r="W266" s="2">
        <v>7</v>
      </c>
      <c r="X266" s="2">
        <v>2</v>
      </c>
      <c r="Y266">
        <v>13</v>
      </c>
      <c r="Z266" s="24"/>
      <c r="AB266">
        <v>2</v>
      </c>
      <c r="AC266">
        <v>1</v>
      </c>
      <c r="AF266">
        <v>1</v>
      </c>
      <c r="AG266">
        <v>7</v>
      </c>
      <c r="AH266" s="11" t="s">
        <v>335</v>
      </c>
      <c r="AI266" t="s">
        <v>411</v>
      </c>
    </row>
    <row r="267" spans="1:35" x14ac:dyDescent="0.25">
      <c r="A267" s="1">
        <v>41548</v>
      </c>
      <c r="B267" t="s">
        <v>57</v>
      </c>
      <c r="C267" t="str">
        <f t="shared" si="23"/>
        <v>10/01/2013;1</v>
      </c>
      <c r="D267" t="s">
        <v>165</v>
      </c>
      <c r="E267" t="s">
        <v>312</v>
      </c>
      <c r="F267" t="s">
        <v>117</v>
      </c>
      <c r="G267" t="str">
        <f t="shared" si="24"/>
        <v>Other Phyto</v>
      </c>
      <c r="H267" t="str">
        <f t="shared" si="25"/>
        <v>NA</v>
      </c>
      <c r="I267" t="str">
        <f t="shared" si="26"/>
        <v>NA</v>
      </c>
      <c r="J267" t="str">
        <f t="shared" si="27"/>
        <v>Other Phyto</v>
      </c>
      <c r="P267" s="11" t="s">
        <v>434</v>
      </c>
      <c r="T267"/>
      <c r="X267" s="2">
        <v>1</v>
      </c>
      <c r="Y267">
        <v>1</v>
      </c>
      <c r="Z267" s="24"/>
      <c r="AH267" s="11" t="s">
        <v>256</v>
      </c>
      <c r="AI267" t="s">
        <v>411</v>
      </c>
    </row>
    <row r="268" spans="1:35" x14ac:dyDescent="0.25">
      <c r="A268" s="1">
        <v>41548</v>
      </c>
      <c r="B268" t="s">
        <v>57</v>
      </c>
      <c r="C268" t="str">
        <f t="shared" si="23"/>
        <v>10/01/2013;1</v>
      </c>
      <c r="D268" t="s">
        <v>139</v>
      </c>
      <c r="E268" t="s">
        <v>289</v>
      </c>
      <c r="F268" t="s">
        <v>117</v>
      </c>
      <c r="G268" t="str">
        <f t="shared" si="24"/>
        <v>Other Phyto</v>
      </c>
      <c r="H268" t="str">
        <f t="shared" si="25"/>
        <v>NA</v>
      </c>
      <c r="I268" t="str">
        <f t="shared" si="26"/>
        <v>NA</v>
      </c>
      <c r="J268" t="str">
        <f t="shared" si="27"/>
        <v>Other Phyto</v>
      </c>
      <c r="P268" s="11" t="s">
        <v>370</v>
      </c>
      <c r="T268"/>
      <c r="X268" s="2">
        <v>2</v>
      </c>
      <c r="Y268">
        <v>2</v>
      </c>
      <c r="Z268" s="24"/>
      <c r="AH268" s="11" t="s">
        <v>257</v>
      </c>
      <c r="AI268" t="s">
        <v>411</v>
      </c>
    </row>
    <row r="269" spans="1:35" x14ac:dyDescent="0.25">
      <c r="A269" s="1">
        <v>41548</v>
      </c>
      <c r="B269" t="s">
        <v>57</v>
      </c>
      <c r="C269" t="str">
        <f t="shared" si="23"/>
        <v>10/01/2013;1</v>
      </c>
      <c r="D269" t="s">
        <v>123</v>
      </c>
      <c r="E269" t="s">
        <v>274</v>
      </c>
      <c r="F269" t="s">
        <v>117</v>
      </c>
      <c r="G269" t="str">
        <f t="shared" si="24"/>
        <v>Other Phyto</v>
      </c>
      <c r="H269" t="str">
        <f t="shared" si="25"/>
        <v>NA</v>
      </c>
      <c r="I269" t="str">
        <f t="shared" si="26"/>
        <v>NA</v>
      </c>
      <c r="J269" t="str">
        <f t="shared" si="27"/>
        <v>Other Phyto</v>
      </c>
      <c r="P269" s="11" t="s">
        <v>255</v>
      </c>
      <c r="T269">
        <v>1</v>
      </c>
      <c r="U269" s="2">
        <v>1</v>
      </c>
      <c r="W269" s="2">
        <v>4</v>
      </c>
      <c r="X269" s="2">
        <v>2</v>
      </c>
      <c r="Y269">
        <v>8</v>
      </c>
      <c r="Z269" s="24"/>
      <c r="AD269">
        <v>1</v>
      </c>
      <c r="AE269">
        <v>1</v>
      </c>
      <c r="AG269">
        <v>4</v>
      </c>
      <c r="AH269" s="11" t="s">
        <v>258</v>
      </c>
      <c r="AI269" t="s">
        <v>411</v>
      </c>
    </row>
    <row r="270" spans="1:35" x14ac:dyDescent="0.25">
      <c r="A270" s="1">
        <v>41548</v>
      </c>
      <c r="B270" t="s">
        <v>57</v>
      </c>
      <c r="C270" t="str">
        <f t="shared" si="23"/>
        <v>10/01/2013;1</v>
      </c>
      <c r="D270" t="s">
        <v>131</v>
      </c>
      <c r="E270" t="s">
        <v>281</v>
      </c>
      <c r="F270" t="s">
        <v>117</v>
      </c>
      <c r="G270" t="str">
        <f t="shared" si="24"/>
        <v>Other Phyto</v>
      </c>
      <c r="H270" t="str">
        <f t="shared" si="25"/>
        <v>NA</v>
      </c>
      <c r="I270" t="str">
        <f t="shared" si="26"/>
        <v>NA</v>
      </c>
      <c r="J270" t="str">
        <f t="shared" si="27"/>
        <v>Other Phyto</v>
      </c>
      <c r="P270" s="11" t="s">
        <v>335</v>
      </c>
      <c r="T270"/>
      <c r="X270" s="2">
        <v>2</v>
      </c>
      <c r="Y270">
        <v>2</v>
      </c>
      <c r="Z270" s="24"/>
      <c r="AH270" s="11" t="s">
        <v>259</v>
      </c>
      <c r="AI270" t="s">
        <v>412</v>
      </c>
    </row>
    <row r="271" spans="1:35" x14ac:dyDescent="0.25">
      <c r="A271" s="1">
        <v>41548</v>
      </c>
      <c r="B271" t="s">
        <v>57</v>
      </c>
      <c r="C271" t="str">
        <f t="shared" si="23"/>
        <v>10/01/2013;1</v>
      </c>
      <c r="D271" t="s">
        <v>120</v>
      </c>
      <c r="E271" t="s">
        <v>271</v>
      </c>
      <c r="F271" t="s">
        <v>117</v>
      </c>
      <c r="G271" t="str">
        <f t="shared" si="24"/>
        <v>Other Phyto</v>
      </c>
      <c r="H271" t="str">
        <f t="shared" si="25"/>
        <v>NA</v>
      </c>
      <c r="I271" t="str">
        <f t="shared" si="26"/>
        <v>NA</v>
      </c>
      <c r="J271" t="str">
        <f t="shared" si="27"/>
        <v>Other Phyto</v>
      </c>
      <c r="P271" s="11" t="s">
        <v>256</v>
      </c>
      <c r="Q271" s="2">
        <v>1</v>
      </c>
      <c r="T271"/>
      <c r="W271" s="2">
        <v>12</v>
      </c>
      <c r="X271" s="2">
        <v>2</v>
      </c>
      <c r="Y271">
        <v>15</v>
      </c>
      <c r="Z271" s="24"/>
      <c r="AA271">
        <v>1</v>
      </c>
      <c r="AG271">
        <v>12</v>
      </c>
      <c r="AH271" s="11" t="s">
        <v>330</v>
      </c>
      <c r="AI271" t="s">
        <v>412</v>
      </c>
    </row>
    <row r="272" spans="1:35" x14ac:dyDescent="0.25">
      <c r="A272" s="1">
        <v>41548</v>
      </c>
      <c r="B272" t="s">
        <v>57</v>
      </c>
      <c r="C272" t="str">
        <f t="shared" si="23"/>
        <v>10/01/2013;1</v>
      </c>
      <c r="D272" t="s">
        <v>124</v>
      </c>
      <c r="E272" t="s">
        <v>275</v>
      </c>
      <c r="F272" t="s">
        <v>117</v>
      </c>
      <c r="G272" t="str">
        <f t="shared" si="24"/>
        <v>Other Phyto</v>
      </c>
      <c r="H272" t="str">
        <f t="shared" si="25"/>
        <v>NA</v>
      </c>
      <c r="I272" t="str">
        <f t="shared" si="26"/>
        <v>NA</v>
      </c>
      <c r="J272" t="str">
        <f t="shared" si="27"/>
        <v>Other Phyto</v>
      </c>
      <c r="P272" s="11" t="s">
        <v>257</v>
      </c>
      <c r="T272"/>
      <c r="W272" s="2">
        <v>3</v>
      </c>
      <c r="X272" s="2">
        <v>2</v>
      </c>
      <c r="Y272">
        <v>5</v>
      </c>
      <c r="Z272" s="24"/>
      <c r="AG272">
        <v>3</v>
      </c>
      <c r="AH272" s="11" t="s">
        <v>260</v>
      </c>
      <c r="AI272" t="s">
        <v>413</v>
      </c>
    </row>
    <row r="273" spans="1:35" x14ac:dyDescent="0.25">
      <c r="A273" s="1">
        <v>41548</v>
      </c>
      <c r="B273" t="s">
        <v>57</v>
      </c>
      <c r="C273" t="str">
        <f t="shared" si="23"/>
        <v>10/01/2013;1</v>
      </c>
      <c r="D273" t="s">
        <v>121</v>
      </c>
      <c r="E273" t="s">
        <v>272</v>
      </c>
      <c r="F273" t="s">
        <v>117</v>
      </c>
      <c r="G273" t="str">
        <f t="shared" si="24"/>
        <v>Microcystis</v>
      </c>
      <c r="H273" t="str">
        <f t="shared" si="25"/>
        <v>NA</v>
      </c>
      <c r="I273" t="str">
        <f t="shared" si="26"/>
        <v>NA</v>
      </c>
      <c r="J273" t="str">
        <f t="shared" si="27"/>
        <v>Microcystis</v>
      </c>
      <c r="P273" s="11" t="s">
        <v>258</v>
      </c>
      <c r="S273" s="2">
        <v>1</v>
      </c>
      <c r="T273"/>
      <c r="U273" s="2">
        <v>1</v>
      </c>
      <c r="W273" s="2">
        <v>5</v>
      </c>
      <c r="X273" s="2">
        <v>2</v>
      </c>
      <c r="Y273">
        <v>9</v>
      </c>
      <c r="Z273" s="11"/>
      <c r="AC273">
        <v>1</v>
      </c>
      <c r="AE273">
        <v>1</v>
      </c>
      <c r="AG273">
        <v>5</v>
      </c>
      <c r="AH273" s="11" t="s">
        <v>371</v>
      </c>
      <c r="AI273" t="s">
        <v>414</v>
      </c>
    </row>
    <row r="274" spans="1:35" x14ac:dyDescent="0.25">
      <c r="A274" s="1">
        <v>41548</v>
      </c>
      <c r="B274" t="s">
        <v>57</v>
      </c>
      <c r="C274" t="str">
        <f t="shared" si="23"/>
        <v>10/01/2013;1</v>
      </c>
      <c r="D274" t="s">
        <v>158</v>
      </c>
      <c r="E274" t="s">
        <v>305</v>
      </c>
      <c r="F274" t="s">
        <v>117</v>
      </c>
      <c r="G274" t="str">
        <f t="shared" si="24"/>
        <v>Other Phyto</v>
      </c>
      <c r="H274" t="str">
        <f t="shared" si="25"/>
        <v>NA</v>
      </c>
      <c r="I274" t="str">
        <f t="shared" si="26"/>
        <v>NA</v>
      </c>
      <c r="J274" t="str">
        <f t="shared" si="27"/>
        <v>Other Phyto</v>
      </c>
      <c r="P274" s="11" t="s">
        <v>259</v>
      </c>
      <c r="T274"/>
      <c r="W274" s="2">
        <v>7</v>
      </c>
      <c r="X274" s="2">
        <v>2</v>
      </c>
      <c r="Y274">
        <v>9</v>
      </c>
      <c r="AG274">
        <v>7</v>
      </c>
      <c r="AH274" s="11" t="s">
        <v>353</v>
      </c>
      <c r="AI274" t="s">
        <v>415</v>
      </c>
    </row>
    <row r="275" spans="1:35" x14ac:dyDescent="0.25">
      <c r="A275" s="1">
        <v>41548</v>
      </c>
      <c r="B275" t="s">
        <v>57</v>
      </c>
      <c r="C275" t="str">
        <f t="shared" si="23"/>
        <v>10/01/2013;1</v>
      </c>
      <c r="D275" t="s">
        <v>140</v>
      </c>
      <c r="E275" t="s">
        <v>290</v>
      </c>
      <c r="F275" t="s">
        <v>117</v>
      </c>
      <c r="G275" t="str">
        <f t="shared" si="24"/>
        <v>Other Phyto</v>
      </c>
      <c r="H275" t="str">
        <f t="shared" si="25"/>
        <v>NA</v>
      </c>
      <c r="I275" t="str">
        <f t="shared" si="26"/>
        <v>NA</v>
      </c>
      <c r="J275" t="str">
        <f t="shared" si="27"/>
        <v>Other Phyto</v>
      </c>
      <c r="P275" s="11" t="s">
        <v>330</v>
      </c>
      <c r="T275"/>
      <c r="X275" s="2">
        <v>1</v>
      </c>
      <c r="Y275">
        <v>1</v>
      </c>
      <c r="AH275" s="11" t="s">
        <v>336</v>
      </c>
      <c r="AI275" t="s">
        <v>416</v>
      </c>
    </row>
    <row r="276" spans="1:35" x14ac:dyDescent="0.25">
      <c r="A276" s="1">
        <v>41548</v>
      </c>
      <c r="B276" t="s">
        <v>57</v>
      </c>
      <c r="C276" t="str">
        <f t="shared" si="23"/>
        <v>10/01/2013;1</v>
      </c>
      <c r="D276" t="s">
        <v>135</v>
      </c>
      <c r="E276" t="s">
        <v>285</v>
      </c>
      <c r="F276" t="s">
        <v>117</v>
      </c>
      <c r="G276" t="str">
        <f t="shared" si="24"/>
        <v>Other Phyto</v>
      </c>
      <c r="H276" t="str">
        <f t="shared" si="25"/>
        <v>NA</v>
      </c>
      <c r="I276" t="str">
        <f t="shared" si="26"/>
        <v>NA</v>
      </c>
      <c r="J276" t="str">
        <f t="shared" si="27"/>
        <v>Other Phyto</v>
      </c>
      <c r="P276" s="11" t="s">
        <v>260</v>
      </c>
      <c r="T276"/>
      <c r="W276" s="2">
        <v>2</v>
      </c>
      <c r="X276" s="2">
        <v>2</v>
      </c>
      <c r="Y276">
        <v>4</v>
      </c>
      <c r="AG276">
        <v>2</v>
      </c>
      <c r="AH276" s="11" t="s">
        <v>372</v>
      </c>
      <c r="AI276" t="s">
        <v>417</v>
      </c>
    </row>
    <row r="277" spans="1:35" x14ac:dyDescent="0.25">
      <c r="A277" s="1">
        <v>41548</v>
      </c>
      <c r="B277" t="s">
        <v>57</v>
      </c>
      <c r="C277" t="str">
        <f t="shared" si="23"/>
        <v>10/01/2013;1</v>
      </c>
      <c r="D277" t="s">
        <v>145</v>
      </c>
      <c r="E277" t="s">
        <v>294</v>
      </c>
      <c r="F277" t="s">
        <v>117</v>
      </c>
      <c r="G277" t="str">
        <f t="shared" si="24"/>
        <v>Other Phyto</v>
      </c>
      <c r="H277" t="str">
        <f t="shared" si="25"/>
        <v>NA</v>
      </c>
      <c r="I277" t="str">
        <f t="shared" si="26"/>
        <v>NA</v>
      </c>
      <c r="J277" t="str">
        <f t="shared" si="27"/>
        <v>Other Phyto</v>
      </c>
      <c r="P277" s="11" t="s">
        <v>435</v>
      </c>
      <c r="T277"/>
      <c r="X277" s="2">
        <v>1</v>
      </c>
      <c r="Y277">
        <v>1</v>
      </c>
      <c r="AH277" s="11" t="s">
        <v>354</v>
      </c>
      <c r="AI277" t="s">
        <v>418</v>
      </c>
    </row>
    <row r="278" spans="1:35" x14ac:dyDescent="0.25">
      <c r="A278" s="1">
        <v>41548</v>
      </c>
      <c r="B278" t="s">
        <v>57</v>
      </c>
      <c r="C278" t="str">
        <f t="shared" si="23"/>
        <v>10/01/2013;1</v>
      </c>
      <c r="D278" t="s">
        <v>125</v>
      </c>
      <c r="E278" t="s">
        <v>276</v>
      </c>
      <c r="F278" t="s">
        <v>117</v>
      </c>
      <c r="G278" t="str">
        <f t="shared" si="24"/>
        <v>Other Phyto</v>
      </c>
      <c r="H278" t="str">
        <f t="shared" si="25"/>
        <v>NA</v>
      </c>
      <c r="I278" t="str">
        <f t="shared" si="26"/>
        <v>NA</v>
      </c>
      <c r="J278" t="str">
        <f t="shared" si="27"/>
        <v>Other Phyto</v>
      </c>
      <c r="P278" s="11" t="s">
        <v>371</v>
      </c>
      <c r="T278"/>
      <c r="X278" s="2">
        <v>2</v>
      </c>
      <c r="Y278">
        <v>2</v>
      </c>
      <c r="AH278" s="11" t="s">
        <v>337</v>
      </c>
      <c r="AI278" t="s">
        <v>419</v>
      </c>
    </row>
    <row r="279" spans="1:35" x14ac:dyDescent="0.25">
      <c r="A279" s="1">
        <v>41548</v>
      </c>
      <c r="B279" t="s">
        <v>57</v>
      </c>
      <c r="C279" t="str">
        <f t="shared" si="23"/>
        <v>10/01/2013;1</v>
      </c>
      <c r="D279" t="s">
        <v>126</v>
      </c>
      <c r="E279" t="s">
        <v>277</v>
      </c>
      <c r="F279" t="s">
        <v>117</v>
      </c>
      <c r="G279" t="str">
        <f t="shared" si="24"/>
        <v>Other Phyto</v>
      </c>
      <c r="H279" t="str">
        <f t="shared" si="25"/>
        <v>NA</v>
      </c>
      <c r="I279" t="str">
        <f t="shared" si="26"/>
        <v>NA</v>
      </c>
      <c r="J279" t="str">
        <f t="shared" si="27"/>
        <v>Other Phyto</v>
      </c>
      <c r="P279" s="11" t="s">
        <v>353</v>
      </c>
      <c r="T279"/>
      <c r="X279" s="2">
        <v>2</v>
      </c>
      <c r="Y279">
        <v>2</v>
      </c>
      <c r="AH279" s="11" t="s">
        <v>338</v>
      </c>
      <c r="AI279" t="s">
        <v>420</v>
      </c>
    </row>
    <row r="280" spans="1:35" x14ac:dyDescent="0.25">
      <c r="A280" s="1">
        <v>41548</v>
      </c>
      <c r="B280" t="s">
        <v>57</v>
      </c>
      <c r="C280" t="str">
        <f t="shared" si="23"/>
        <v>10/01/2013;1</v>
      </c>
      <c r="D280" t="s">
        <v>141</v>
      </c>
      <c r="E280" t="s">
        <v>291</v>
      </c>
      <c r="F280" t="s">
        <v>117</v>
      </c>
      <c r="G280" t="str">
        <f t="shared" si="24"/>
        <v>Other Phyto</v>
      </c>
      <c r="H280" t="str">
        <f t="shared" si="25"/>
        <v>NA</v>
      </c>
      <c r="I280" t="str">
        <f t="shared" si="26"/>
        <v>NA</v>
      </c>
      <c r="J280" t="str">
        <f t="shared" si="27"/>
        <v>Other Phyto</v>
      </c>
      <c r="P280" s="11" t="s">
        <v>336</v>
      </c>
      <c r="T280"/>
      <c r="X280" s="2">
        <v>3</v>
      </c>
      <c r="Y280">
        <v>3</v>
      </c>
      <c r="AH280" s="11" t="s">
        <v>355</v>
      </c>
      <c r="AI280" t="s">
        <v>421</v>
      </c>
    </row>
    <row r="281" spans="1:35" x14ac:dyDescent="0.25">
      <c r="A281" s="1">
        <v>41548</v>
      </c>
      <c r="B281" t="s">
        <v>57</v>
      </c>
      <c r="C281" t="str">
        <f t="shared" si="23"/>
        <v>10/01/2013;1</v>
      </c>
      <c r="D281" t="s">
        <v>143</v>
      </c>
      <c r="E281" t="s">
        <v>292</v>
      </c>
      <c r="F281" t="s">
        <v>117</v>
      </c>
      <c r="G281" t="str">
        <f t="shared" si="24"/>
        <v>Other Phyto</v>
      </c>
      <c r="H281" t="str">
        <f t="shared" si="25"/>
        <v>NA</v>
      </c>
      <c r="I281" t="str">
        <f t="shared" si="26"/>
        <v>NA</v>
      </c>
      <c r="J281" t="str">
        <f t="shared" si="27"/>
        <v>Other Phyto</v>
      </c>
      <c r="P281" s="11" t="s">
        <v>372</v>
      </c>
      <c r="T281"/>
      <c r="X281" s="2">
        <v>2</v>
      </c>
      <c r="Y281">
        <v>2</v>
      </c>
      <c r="AH281" s="11" t="s">
        <v>261</v>
      </c>
      <c r="AI281" t="s">
        <v>422</v>
      </c>
    </row>
    <row r="282" spans="1:35" x14ac:dyDescent="0.25">
      <c r="A282" s="1">
        <v>41548</v>
      </c>
      <c r="B282" t="s">
        <v>58</v>
      </c>
      <c r="C282" t="str">
        <f t="shared" si="23"/>
        <v>10/01/2013;2</v>
      </c>
      <c r="D282" t="s">
        <v>108</v>
      </c>
      <c r="E282" t="s">
        <v>266</v>
      </c>
      <c r="F282" t="s">
        <v>117</v>
      </c>
      <c r="G282" t="str">
        <f t="shared" si="24"/>
        <v>Anabaena</v>
      </c>
      <c r="H282" t="str">
        <f t="shared" si="25"/>
        <v>NA</v>
      </c>
      <c r="I282" t="str">
        <f t="shared" si="26"/>
        <v>NA</v>
      </c>
      <c r="J282" t="str">
        <f t="shared" si="27"/>
        <v>Anabaena</v>
      </c>
      <c r="P282" s="11" t="s">
        <v>354</v>
      </c>
      <c r="T282"/>
      <c r="X282" s="2">
        <v>2</v>
      </c>
      <c r="Y282">
        <v>2</v>
      </c>
      <c r="AH282" s="11" t="s">
        <v>339</v>
      </c>
      <c r="AI282" t="s">
        <v>422</v>
      </c>
    </row>
    <row r="283" spans="1:35" x14ac:dyDescent="0.25">
      <c r="A283" s="1">
        <v>41548</v>
      </c>
      <c r="B283" t="s">
        <v>58</v>
      </c>
      <c r="C283" t="str">
        <f t="shared" si="23"/>
        <v>10/01/2013;2</v>
      </c>
      <c r="D283" t="s">
        <v>116</v>
      </c>
      <c r="E283" t="s">
        <v>267</v>
      </c>
      <c r="F283" t="s">
        <v>118</v>
      </c>
      <c r="G283" t="str">
        <f t="shared" si="24"/>
        <v>Other Phyto</v>
      </c>
      <c r="H283" t="str">
        <f t="shared" si="25"/>
        <v>NA</v>
      </c>
      <c r="I283" t="str">
        <f t="shared" si="26"/>
        <v>Other Phyto</v>
      </c>
      <c r="J283" t="str">
        <f t="shared" si="27"/>
        <v>NA</v>
      </c>
      <c r="P283" s="11" t="s">
        <v>337</v>
      </c>
      <c r="T283"/>
      <c r="X283" s="2">
        <v>1</v>
      </c>
      <c r="Y283">
        <v>1</v>
      </c>
      <c r="AH283" s="11" t="s">
        <v>262</v>
      </c>
      <c r="AI283" t="s">
        <v>422</v>
      </c>
    </row>
    <row r="284" spans="1:35" x14ac:dyDescent="0.25">
      <c r="A284" s="1">
        <v>41548</v>
      </c>
      <c r="B284" t="s">
        <v>58</v>
      </c>
      <c r="C284" t="str">
        <f t="shared" si="23"/>
        <v>10/01/2013;2</v>
      </c>
      <c r="D284" t="s">
        <v>122</v>
      </c>
      <c r="E284" t="s">
        <v>273</v>
      </c>
      <c r="F284" t="s">
        <v>115</v>
      </c>
      <c r="G284" t="str">
        <f t="shared" si="24"/>
        <v>Other Phyto</v>
      </c>
      <c r="H284" t="str">
        <f t="shared" si="25"/>
        <v>Other Phyto</v>
      </c>
      <c r="I284" t="str">
        <f t="shared" si="26"/>
        <v>NA</v>
      </c>
      <c r="J284" t="str">
        <f t="shared" si="27"/>
        <v>NA</v>
      </c>
      <c r="P284" s="11" t="s">
        <v>338</v>
      </c>
      <c r="T284"/>
      <c r="X284" s="2">
        <v>1</v>
      </c>
      <c r="Y284">
        <v>1</v>
      </c>
      <c r="AH284" s="11" t="s">
        <v>356</v>
      </c>
      <c r="AI284" t="s">
        <v>423</v>
      </c>
    </row>
    <row r="285" spans="1:35" x14ac:dyDescent="0.25">
      <c r="A285" s="1">
        <v>41548</v>
      </c>
      <c r="B285" t="s">
        <v>58</v>
      </c>
      <c r="C285" t="str">
        <f t="shared" si="23"/>
        <v>10/01/2013;2</v>
      </c>
      <c r="D285" t="s">
        <v>130</v>
      </c>
      <c r="E285" t="s">
        <v>280</v>
      </c>
      <c r="F285" t="s">
        <v>117</v>
      </c>
      <c r="G285" t="str">
        <f t="shared" si="24"/>
        <v>Other Phyto</v>
      </c>
      <c r="H285" t="str">
        <f t="shared" si="25"/>
        <v>NA</v>
      </c>
      <c r="I285" t="str">
        <f t="shared" si="26"/>
        <v>NA</v>
      </c>
      <c r="J285" t="str">
        <f t="shared" si="27"/>
        <v>Other Phyto</v>
      </c>
      <c r="P285" s="11" t="s">
        <v>355</v>
      </c>
      <c r="T285"/>
      <c r="X285" s="2">
        <v>2</v>
      </c>
      <c r="Y285">
        <v>2</v>
      </c>
      <c r="AH285" s="11" t="s">
        <v>357</v>
      </c>
      <c r="AI285" t="s">
        <v>424</v>
      </c>
    </row>
    <row r="286" spans="1:35" x14ac:dyDescent="0.25">
      <c r="A286" s="1">
        <v>41548</v>
      </c>
      <c r="B286" t="s">
        <v>58</v>
      </c>
      <c r="C286" t="str">
        <f t="shared" si="23"/>
        <v>10/01/2013;2</v>
      </c>
      <c r="D286" t="s">
        <v>155</v>
      </c>
      <c r="E286" t="s">
        <v>302</v>
      </c>
      <c r="F286" t="s">
        <v>117</v>
      </c>
      <c r="G286" t="str">
        <f t="shared" si="24"/>
        <v>Other Phyto</v>
      </c>
      <c r="H286" t="str">
        <f t="shared" si="25"/>
        <v>NA</v>
      </c>
      <c r="I286" t="str">
        <f t="shared" si="26"/>
        <v>NA</v>
      </c>
      <c r="J286" t="str">
        <f t="shared" si="27"/>
        <v>Other Phyto</v>
      </c>
      <c r="P286" s="11" t="s">
        <v>261</v>
      </c>
      <c r="R286" s="2">
        <v>1</v>
      </c>
      <c r="T286"/>
      <c r="U286" s="2">
        <v>1</v>
      </c>
      <c r="W286" s="2">
        <v>7</v>
      </c>
      <c r="X286" s="2">
        <v>2</v>
      </c>
      <c r="Y286">
        <v>11</v>
      </c>
      <c r="AB286">
        <v>1</v>
      </c>
      <c r="AE286">
        <v>1</v>
      </c>
      <c r="AG286">
        <v>7</v>
      </c>
      <c r="AH286" s="11" t="s">
        <v>340</v>
      </c>
      <c r="AI286" t="s">
        <v>425</v>
      </c>
    </row>
    <row r="287" spans="1:35" x14ac:dyDescent="0.25">
      <c r="A287" s="1">
        <v>41548</v>
      </c>
      <c r="B287" t="s">
        <v>58</v>
      </c>
      <c r="C287" t="str">
        <f t="shared" si="23"/>
        <v>10/01/2013;2</v>
      </c>
      <c r="D287" t="s">
        <v>165</v>
      </c>
      <c r="E287" t="s">
        <v>312</v>
      </c>
      <c r="F287" t="s">
        <v>117</v>
      </c>
      <c r="G287" t="str">
        <f t="shared" si="24"/>
        <v>Other Phyto</v>
      </c>
      <c r="H287" t="str">
        <f t="shared" si="25"/>
        <v>NA</v>
      </c>
      <c r="I287" t="str">
        <f t="shared" si="26"/>
        <v>NA</v>
      </c>
      <c r="J287" t="str">
        <f t="shared" si="27"/>
        <v>Other Phyto</v>
      </c>
      <c r="P287" s="11" t="s">
        <v>339</v>
      </c>
      <c r="T287"/>
      <c r="X287" s="2">
        <v>2</v>
      </c>
      <c r="Y287">
        <v>2</v>
      </c>
      <c r="AH287" s="11" t="s">
        <v>358</v>
      </c>
      <c r="AI287" t="s">
        <v>426</v>
      </c>
    </row>
    <row r="288" spans="1:35" x14ac:dyDescent="0.25">
      <c r="A288" s="1">
        <v>41548</v>
      </c>
      <c r="B288" t="s">
        <v>58</v>
      </c>
      <c r="C288" t="str">
        <f t="shared" si="23"/>
        <v>10/01/2013;2</v>
      </c>
      <c r="D288" t="s">
        <v>148</v>
      </c>
      <c r="E288" t="s">
        <v>296</v>
      </c>
      <c r="F288" t="s">
        <v>117</v>
      </c>
      <c r="G288" t="str">
        <f t="shared" si="24"/>
        <v>Other Phyto</v>
      </c>
      <c r="H288" t="str">
        <f t="shared" si="25"/>
        <v>NA</v>
      </c>
      <c r="I288" t="str">
        <f t="shared" si="26"/>
        <v>NA</v>
      </c>
      <c r="J288" t="str">
        <f t="shared" si="27"/>
        <v>Other Phyto</v>
      </c>
      <c r="P288" s="11" t="s">
        <v>262</v>
      </c>
      <c r="T288"/>
      <c r="U288" s="2">
        <v>1</v>
      </c>
      <c r="W288" s="2">
        <v>3</v>
      </c>
      <c r="X288" s="2">
        <v>2</v>
      </c>
      <c r="Y288">
        <v>6</v>
      </c>
      <c r="AE288">
        <v>1</v>
      </c>
      <c r="AG288">
        <v>3</v>
      </c>
      <c r="AH288" s="11" t="s">
        <v>341</v>
      </c>
      <c r="AI288" t="s">
        <v>427</v>
      </c>
    </row>
    <row r="289" spans="1:35" x14ac:dyDescent="0.25">
      <c r="A289" s="1">
        <v>41548</v>
      </c>
      <c r="B289" t="s">
        <v>58</v>
      </c>
      <c r="C289" t="str">
        <f t="shared" si="23"/>
        <v>10/01/2013;2</v>
      </c>
      <c r="D289" t="s">
        <v>139</v>
      </c>
      <c r="E289" t="s">
        <v>289</v>
      </c>
      <c r="F289" t="s">
        <v>117</v>
      </c>
      <c r="G289" t="str">
        <f t="shared" si="24"/>
        <v>Other Phyto</v>
      </c>
      <c r="H289" t="str">
        <f t="shared" si="25"/>
        <v>NA</v>
      </c>
      <c r="I289" t="str">
        <f t="shared" si="26"/>
        <v>NA</v>
      </c>
      <c r="J289" t="str">
        <f t="shared" si="27"/>
        <v>Other Phyto</v>
      </c>
      <c r="P289" s="11" t="s">
        <v>356</v>
      </c>
      <c r="T289"/>
      <c r="X289" s="2">
        <v>2</v>
      </c>
      <c r="Y289">
        <v>2</v>
      </c>
      <c r="AH289" s="11" t="s">
        <v>359</v>
      </c>
      <c r="AI289" t="s">
        <v>428</v>
      </c>
    </row>
    <row r="290" spans="1:35" x14ac:dyDescent="0.25">
      <c r="A290" s="1">
        <v>41548</v>
      </c>
      <c r="B290" t="s">
        <v>58</v>
      </c>
      <c r="C290" t="str">
        <f t="shared" si="23"/>
        <v>10/01/2013;2</v>
      </c>
      <c r="D290" t="s">
        <v>166</v>
      </c>
      <c r="E290" t="s">
        <v>313</v>
      </c>
      <c r="F290" t="s">
        <v>117</v>
      </c>
      <c r="G290" t="str">
        <f t="shared" si="24"/>
        <v>Other Phyto</v>
      </c>
      <c r="H290" t="str">
        <f t="shared" si="25"/>
        <v>NA</v>
      </c>
      <c r="I290" t="str">
        <f t="shared" si="26"/>
        <v>NA</v>
      </c>
      <c r="J290" t="str">
        <f t="shared" si="27"/>
        <v>Other Phyto</v>
      </c>
      <c r="P290" s="11" t="s">
        <v>357</v>
      </c>
      <c r="T290"/>
      <c r="X290" s="2">
        <v>1</v>
      </c>
      <c r="Y290">
        <v>1</v>
      </c>
      <c r="AH290" s="11" t="s">
        <v>342</v>
      </c>
      <c r="AI290" t="s">
        <v>429</v>
      </c>
    </row>
    <row r="291" spans="1:35" x14ac:dyDescent="0.25">
      <c r="A291" s="1">
        <v>41548</v>
      </c>
      <c r="B291" t="s">
        <v>58</v>
      </c>
      <c r="C291" t="str">
        <f t="shared" si="23"/>
        <v>10/01/2013;2</v>
      </c>
      <c r="D291" t="s">
        <v>167</v>
      </c>
      <c r="E291" t="s">
        <v>314</v>
      </c>
      <c r="F291" t="s">
        <v>117</v>
      </c>
      <c r="G291" t="str">
        <f t="shared" si="24"/>
        <v>Other Phyto</v>
      </c>
      <c r="H291" t="str">
        <f t="shared" si="25"/>
        <v>NA</v>
      </c>
      <c r="I291" t="str">
        <f t="shared" si="26"/>
        <v>NA</v>
      </c>
      <c r="J291" t="str">
        <f t="shared" si="27"/>
        <v>Other Phyto</v>
      </c>
      <c r="P291" s="11" t="s">
        <v>340</v>
      </c>
      <c r="T291"/>
      <c r="X291" s="2">
        <v>2</v>
      </c>
      <c r="Y291">
        <v>2</v>
      </c>
      <c r="AH291" s="11" t="s">
        <v>360</v>
      </c>
      <c r="AI291" t="s">
        <v>430</v>
      </c>
    </row>
    <row r="292" spans="1:35" x14ac:dyDescent="0.25">
      <c r="A292" s="1">
        <v>41548</v>
      </c>
      <c r="B292" t="s">
        <v>58</v>
      </c>
      <c r="C292" t="str">
        <f t="shared" si="23"/>
        <v>10/01/2013;2</v>
      </c>
      <c r="D292" t="s">
        <v>156</v>
      </c>
      <c r="E292" t="s">
        <v>303</v>
      </c>
      <c r="F292" t="s">
        <v>117</v>
      </c>
      <c r="G292" t="str">
        <f t="shared" si="24"/>
        <v>Other Phyto</v>
      </c>
      <c r="H292" t="str">
        <f t="shared" si="25"/>
        <v>NA</v>
      </c>
      <c r="I292" t="str">
        <f t="shared" si="26"/>
        <v>NA</v>
      </c>
      <c r="J292" t="str">
        <f t="shared" si="27"/>
        <v>Other Phyto</v>
      </c>
      <c r="P292" s="11" t="s">
        <v>358</v>
      </c>
      <c r="T292"/>
      <c r="X292" s="2">
        <v>1</v>
      </c>
      <c r="Y292">
        <v>1</v>
      </c>
      <c r="AH292" s="11" t="s">
        <v>263</v>
      </c>
      <c r="AI292" t="s">
        <v>431</v>
      </c>
    </row>
    <row r="293" spans="1:35" x14ac:dyDescent="0.25">
      <c r="A293" s="1">
        <v>41548</v>
      </c>
      <c r="B293" t="s">
        <v>58</v>
      </c>
      <c r="C293" t="str">
        <f t="shared" si="23"/>
        <v>10/01/2013;2</v>
      </c>
      <c r="D293" t="s">
        <v>131</v>
      </c>
      <c r="E293" t="s">
        <v>281</v>
      </c>
      <c r="F293" t="s">
        <v>117</v>
      </c>
      <c r="G293" t="str">
        <f t="shared" si="24"/>
        <v>Other Phyto</v>
      </c>
      <c r="H293" t="str">
        <f t="shared" si="25"/>
        <v>NA</v>
      </c>
      <c r="I293" t="str">
        <f t="shared" si="26"/>
        <v>NA</v>
      </c>
      <c r="J293" t="str">
        <f t="shared" si="27"/>
        <v>Other Phyto</v>
      </c>
      <c r="P293" s="11" t="s">
        <v>341</v>
      </c>
      <c r="T293"/>
      <c r="X293" s="2">
        <v>2</v>
      </c>
      <c r="Y293">
        <v>2</v>
      </c>
      <c r="AH293" s="11" t="s">
        <v>331</v>
      </c>
      <c r="AI293" t="s">
        <v>431</v>
      </c>
    </row>
    <row r="294" spans="1:35" x14ac:dyDescent="0.25">
      <c r="A294" s="1">
        <v>41548</v>
      </c>
      <c r="B294" t="s">
        <v>58</v>
      </c>
      <c r="C294" t="str">
        <f t="shared" si="23"/>
        <v>10/01/2013;2</v>
      </c>
      <c r="D294" t="s">
        <v>168</v>
      </c>
      <c r="E294" t="s">
        <v>315</v>
      </c>
      <c r="F294" t="s">
        <v>117</v>
      </c>
      <c r="G294" t="str">
        <f t="shared" si="24"/>
        <v>Other Phyto</v>
      </c>
      <c r="H294" t="str">
        <f t="shared" si="25"/>
        <v>NA</v>
      </c>
      <c r="I294" t="str">
        <f t="shared" si="26"/>
        <v>NA</v>
      </c>
      <c r="J294" t="str">
        <f t="shared" si="27"/>
        <v>Other Phyto</v>
      </c>
      <c r="P294" s="11" t="s">
        <v>359</v>
      </c>
      <c r="T294"/>
      <c r="X294" s="2">
        <v>1</v>
      </c>
      <c r="Y294">
        <v>1</v>
      </c>
    </row>
    <row r="295" spans="1:35" x14ac:dyDescent="0.25">
      <c r="A295" s="1">
        <v>41548</v>
      </c>
      <c r="B295" t="s">
        <v>58</v>
      </c>
      <c r="C295" t="str">
        <f t="shared" si="23"/>
        <v>10/01/2013;2</v>
      </c>
      <c r="D295" t="s">
        <v>169</v>
      </c>
      <c r="E295" t="s">
        <v>316</v>
      </c>
      <c r="F295" t="s">
        <v>117</v>
      </c>
      <c r="G295" t="str">
        <f t="shared" si="24"/>
        <v>Other Phyto</v>
      </c>
      <c r="H295" t="str">
        <f t="shared" si="25"/>
        <v>NA</v>
      </c>
      <c r="I295" t="str">
        <f t="shared" si="26"/>
        <v>NA</v>
      </c>
      <c r="J295" t="str">
        <f t="shared" si="27"/>
        <v>Other Phyto</v>
      </c>
      <c r="P295" s="11" t="s">
        <v>342</v>
      </c>
      <c r="T295"/>
      <c r="X295" s="2">
        <v>2</v>
      </c>
      <c r="Y295">
        <v>2</v>
      </c>
    </row>
    <row r="296" spans="1:35" x14ac:dyDescent="0.25">
      <c r="A296" s="1">
        <v>41548</v>
      </c>
      <c r="B296" t="s">
        <v>58</v>
      </c>
      <c r="C296" t="str">
        <f t="shared" si="23"/>
        <v>10/01/2013;2</v>
      </c>
      <c r="D296" t="s">
        <v>120</v>
      </c>
      <c r="E296" t="s">
        <v>271</v>
      </c>
      <c r="F296" t="s">
        <v>117</v>
      </c>
      <c r="G296" t="str">
        <f t="shared" si="24"/>
        <v>Other Phyto</v>
      </c>
      <c r="H296" t="str">
        <f t="shared" si="25"/>
        <v>NA</v>
      </c>
      <c r="I296" t="str">
        <f t="shared" si="26"/>
        <v>NA</v>
      </c>
      <c r="J296" t="str">
        <f t="shared" si="27"/>
        <v>Other Phyto</v>
      </c>
      <c r="P296" s="11" t="s">
        <v>360</v>
      </c>
      <c r="T296"/>
      <c r="X296" s="2">
        <v>1</v>
      </c>
      <c r="Y296">
        <v>1</v>
      </c>
    </row>
    <row r="297" spans="1:35" x14ac:dyDescent="0.25">
      <c r="A297" s="1">
        <v>41548</v>
      </c>
      <c r="B297" t="s">
        <v>58</v>
      </c>
      <c r="C297" t="str">
        <f t="shared" si="23"/>
        <v>10/01/2013;2</v>
      </c>
      <c r="D297" t="s">
        <v>124</v>
      </c>
      <c r="E297" t="s">
        <v>275</v>
      </c>
      <c r="F297" t="s">
        <v>117</v>
      </c>
      <c r="G297" t="str">
        <f t="shared" si="24"/>
        <v>Other Phyto</v>
      </c>
      <c r="H297" t="str">
        <f t="shared" si="25"/>
        <v>NA</v>
      </c>
      <c r="I297" t="str">
        <f t="shared" si="26"/>
        <v>NA</v>
      </c>
      <c r="J297" t="str">
        <f t="shared" si="27"/>
        <v>Other Phyto</v>
      </c>
      <c r="P297" s="11" t="s">
        <v>263</v>
      </c>
      <c r="Q297" s="2">
        <v>1</v>
      </c>
      <c r="R297" s="2">
        <v>1</v>
      </c>
      <c r="T297"/>
      <c r="U297" s="2">
        <v>1</v>
      </c>
      <c r="W297" s="2">
        <v>3</v>
      </c>
      <c r="X297" s="2">
        <v>2</v>
      </c>
      <c r="Y297">
        <v>8</v>
      </c>
      <c r="AA297">
        <v>1</v>
      </c>
      <c r="AB297">
        <v>1</v>
      </c>
      <c r="AE297">
        <v>1</v>
      </c>
      <c r="AG297">
        <v>3</v>
      </c>
    </row>
    <row r="298" spans="1:35" x14ac:dyDescent="0.25">
      <c r="A298" s="1">
        <v>41548</v>
      </c>
      <c r="B298" t="s">
        <v>58</v>
      </c>
      <c r="C298" t="str">
        <f t="shared" si="23"/>
        <v>10/01/2013;2</v>
      </c>
      <c r="D298" t="s">
        <v>121</v>
      </c>
      <c r="E298" t="s">
        <v>272</v>
      </c>
      <c r="F298" t="s">
        <v>117</v>
      </c>
      <c r="G298" t="str">
        <f t="shared" si="24"/>
        <v>Microcystis</v>
      </c>
      <c r="H298" t="str">
        <f t="shared" si="25"/>
        <v>NA</v>
      </c>
      <c r="I298" t="str">
        <f t="shared" si="26"/>
        <v>NA</v>
      </c>
      <c r="J298" t="str">
        <f t="shared" si="27"/>
        <v>Microcystis</v>
      </c>
      <c r="P298" s="11" t="s">
        <v>331</v>
      </c>
      <c r="T298"/>
      <c r="X298" s="2">
        <v>1</v>
      </c>
      <c r="Y298">
        <v>1</v>
      </c>
    </row>
    <row r="299" spans="1:35" x14ac:dyDescent="0.25">
      <c r="A299" s="1">
        <v>41548</v>
      </c>
      <c r="B299" t="s">
        <v>58</v>
      </c>
      <c r="C299" t="str">
        <f t="shared" si="23"/>
        <v>10/01/2013;2</v>
      </c>
      <c r="D299" t="s">
        <v>158</v>
      </c>
      <c r="E299" t="s">
        <v>305</v>
      </c>
      <c r="F299" t="s">
        <v>117</v>
      </c>
      <c r="G299" t="str">
        <f t="shared" si="24"/>
        <v>Other Phyto</v>
      </c>
      <c r="H299" t="str">
        <f t="shared" si="25"/>
        <v>NA</v>
      </c>
      <c r="I299" t="str">
        <f t="shared" si="26"/>
        <v>NA</v>
      </c>
      <c r="J299" t="str">
        <f t="shared" si="27"/>
        <v>Other Phyto</v>
      </c>
      <c r="P299" s="11" t="s">
        <v>218</v>
      </c>
      <c r="Q299" s="2">
        <v>14</v>
      </c>
      <c r="R299" s="2">
        <v>19</v>
      </c>
      <c r="S299" s="2">
        <v>9</v>
      </c>
      <c r="T299">
        <v>5</v>
      </c>
      <c r="U299" s="2">
        <v>17</v>
      </c>
      <c r="V299" s="2">
        <v>18</v>
      </c>
      <c r="W299" s="2">
        <v>293</v>
      </c>
      <c r="X299" s="2">
        <v>177</v>
      </c>
      <c r="Y299">
        <v>552</v>
      </c>
    </row>
    <row r="300" spans="1:35" x14ac:dyDescent="0.25">
      <c r="A300" s="1">
        <v>41548</v>
      </c>
      <c r="B300" t="s">
        <v>58</v>
      </c>
      <c r="C300" t="str">
        <f t="shared" si="23"/>
        <v>10/01/2013;2</v>
      </c>
      <c r="D300" t="s">
        <v>140</v>
      </c>
      <c r="E300" t="s">
        <v>290</v>
      </c>
      <c r="F300" t="s">
        <v>117</v>
      </c>
      <c r="G300" t="str">
        <f t="shared" si="24"/>
        <v>Other Phyto</v>
      </c>
      <c r="H300" t="str">
        <f t="shared" si="25"/>
        <v>NA</v>
      </c>
      <c r="I300" t="str">
        <f t="shared" si="26"/>
        <v>NA</v>
      </c>
      <c r="J300" t="str">
        <f t="shared" si="27"/>
        <v>Other Phyto</v>
      </c>
    </row>
    <row r="301" spans="1:35" x14ac:dyDescent="0.25">
      <c r="A301" s="1">
        <v>41548</v>
      </c>
      <c r="B301" t="s">
        <v>58</v>
      </c>
      <c r="C301" t="str">
        <f t="shared" si="23"/>
        <v>10/01/2013;2</v>
      </c>
      <c r="D301" t="s">
        <v>134</v>
      </c>
      <c r="E301" t="s">
        <v>284</v>
      </c>
      <c r="F301" t="s">
        <v>117</v>
      </c>
      <c r="G301" t="str">
        <f t="shared" si="24"/>
        <v>Cyano Other</v>
      </c>
      <c r="H301" t="str">
        <f t="shared" si="25"/>
        <v>NA</v>
      </c>
      <c r="I301" t="str">
        <f t="shared" si="26"/>
        <v>NA</v>
      </c>
      <c r="J301" t="str">
        <f t="shared" si="27"/>
        <v>Cyano Other</v>
      </c>
    </row>
    <row r="302" spans="1:35" x14ac:dyDescent="0.25">
      <c r="A302" s="1">
        <v>41548</v>
      </c>
      <c r="B302" t="s">
        <v>58</v>
      </c>
      <c r="C302" t="str">
        <f t="shared" si="23"/>
        <v>10/01/2013;2</v>
      </c>
      <c r="D302" t="s">
        <v>135</v>
      </c>
      <c r="E302" t="s">
        <v>285</v>
      </c>
      <c r="F302" t="s">
        <v>117</v>
      </c>
      <c r="G302" t="str">
        <f t="shared" si="24"/>
        <v>Other Phyto</v>
      </c>
      <c r="H302" t="str">
        <f t="shared" si="25"/>
        <v>NA</v>
      </c>
      <c r="I302" t="str">
        <f t="shared" si="26"/>
        <v>NA</v>
      </c>
      <c r="J302" t="str">
        <f t="shared" si="27"/>
        <v>Other Phyto</v>
      </c>
    </row>
    <row r="303" spans="1:35" x14ac:dyDescent="0.25">
      <c r="A303" s="1">
        <v>41548</v>
      </c>
      <c r="B303" t="s">
        <v>58</v>
      </c>
      <c r="C303" t="str">
        <f t="shared" si="23"/>
        <v>10/01/2013;2</v>
      </c>
      <c r="D303" t="s">
        <v>170</v>
      </c>
      <c r="E303" t="s">
        <v>317</v>
      </c>
      <c r="F303" t="s">
        <v>117</v>
      </c>
      <c r="G303" t="str">
        <f t="shared" si="24"/>
        <v>Other Phyto</v>
      </c>
      <c r="H303" t="str">
        <f t="shared" si="25"/>
        <v>NA</v>
      </c>
      <c r="I303" t="str">
        <f t="shared" si="26"/>
        <v>NA</v>
      </c>
      <c r="J303" t="str">
        <f t="shared" si="27"/>
        <v>Other Phyto</v>
      </c>
    </row>
    <row r="304" spans="1:35" x14ac:dyDescent="0.25">
      <c r="A304" s="1">
        <v>41548</v>
      </c>
      <c r="B304" t="s">
        <v>58</v>
      </c>
      <c r="C304" t="str">
        <f t="shared" si="23"/>
        <v>10/01/2013;2</v>
      </c>
      <c r="D304" t="s">
        <v>160</v>
      </c>
      <c r="E304" t="s">
        <v>307</v>
      </c>
      <c r="F304" t="s">
        <v>117</v>
      </c>
      <c r="G304" t="str">
        <f t="shared" si="24"/>
        <v>Cyano Other</v>
      </c>
      <c r="H304" t="str">
        <f t="shared" si="25"/>
        <v>NA</v>
      </c>
      <c r="I304" t="str">
        <f t="shared" si="26"/>
        <v>NA</v>
      </c>
      <c r="J304" t="str">
        <f t="shared" si="27"/>
        <v>Cyano Other</v>
      </c>
    </row>
    <row r="305" spans="1:10" x14ac:dyDescent="0.25">
      <c r="A305" s="1">
        <v>41548</v>
      </c>
      <c r="B305" t="s">
        <v>58</v>
      </c>
      <c r="C305" t="str">
        <f t="shared" si="23"/>
        <v>10/01/2013;2</v>
      </c>
      <c r="D305" t="s">
        <v>162</v>
      </c>
      <c r="E305" t="s">
        <v>309</v>
      </c>
      <c r="F305" t="s">
        <v>117</v>
      </c>
      <c r="G305" t="str">
        <f t="shared" si="24"/>
        <v>Other Phyto</v>
      </c>
      <c r="H305" t="str">
        <f t="shared" si="25"/>
        <v>NA</v>
      </c>
      <c r="I305" t="str">
        <f t="shared" si="26"/>
        <v>NA</v>
      </c>
      <c r="J305" t="str">
        <f t="shared" si="27"/>
        <v>Other Phyto</v>
      </c>
    </row>
    <row r="306" spans="1:10" x14ac:dyDescent="0.25">
      <c r="A306" s="1">
        <v>41548</v>
      </c>
      <c r="B306" t="s">
        <v>58</v>
      </c>
      <c r="C306" t="str">
        <f t="shared" si="23"/>
        <v>10/01/2013;2</v>
      </c>
      <c r="D306" t="s">
        <v>171</v>
      </c>
      <c r="E306" t="s">
        <v>318</v>
      </c>
      <c r="F306" t="s">
        <v>117</v>
      </c>
      <c r="G306" t="str">
        <f t="shared" si="24"/>
        <v>Other Phyto</v>
      </c>
      <c r="H306" t="str">
        <f t="shared" si="25"/>
        <v>NA</v>
      </c>
      <c r="I306" t="str">
        <f t="shared" si="26"/>
        <v>NA</v>
      </c>
      <c r="J306" t="str">
        <f t="shared" si="27"/>
        <v>Other Phyto</v>
      </c>
    </row>
    <row r="307" spans="1:10" x14ac:dyDescent="0.25">
      <c r="A307" s="1">
        <v>41548</v>
      </c>
      <c r="B307" t="s">
        <v>58</v>
      </c>
      <c r="C307" t="str">
        <f t="shared" si="23"/>
        <v>10/01/2013;2</v>
      </c>
      <c r="D307" t="s">
        <v>145</v>
      </c>
      <c r="E307" t="s">
        <v>294</v>
      </c>
      <c r="F307" t="s">
        <v>117</v>
      </c>
      <c r="G307" t="str">
        <f t="shared" si="24"/>
        <v>Other Phyto</v>
      </c>
      <c r="H307" t="str">
        <f t="shared" si="25"/>
        <v>NA</v>
      </c>
      <c r="I307" t="str">
        <f t="shared" si="26"/>
        <v>NA</v>
      </c>
      <c r="J307" t="str">
        <f t="shared" si="27"/>
        <v>Other Phyto</v>
      </c>
    </row>
    <row r="308" spans="1:10" x14ac:dyDescent="0.25">
      <c r="A308" s="1">
        <v>41548</v>
      </c>
      <c r="B308" t="s">
        <v>58</v>
      </c>
      <c r="C308" t="str">
        <f t="shared" si="23"/>
        <v>10/01/2013;2</v>
      </c>
      <c r="D308" t="s">
        <v>125</v>
      </c>
      <c r="E308" t="s">
        <v>276</v>
      </c>
      <c r="F308" t="s">
        <v>117</v>
      </c>
      <c r="G308" t="str">
        <f t="shared" si="24"/>
        <v>Other Phyto</v>
      </c>
      <c r="H308" t="str">
        <f t="shared" si="25"/>
        <v>NA</v>
      </c>
      <c r="I308" t="str">
        <f t="shared" si="26"/>
        <v>NA</v>
      </c>
      <c r="J308" t="str">
        <f t="shared" si="27"/>
        <v>Other Phyto</v>
      </c>
    </row>
    <row r="309" spans="1:10" x14ac:dyDescent="0.25">
      <c r="A309" s="1">
        <v>41548</v>
      </c>
      <c r="B309" t="s">
        <v>58</v>
      </c>
      <c r="C309" t="str">
        <f t="shared" si="23"/>
        <v>10/01/2013;2</v>
      </c>
      <c r="D309" t="s">
        <v>126</v>
      </c>
      <c r="E309" t="s">
        <v>277</v>
      </c>
      <c r="F309" t="s">
        <v>117</v>
      </c>
      <c r="G309" t="str">
        <f t="shared" si="24"/>
        <v>Other Phyto</v>
      </c>
      <c r="H309" t="str">
        <f t="shared" si="25"/>
        <v>NA</v>
      </c>
      <c r="I309" t="str">
        <f t="shared" si="26"/>
        <v>NA</v>
      </c>
      <c r="J309" t="str">
        <f t="shared" si="27"/>
        <v>Other Phyto</v>
      </c>
    </row>
    <row r="310" spans="1:10" x14ac:dyDescent="0.25">
      <c r="A310" s="1">
        <v>41548</v>
      </c>
      <c r="B310" t="s">
        <v>58</v>
      </c>
      <c r="C310" t="str">
        <f t="shared" si="23"/>
        <v>10/01/2013;2</v>
      </c>
      <c r="D310" t="s">
        <v>141</v>
      </c>
      <c r="E310" t="s">
        <v>291</v>
      </c>
      <c r="F310" t="s">
        <v>117</v>
      </c>
      <c r="G310" t="str">
        <f t="shared" si="24"/>
        <v>Other Phyto</v>
      </c>
      <c r="H310" t="str">
        <f t="shared" si="25"/>
        <v>NA</v>
      </c>
      <c r="I310" t="str">
        <f t="shared" si="26"/>
        <v>NA</v>
      </c>
      <c r="J310" t="str">
        <f t="shared" si="27"/>
        <v>Other Phyto</v>
      </c>
    </row>
    <row r="311" spans="1:10" x14ac:dyDescent="0.25">
      <c r="A311" s="1">
        <v>41548</v>
      </c>
      <c r="B311" t="s">
        <v>58</v>
      </c>
      <c r="C311" t="str">
        <f t="shared" si="23"/>
        <v>10/01/2013;2</v>
      </c>
      <c r="D311" t="s">
        <v>159</v>
      </c>
      <c r="E311" t="s">
        <v>306</v>
      </c>
      <c r="F311" t="s">
        <v>117</v>
      </c>
      <c r="G311" t="str">
        <f t="shared" si="24"/>
        <v>Other Phyto</v>
      </c>
      <c r="H311" t="str">
        <f t="shared" si="25"/>
        <v>NA</v>
      </c>
      <c r="I311" t="str">
        <f t="shared" si="26"/>
        <v>NA</v>
      </c>
      <c r="J311" t="str">
        <f t="shared" si="27"/>
        <v>Other Phyto</v>
      </c>
    </row>
    <row r="312" spans="1:10" x14ac:dyDescent="0.25">
      <c r="A312" s="1">
        <v>41548</v>
      </c>
      <c r="B312" t="s">
        <v>58</v>
      </c>
      <c r="C312" t="str">
        <f t="shared" si="23"/>
        <v>10/01/2013;2</v>
      </c>
      <c r="D312" t="s">
        <v>143</v>
      </c>
      <c r="E312" t="s">
        <v>292</v>
      </c>
      <c r="F312" t="s">
        <v>117</v>
      </c>
      <c r="G312" t="str">
        <f t="shared" si="24"/>
        <v>Other Phyto</v>
      </c>
      <c r="H312" t="str">
        <f t="shared" si="25"/>
        <v>NA</v>
      </c>
      <c r="I312" t="str">
        <f t="shared" si="26"/>
        <v>NA</v>
      </c>
      <c r="J312" t="str">
        <f t="shared" si="27"/>
        <v>Other Phyto</v>
      </c>
    </row>
    <row r="313" spans="1:10" x14ac:dyDescent="0.25">
      <c r="A313" s="1">
        <v>41548</v>
      </c>
      <c r="B313" t="s">
        <v>58</v>
      </c>
      <c r="C313" t="str">
        <f t="shared" si="23"/>
        <v>10/01/2013;2</v>
      </c>
      <c r="D313" t="s">
        <v>111</v>
      </c>
      <c r="E313" t="s">
        <v>270</v>
      </c>
      <c r="F313" t="s">
        <v>117</v>
      </c>
      <c r="G313" t="str">
        <f t="shared" si="24"/>
        <v>Woronichinia</v>
      </c>
      <c r="H313" t="str">
        <f t="shared" si="25"/>
        <v>NA</v>
      </c>
      <c r="I313" t="str">
        <f t="shared" si="26"/>
        <v>NA</v>
      </c>
      <c r="J313" t="str">
        <f t="shared" si="27"/>
        <v>Woronichinia</v>
      </c>
    </row>
    <row r="314" spans="1:10" x14ac:dyDescent="0.25">
      <c r="A314" s="1">
        <v>41554</v>
      </c>
      <c r="B314" t="s">
        <v>59</v>
      </c>
      <c r="C314" t="str">
        <f t="shared" si="23"/>
        <v>10/07/2013;1</v>
      </c>
      <c r="D314" t="s">
        <v>108</v>
      </c>
      <c r="E314" t="s">
        <v>266</v>
      </c>
      <c r="F314" t="s">
        <v>115</v>
      </c>
      <c r="G314" t="str">
        <f t="shared" si="24"/>
        <v>Anabaena</v>
      </c>
      <c r="H314" t="str">
        <f t="shared" si="25"/>
        <v>Anabaena</v>
      </c>
      <c r="I314" t="str">
        <f t="shared" si="26"/>
        <v>NA</v>
      </c>
      <c r="J314" t="str">
        <f t="shared" si="27"/>
        <v>NA</v>
      </c>
    </row>
    <row r="315" spans="1:10" x14ac:dyDescent="0.25">
      <c r="A315" s="1">
        <v>41554</v>
      </c>
      <c r="B315" t="s">
        <v>59</v>
      </c>
      <c r="C315" t="str">
        <f t="shared" si="23"/>
        <v>10/07/2013;1</v>
      </c>
      <c r="D315" t="s">
        <v>128</v>
      </c>
      <c r="E315" t="s">
        <v>266</v>
      </c>
      <c r="F315" t="s">
        <v>117</v>
      </c>
      <c r="G315" t="str">
        <f t="shared" si="24"/>
        <v>Anabaena</v>
      </c>
      <c r="H315" t="str">
        <f t="shared" si="25"/>
        <v>NA</v>
      </c>
      <c r="I315" t="str">
        <f t="shared" si="26"/>
        <v>NA</v>
      </c>
      <c r="J315" t="str">
        <f t="shared" si="27"/>
        <v>Anabaena</v>
      </c>
    </row>
    <row r="316" spans="1:10" x14ac:dyDescent="0.25">
      <c r="A316" s="1">
        <v>41554</v>
      </c>
      <c r="B316" t="s">
        <v>59</v>
      </c>
      <c r="C316" t="str">
        <f t="shared" si="23"/>
        <v>10/07/2013;1</v>
      </c>
      <c r="D316" t="s">
        <v>152</v>
      </c>
      <c r="E316" t="s">
        <v>300</v>
      </c>
      <c r="F316" t="s">
        <v>117</v>
      </c>
      <c r="G316" t="str">
        <f t="shared" si="24"/>
        <v>Other Phyto</v>
      </c>
      <c r="H316" t="str">
        <f t="shared" si="25"/>
        <v>NA</v>
      </c>
      <c r="I316" t="str">
        <f t="shared" si="26"/>
        <v>NA</v>
      </c>
      <c r="J316" t="str">
        <f t="shared" si="27"/>
        <v>Other Phyto</v>
      </c>
    </row>
    <row r="317" spans="1:10" x14ac:dyDescent="0.25">
      <c r="A317" s="1">
        <v>41554</v>
      </c>
      <c r="B317" t="s">
        <v>59</v>
      </c>
      <c r="C317" t="str">
        <f t="shared" si="23"/>
        <v>10/07/2013;1</v>
      </c>
      <c r="D317" t="s">
        <v>129</v>
      </c>
      <c r="E317" t="s">
        <v>279</v>
      </c>
      <c r="F317" t="s">
        <v>117</v>
      </c>
      <c r="G317" t="str">
        <f t="shared" si="24"/>
        <v>Aphanizomenon</v>
      </c>
      <c r="H317" t="str">
        <f t="shared" si="25"/>
        <v>NA</v>
      </c>
      <c r="I317" t="str">
        <f t="shared" si="26"/>
        <v>NA</v>
      </c>
      <c r="J317" t="str">
        <f t="shared" si="27"/>
        <v>Aphanizomenon</v>
      </c>
    </row>
    <row r="318" spans="1:10" x14ac:dyDescent="0.25">
      <c r="A318" s="1">
        <v>41554</v>
      </c>
      <c r="B318" t="s">
        <v>59</v>
      </c>
      <c r="C318" t="str">
        <f t="shared" si="23"/>
        <v>10/07/2013;1</v>
      </c>
      <c r="D318" t="s">
        <v>122</v>
      </c>
      <c r="E318" t="s">
        <v>273</v>
      </c>
      <c r="F318" t="s">
        <v>118</v>
      </c>
      <c r="G318" t="str">
        <f t="shared" si="24"/>
        <v>Other Phyto</v>
      </c>
      <c r="H318" t="str">
        <f t="shared" si="25"/>
        <v>NA</v>
      </c>
      <c r="I318" t="str">
        <f t="shared" si="26"/>
        <v>Other Phyto</v>
      </c>
      <c r="J318" t="str">
        <f t="shared" si="27"/>
        <v>NA</v>
      </c>
    </row>
    <row r="319" spans="1:10" x14ac:dyDescent="0.25">
      <c r="A319" s="1">
        <v>41554</v>
      </c>
      <c r="B319" t="s">
        <v>59</v>
      </c>
      <c r="C319" t="str">
        <f t="shared" si="23"/>
        <v>10/07/2013;1</v>
      </c>
      <c r="D319" t="s">
        <v>130</v>
      </c>
      <c r="E319" t="s">
        <v>280</v>
      </c>
      <c r="F319" t="s">
        <v>117</v>
      </c>
      <c r="G319" t="str">
        <f t="shared" si="24"/>
        <v>Other Phyto</v>
      </c>
      <c r="H319" t="str">
        <f t="shared" si="25"/>
        <v>NA</v>
      </c>
      <c r="I319" t="str">
        <f t="shared" si="26"/>
        <v>NA</v>
      </c>
      <c r="J319" t="str">
        <f t="shared" si="27"/>
        <v>Other Phyto</v>
      </c>
    </row>
    <row r="320" spans="1:10" x14ac:dyDescent="0.25">
      <c r="A320" s="1">
        <v>41554</v>
      </c>
      <c r="B320" t="s">
        <v>59</v>
      </c>
      <c r="C320" t="str">
        <f t="shared" si="23"/>
        <v>10/07/2013;1</v>
      </c>
      <c r="D320" t="s">
        <v>155</v>
      </c>
      <c r="E320" t="s">
        <v>302</v>
      </c>
      <c r="F320" t="s">
        <v>117</v>
      </c>
      <c r="G320" t="str">
        <f t="shared" si="24"/>
        <v>Other Phyto</v>
      </c>
      <c r="H320" t="str">
        <f t="shared" si="25"/>
        <v>NA</v>
      </c>
      <c r="I320" t="str">
        <f t="shared" si="26"/>
        <v>NA</v>
      </c>
      <c r="J320" t="str">
        <f t="shared" si="27"/>
        <v>Other Phyto</v>
      </c>
    </row>
    <row r="321" spans="1:10" x14ac:dyDescent="0.25">
      <c r="A321" s="1">
        <v>41554</v>
      </c>
      <c r="B321" t="s">
        <v>59</v>
      </c>
      <c r="C321" t="str">
        <f t="shared" si="23"/>
        <v>10/07/2013;1</v>
      </c>
      <c r="D321" t="s">
        <v>123</v>
      </c>
      <c r="E321" t="s">
        <v>274</v>
      </c>
      <c r="F321" t="s">
        <v>117</v>
      </c>
      <c r="G321" t="str">
        <f t="shared" si="24"/>
        <v>Other Phyto</v>
      </c>
      <c r="H321" t="str">
        <f t="shared" si="25"/>
        <v>NA</v>
      </c>
      <c r="I321" t="str">
        <f t="shared" si="26"/>
        <v>NA</v>
      </c>
      <c r="J321" t="str">
        <f t="shared" si="27"/>
        <v>Other Phyto</v>
      </c>
    </row>
    <row r="322" spans="1:10" x14ac:dyDescent="0.25">
      <c r="A322" s="1">
        <v>41554</v>
      </c>
      <c r="B322" t="s">
        <v>59</v>
      </c>
      <c r="C322" t="str">
        <f t="shared" si="23"/>
        <v>10/07/2013;1</v>
      </c>
      <c r="D322" t="s">
        <v>120</v>
      </c>
      <c r="E322" t="s">
        <v>271</v>
      </c>
      <c r="F322" t="s">
        <v>117</v>
      </c>
      <c r="G322" t="str">
        <f t="shared" si="24"/>
        <v>Other Phyto</v>
      </c>
      <c r="H322" t="str">
        <f t="shared" si="25"/>
        <v>NA</v>
      </c>
      <c r="I322" t="str">
        <f t="shared" si="26"/>
        <v>NA</v>
      </c>
      <c r="J322" t="str">
        <f t="shared" si="27"/>
        <v>Other Phyto</v>
      </c>
    </row>
    <row r="323" spans="1:10" x14ac:dyDescent="0.25">
      <c r="A323" s="1">
        <v>41554</v>
      </c>
      <c r="B323" t="s">
        <v>59</v>
      </c>
      <c r="C323" t="str">
        <f t="shared" ref="C323:C386" si="28">TEXT(A323,"mm/dd/yyyy")&amp;";"&amp;RIGHT(B323,1)</f>
        <v>10/07/2013;1</v>
      </c>
      <c r="D323" t="s">
        <v>124</v>
      </c>
      <c r="E323" t="s">
        <v>275</v>
      </c>
      <c r="F323" t="s">
        <v>117</v>
      </c>
      <c r="G323" t="str">
        <f t="shared" ref="G323:G386" si="29">LOOKUP(E323,$M$2:$M$60,$N$2:$N$60)</f>
        <v>Other Phyto</v>
      </c>
      <c r="H323" t="str">
        <f t="shared" ref="H323:H386" si="30">IF(F323="Dominant",G323,"NA")</f>
        <v>NA</v>
      </c>
      <c r="I323" t="str">
        <f t="shared" ref="I323:I386" si="31">IF($F323="Subdominant",G323,"NA")</f>
        <v>NA</v>
      </c>
      <c r="J323" t="str">
        <f t="shared" ref="J323:J386" si="32">IF($F323="Present",G323,"NA")</f>
        <v>Other Phyto</v>
      </c>
    </row>
    <row r="324" spans="1:10" x14ac:dyDescent="0.25">
      <c r="A324" s="1">
        <v>41554</v>
      </c>
      <c r="B324" t="s">
        <v>59</v>
      </c>
      <c r="C324" t="str">
        <f t="shared" si="28"/>
        <v>10/07/2013;1</v>
      </c>
      <c r="D324" t="s">
        <v>145</v>
      </c>
      <c r="E324" t="s">
        <v>294</v>
      </c>
      <c r="F324" t="s">
        <v>117</v>
      </c>
      <c r="G324" t="str">
        <f t="shared" si="29"/>
        <v>Other Phyto</v>
      </c>
      <c r="H324" t="str">
        <f t="shared" si="30"/>
        <v>NA</v>
      </c>
      <c r="I324" t="str">
        <f t="shared" si="31"/>
        <v>NA</v>
      </c>
      <c r="J324" t="str">
        <f t="shared" si="32"/>
        <v>Other Phyto</v>
      </c>
    </row>
    <row r="325" spans="1:10" x14ac:dyDescent="0.25">
      <c r="A325" s="1">
        <v>41554</v>
      </c>
      <c r="B325" t="s">
        <v>59</v>
      </c>
      <c r="C325" t="str">
        <f t="shared" si="28"/>
        <v>10/07/2013;1</v>
      </c>
      <c r="D325" t="s">
        <v>125</v>
      </c>
      <c r="E325" t="s">
        <v>276</v>
      </c>
      <c r="F325" t="s">
        <v>117</v>
      </c>
      <c r="G325" t="str">
        <f t="shared" si="29"/>
        <v>Other Phyto</v>
      </c>
      <c r="H325" t="str">
        <f t="shared" si="30"/>
        <v>NA</v>
      </c>
      <c r="I325" t="str">
        <f t="shared" si="31"/>
        <v>NA</v>
      </c>
      <c r="J325" t="str">
        <f t="shared" si="32"/>
        <v>Other Phyto</v>
      </c>
    </row>
    <row r="326" spans="1:10" x14ac:dyDescent="0.25">
      <c r="A326" s="1">
        <v>41554</v>
      </c>
      <c r="B326" t="s">
        <v>59</v>
      </c>
      <c r="C326" t="str">
        <f t="shared" si="28"/>
        <v>10/07/2013;1</v>
      </c>
      <c r="D326" t="s">
        <v>126</v>
      </c>
      <c r="E326" t="s">
        <v>277</v>
      </c>
      <c r="F326" t="s">
        <v>117</v>
      </c>
      <c r="G326" t="str">
        <f t="shared" si="29"/>
        <v>Other Phyto</v>
      </c>
      <c r="H326" t="str">
        <f t="shared" si="30"/>
        <v>NA</v>
      </c>
      <c r="I326" t="str">
        <f t="shared" si="31"/>
        <v>NA</v>
      </c>
      <c r="J326" t="str">
        <f t="shared" si="32"/>
        <v>Other Phyto</v>
      </c>
    </row>
    <row r="327" spans="1:10" x14ac:dyDescent="0.25">
      <c r="A327" s="1">
        <v>41554</v>
      </c>
      <c r="B327" t="s">
        <v>60</v>
      </c>
      <c r="C327" t="str">
        <f t="shared" si="28"/>
        <v>10/07/2013;2</v>
      </c>
      <c r="D327" t="s">
        <v>108</v>
      </c>
      <c r="E327" t="s">
        <v>266</v>
      </c>
      <c r="F327" t="s">
        <v>117</v>
      </c>
      <c r="G327" t="str">
        <f t="shared" si="29"/>
        <v>Anabaena</v>
      </c>
      <c r="H327" t="str">
        <f t="shared" si="30"/>
        <v>NA</v>
      </c>
      <c r="I327" t="str">
        <f t="shared" si="31"/>
        <v>NA</v>
      </c>
      <c r="J327" t="str">
        <f t="shared" si="32"/>
        <v>Anabaena</v>
      </c>
    </row>
    <row r="328" spans="1:10" x14ac:dyDescent="0.25">
      <c r="A328" s="1">
        <v>41554</v>
      </c>
      <c r="B328" t="s">
        <v>60</v>
      </c>
      <c r="C328" t="str">
        <f t="shared" si="28"/>
        <v>10/07/2013;2</v>
      </c>
      <c r="D328" t="s">
        <v>128</v>
      </c>
      <c r="E328" t="s">
        <v>266</v>
      </c>
      <c r="F328" t="s">
        <v>117</v>
      </c>
      <c r="G328" t="str">
        <f t="shared" si="29"/>
        <v>Anabaena</v>
      </c>
      <c r="H328" t="str">
        <f t="shared" si="30"/>
        <v>NA</v>
      </c>
      <c r="I328" t="str">
        <f t="shared" si="31"/>
        <v>NA</v>
      </c>
      <c r="J328" t="str">
        <f t="shared" si="32"/>
        <v>Anabaena</v>
      </c>
    </row>
    <row r="329" spans="1:10" x14ac:dyDescent="0.25">
      <c r="A329" s="1">
        <v>41554</v>
      </c>
      <c r="B329" t="s">
        <v>60</v>
      </c>
      <c r="C329" t="str">
        <f t="shared" si="28"/>
        <v>10/07/2013;2</v>
      </c>
      <c r="D329" t="s">
        <v>129</v>
      </c>
      <c r="E329" t="s">
        <v>279</v>
      </c>
      <c r="F329" t="s">
        <v>117</v>
      </c>
      <c r="G329" t="str">
        <f t="shared" si="29"/>
        <v>Aphanizomenon</v>
      </c>
      <c r="H329" t="str">
        <f t="shared" si="30"/>
        <v>NA</v>
      </c>
      <c r="I329" t="str">
        <f t="shared" si="31"/>
        <v>NA</v>
      </c>
      <c r="J329" t="str">
        <f t="shared" si="32"/>
        <v>Aphanizomenon</v>
      </c>
    </row>
    <row r="330" spans="1:10" x14ac:dyDescent="0.25">
      <c r="A330" s="1">
        <v>41554</v>
      </c>
      <c r="B330" t="s">
        <v>60</v>
      </c>
      <c r="C330" t="str">
        <f t="shared" si="28"/>
        <v>10/07/2013;2</v>
      </c>
      <c r="D330" t="s">
        <v>116</v>
      </c>
      <c r="E330" t="s">
        <v>267</v>
      </c>
      <c r="F330" t="s">
        <v>117</v>
      </c>
      <c r="G330" t="str">
        <f t="shared" si="29"/>
        <v>Other Phyto</v>
      </c>
      <c r="H330" t="str">
        <f t="shared" si="30"/>
        <v>NA</v>
      </c>
      <c r="I330" t="str">
        <f t="shared" si="31"/>
        <v>NA</v>
      </c>
      <c r="J330" t="str">
        <f t="shared" si="32"/>
        <v>Other Phyto</v>
      </c>
    </row>
    <row r="331" spans="1:10" x14ac:dyDescent="0.25">
      <c r="A331" s="1">
        <v>41554</v>
      </c>
      <c r="B331" t="s">
        <v>60</v>
      </c>
      <c r="C331" t="str">
        <f t="shared" si="28"/>
        <v>10/07/2013;2</v>
      </c>
      <c r="D331" t="s">
        <v>122</v>
      </c>
      <c r="E331" t="s">
        <v>273</v>
      </c>
      <c r="F331" t="s">
        <v>118</v>
      </c>
      <c r="G331" t="str">
        <f t="shared" si="29"/>
        <v>Other Phyto</v>
      </c>
      <c r="H331" t="str">
        <f t="shared" si="30"/>
        <v>NA</v>
      </c>
      <c r="I331" t="str">
        <f t="shared" si="31"/>
        <v>Other Phyto</v>
      </c>
      <c r="J331" t="str">
        <f t="shared" si="32"/>
        <v>NA</v>
      </c>
    </row>
    <row r="332" spans="1:10" x14ac:dyDescent="0.25">
      <c r="A332" s="1">
        <v>41554</v>
      </c>
      <c r="B332" t="s">
        <v>60</v>
      </c>
      <c r="C332" t="str">
        <f t="shared" si="28"/>
        <v>10/07/2013;2</v>
      </c>
      <c r="D332" t="s">
        <v>130</v>
      </c>
      <c r="E332" t="s">
        <v>280</v>
      </c>
      <c r="F332" t="s">
        <v>117</v>
      </c>
      <c r="G332" t="str">
        <f t="shared" si="29"/>
        <v>Other Phyto</v>
      </c>
      <c r="H332" t="str">
        <f t="shared" si="30"/>
        <v>NA</v>
      </c>
      <c r="I332" t="str">
        <f t="shared" si="31"/>
        <v>NA</v>
      </c>
      <c r="J332" t="str">
        <f t="shared" si="32"/>
        <v>Other Phyto</v>
      </c>
    </row>
    <row r="333" spans="1:10" x14ac:dyDescent="0.25">
      <c r="A333" s="1">
        <v>41554</v>
      </c>
      <c r="B333" t="s">
        <v>60</v>
      </c>
      <c r="C333" t="str">
        <f t="shared" si="28"/>
        <v>10/07/2013;2</v>
      </c>
      <c r="D333" t="s">
        <v>123</v>
      </c>
      <c r="E333" t="s">
        <v>274</v>
      </c>
      <c r="F333" t="s">
        <v>117</v>
      </c>
      <c r="G333" t="str">
        <f t="shared" si="29"/>
        <v>Other Phyto</v>
      </c>
      <c r="H333" t="str">
        <f t="shared" si="30"/>
        <v>NA</v>
      </c>
      <c r="I333" t="str">
        <f t="shared" si="31"/>
        <v>NA</v>
      </c>
      <c r="J333" t="str">
        <f t="shared" si="32"/>
        <v>Other Phyto</v>
      </c>
    </row>
    <row r="334" spans="1:10" x14ac:dyDescent="0.25">
      <c r="A334" s="1">
        <v>41554</v>
      </c>
      <c r="B334" t="s">
        <v>60</v>
      </c>
      <c r="C334" t="str">
        <f t="shared" si="28"/>
        <v>10/07/2013;2</v>
      </c>
      <c r="D334" t="s">
        <v>156</v>
      </c>
      <c r="E334" t="s">
        <v>303</v>
      </c>
      <c r="F334" t="s">
        <v>117</v>
      </c>
      <c r="G334" t="str">
        <f t="shared" si="29"/>
        <v>Other Phyto</v>
      </c>
      <c r="H334" t="str">
        <f t="shared" si="30"/>
        <v>NA</v>
      </c>
      <c r="I334" t="str">
        <f t="shared" si="31"/>
        <v>NA</v>
      </c>
      <c r="J334" t="str">
        <f t="shared" si="32"/>
        <v>Other Phyto</v>
      </c>
    </row>
    <row r="335" spans="1:10" x14ac:dyDescent="0.25">
      <c r="A335" s="1">
        <v>41554</v>
      </c>
      <c r="B335" t="s">
        <v>60</v>
      </c>
      <c r="C335" t="str">
        <f t="shared" si="28"/>
        <v>10/07/2013;2</v>
      </c>
      <c r="D335" t="s">
        <v>120</v>
      </c>
      <c r="E335" t="s">
        <v>271</v>
      </c>
      <c r="F335" t="s">
        <v>115</v>
      </c>
      <c r="G335" t="str">
        <f t="shared" si="29"/>
        <v>Other Phyto</v>
      </c>
      <c r="H335" t="str">
        <f t="shared" si="30"/>
        <v>Other Phyto</v>
      </c>
      <c r="I335" t="str">
        <f t="shared" si="31"/>
        <v>NA</v>
      </c>
      <c r="J335" t="str">
        <f t="shared" si="32"/>
        <v>NA</v>
      </c>
    </row>
    <row r="336" spans="1:10" x14ac:dyDescent="0.25">
      <c r="A336" s="1">
        <v>41554</v>
      </c>
      <c r="B336" t="s">
        <v>60</v>
      </c>
      <c r="C336" t="str">
        <f t="shared" si="28"/>
        <v>10/07/2013;2</v>
      </c>
      <c r="D336" t="s">
        <v>172</v>
      </c>
      <c r="E336" t="s">
        <v>319</v>
      </c>
      <c r="F336" t="s">
        <v>117</v>
      </c>
      <c r="G336" t="str">
        <f t="shared" si="29"/>
        <v>Cyano Other</v>
      </c>
      <c r="H336" t="str">
        <f t="shared" si="30"/>
        <v>NA</v>
      </c>
      <c r="I336" t="str">
        <f t="shared" si="31"/>
        <v>NA</v>
      </c>
      <c r="J336" t="str">
        <f t="shared" si="32"/>
        <v>Cyano Other</v>
      </c>
    </row>
    <row r="337" spans="1:10" x14ac:dyDescent="0.25">
      <c r="A337" s="1">
        <v>41554</v>
      </c>
      <c r="B337" t="s">
        <v>60</v>
      </c>
      <c r="C337" t="str">
        <f t="shared" si="28"/>
        <v>10/07/2013;2</v>
      </c>
      <c r="D337" t="s">
        <v>126</v>
      </c>
      <c r="E337" t="s">
        <v>277</v>
      </c>
      <c r="F337" t="s">
        <v>117</v>
      </c>
      <c r="G337" t="str">
        <f t="shared" si="29"/>
        <v>Other Phyto</v>
      </c>
      <c r="H337" t="str">
        <f t="shared" si="30"/>
        <v>NA</v>
      </c>
      <c r="I337" t="str">
        <f t="shared" si="31"/>
        <v>NA</v>
      </c>
      <c r="J337" t="str">
        <f t="shared" si="32"/>
        <v>Other Phyto</v>
      </c>
    </row>
    <row r="338" spans="1:10" x14ac:dyDescent="0.25">
      <c r="A338" s="1">
        <v>41554</v>
      </c>
      <c r="B338" t="s">
        <v>60</v>
      </c>
      <c r="C338" t="str">
        <f t="shared" si="28"/>
        <v>10/07/2013;2</v>
      </c>
      <c r="D338" t="s">
        <v>147</v>
      </c>
      <c r="E338" t="s">
        <v>292</v>
      </c>
      <c r="F338" t="s">
        <v>117</v>
      </c>
      <c r="G338" t="str">
        <f t="shared" si="29"/>
        <v>Other Phyto</v>
      </c>
      <c r="H338" t="str">
        <f t="shared" si="30"/>
        <v>NA</v>
      </c>
      <c r="I338" t="str">
        <f t="shared" si="31"/>
        <v>NA</v>
      </c>
      <c r="J338" t="str">
        <f t="shared" si="32"/>
        <v>Other Phyto</v>
      </c>
    </row>
    <row r="339" spans="1:10" x14ac:dyDescent="0.25">
      <c r="A339" s="1">
        <v>41554</v>
      </c>
      <c r="B339" t="s">
        <v>60</v>
      </c>
      <c r="C339" t="str">
        <f t="shared" si="28"/>
        <v>10/07/2013;2</v>
      </c>
      <c r="D339" t="s">
        <v>143</v>
      </c>
      <c r="E339" t="s">
        <v>292</v>
      </c>
      <c r="F339" t="s">
        <v>117</v>
      </c>
      <c r="G339" t="str">
        <f t="shared" si="29"/>
        <v>Other Phyto</v>
      </c>
      <c r="H339" t="str">
        <f t="shared" si="30"/>
        <v>NA</v>
      </c>
      <c r="I339" t="str">
        <f t="shared" si="31"/>
        <v>NA</v>
      </c>
      <c r="J339" t="str">
        <f t="shared" si="32"/>
        <v>Other Phyto</v>
      </c>
    </row>
    <row r="340" spans="1:10" x14ac:dyDescent="0.25">
      <c r="A340" s="1">
        <v>41872</v>
      </c>
      <c r="B340" t="s">
        <v>73</v>
      </c>
      <c r="C340" t="str">
        <f t="shared" si="28"/>
        <v>08/21/2014;1</v>
      </c>
      <c r="D340" t="s">
        <v>108</v>
      </c>
      <c r="E340" t="s">
        <v>266</v>
      </c>
      <c r="F340" t="s">
        <v>118</v>
      </c>
      <c r="G340" t="str">
        <f t="shared" si="29"/>
        <v>Anabaena</v>
      </c>
      <c r="H340" t="str">
        <f t="shared" si="30"/>
        <v>NA</v>
      </c>
      <c r="I340" t="str">
        <f t="shared" si="31"/>
        <v>Anabaena</v>
      </c>
      <c r="J340" t="str">
        <f t="shared" si="32"/>
        <v>NA</v>
      </c>
    </row>
    <row r="341" spans="1:10" x14ac:dyDescent="0.25">
      <c r="A341" s="1">
        <v>41872</v>
      </c>
      <c r="B341" t="s">
        <v>73</v>
      </c>
      <c r="C341" t="str">
        <f t="shared" si="28"/>
        <v>08/21/2014;1</v>
      </c>
      <c r="D341" t="s">
        <v>116</v>
      </c>
      <c r="E341" t="s">
        <v>267</v>
      </c>
      <c r="F341" t="s">
        <v>117</v>
      </c>
      <c r="G341" t="str">
        <f t="shared" si="29"/>
        <v>Other Phyto</v>
      </c>
      <c r="H341" t="str">
        <f t="shared" si="30"/>
        <v>NA</v>
      </c>
      <c r="I341" t="str">
        <f t="shared" si="31"/>
        <v>NA</v>
      </c>
      <c r="J341" t="str">
        <f t="shared" si="32"/>
        <v>Other Phyto</v>
      </c>
    </row>
    <row r="342" spans="1:10" x14ac:dyDescent="0.25">
      <c r="A342" s="1">
        <v>41872</v>
      </c>
      <c r="B342" t="s">
        <v>73</v>
      </c>
      <c r="C342" t="str">
        <f t="shared" si="28"/>
        <v>08/21/2014;1</v>
      </c>
      <c r="D342" t="s">
        <v>130</v>
      </c>
      <c r="E342" t="s">
        <v>280</v>
      </c>
      <c r="F342" t="s">
        <v>117</v>
      </c>
      <c r="G342" t="str">
        <f t="shared" si="29"/>
        <v>Other Phyto</v>
      </c>
      <c r="H342" t="str">
        <f t="shared" si="30"/>
        <v>NA</v>
      </c>
      <c r="I342" t="str">
        <f t="shared" si="31"/>
        <v>NA</v>
      </c>
      <c r="J342" t="str">
        <f t="shared" si="32"/>
        <v>Other Phyto</v>
      </c>
    </row>
    <row r="343" spans="1:10" x14ac:dyDescent="0.25">
      <c r="A343" s="1">
        <v>41872</v>
      </c>
      <c r="B343" t="s">
        <v>73</v>
      </c>
      <c r="C343" t="str">
        <f t="shared" si="28"/>
        <v>08/21/2014;1</v>
      </c>
      <c r="D343" t="s">
        <v>149</v>
      </c>
      <c r="E343" t="s">
        <v>297</v>
      </c>
      <c r="F343" t="s">
        <v>117</v>
      </c>
      <c r="G343" t="str">
        <f t="shared" si="29"/>
        <v>Other Phyto</v>
      </c>
      <c r="H343" t="str">
        <f t="shared" si="30"/>
        <v>NA</v>
      </c>
      <c r="I343" t="str">
        <f t="shared" si="31"/>
        <v>NA</v>
      </c>
      <c r="J343" t="str">
        <f t="shared" si="32"/>
        <v>Other Phyto</v>
      </c>
    </row>
    <row r="344" spans="1:10" x14ac:dyDescent="0.25">
      <c r="A344" s="1">
        <v>41872</v>
      </c>
      <c r="B344" t="s">
        <v>73</v>
      </c>
      <c r="C344" t="str">
        <f t="shared" si="28"/>
        <v>08/21/2014;1</v>
      </c>
      <c r="D344" t="s">
        <v>121</v>
      </c>
      <c r="E344" t="s">
        <v>272</v>
      </c>
      <c r="F344" t="s">
        <v>118</v>
      </c>
      <c r="G344" t="str">
        <f t="shared" si="29"/>
        <v>Microcystis</v>
      </c>
      <c r="H344" t="str">
        <f t="shared" si="30"/>
        <v>NA</v>
      </c>
      <c r="I344" t="str">
        <f t="shared" si="31"/>
        <v>Microcystis</v>
      </c>
      <c r="J344" t="str">
        <f t="shared" si="32"/>
        <v>NA</v>
      </c>
    </row>
    <row r="345" spans="1:10" x14ac:dyDescent="0.25">
      <c r="A345" s="1">
        <v>41872</v>
      </c>
      <c r="B345" t="s">
        <v>73</v>
      </c>
      <c r="C345" t="str">
        <f t="shared" si="28"/>
        <v>08/21/2014;1</v>
      </c>
      <c r="D345" t="s">
        <v>138</v>
      </c>
      <c r="E345" t="s">
        <v>288</v>
      </c>
      <c r="F345" t="s">
        <v>117</v>
      </c>
      <c r="G345" t="str">
        <f t="shared" si="29"/>
        <v>Other Phyto</v>
      </c>
      <c r="H345" t="str">
        <f t="shared" si="30"/>
        <v>NA</v>
      </c>
      <c r="I345" t="str">
        <f t="shared" si="31"/>
        <v>NA</v>
      </c>
      <c r="J345" t="str">
        <f t="shared" si="32"/>
        <v>Other Phyto</v>
      </c>
    </row>
    <row r="346" spans="1:10" x14ac:dyDescent="0.25">
      <c r="A346" s="1">
        <v>41872</v>
      </c>
      <c r="B346" t="s">
        <v>73</v>
      </c>
      <c r="C346" t="str">
        <f t="shared" si="28"/>
        <v>08/21/2014;1</v>
      </c>
      <c r="D346" t="s">
        <v>147</v>
      </c>
      <c r="E346" t="s">
        <v>292</v>
      </c>
      <c r="F346" t="s">
        <v>117</v>
      </c>
      <c r="G346" t="str">
        <f t="shared" si="29"/>
        <v>Other Phyto</v>
      </c>
      <c r="H346" t="str">
        <f t="shared" si="30"/>
        <v>NA</v>
      </c>
      <c r="I346" t="str">
        <f t="shared" si="31"/>
        <v>NA</v>
      </c>
      <c r="J346" t="str">
        <f t="shared" si="32"/>
        <v>Other Phyto</v>
      </c>
    </row>
    <row r="347" spans="1:10" x14ac:dyDescent="0.25">
      <c r="A347" s="1">
        <v>41872</v>
      </c>
      <c r="B347" t="s">
        <v>73</v>
      </c>
      <c r="C347" t="str">
        <f t="shared" si="28"/>
        <v>08/21/2014;1</v>
      </c>
      <c r="D347" t="s">
        <v>143</v>
      </c>
      <c r="E347" t="s">
        <v>292</v>
      </c>
      <c r="F347" t="s">
        <v>117</v>
      </c>
      <c r="G347" t="str">
        <f t="shared" si="29"/>
        <v>Other Phyto</v>
      </c>
      <c r="H347" t="str">
        <f t="shared" si="30"/>
        <v>NA</v>
      </c>
      <c r="I347" t="str">
        <f t="shared" si="31"/>
        <v>NA</v>
      </c>
      <c r="J347" t="str">
        <f t="shared" si="32"/>
        <v>Other Phyto</v>
      </c>
    </row>
    <row r="348" spans="1:10" x14ac:dyDescent="0.25">
      <c r="A348" s="1">
        <v>41872</v>
      </c>
      <c r="B348" t="s">
        <v>73</v>
      </c>
      <c r="C348" t="str">
        <f t="shared" si="28"/>
        <v>08/21/2014;1</v>
      </c>
      <c r="D348" t="s">
        <v>111</v>
      </c>
      <c r="E348" t="s">
        <v>270</v>
      </c>
      <c r="F348" t="s">
        <v>117</v>
      </c>
      <c r="G348" t="str">
        <f t="shared" si="29"/>
        <v>Woronichinia</v>
      </c>
      <c r="H348" t="str">
        <f t="shared" si="30"/>
        <v>NA</v>
      </c>
      <c r="I348" t="str">
        <f t="shared" si="31"/>
        <v>NA</v>
      </c>
      <c r="J348" t="str">
        <f t="shared" si="32"/>
        <v>Woronichinia</v>
      </c>
    </row>
    <row r="349" spans="1:10" x14ac:dyDescent="0.25">
      <c r="A349" s="1">
        <v>41877</v>
      </c>
      <c r="B349" t="s">
        <v>74</v>
      </c>
      <c r="C349" t="str">
        <f t="shared" si="28"/>
        <v>08/26/2014;1</v>
      </c>
      <c r="D349" t="s">
        <v>173</v>
      </c>
      <c r="E349" t="s">
        <v>320</v>
      </c>
      <c r="F349" t="s">
        <v>117</v>
      </c>
      <c r="G349" t="str">
        <f t="shared" si="29"/>
        <v>Other Phyto</v>
      </c>
      <c r="H349" t="str">
        <f t="shared" si="30"/>
        <v>NA</v>
      </c>
      <c r="I349" t="str">
        <f t="shared" si="31"/>
        <v>NA</v>
      </c>
      <c r="J349" t="str">
        <f t="shared" si="32"/>
        <v>Other Phyto</v>
      </c>
    </row>
    <row r="350" spans="1:10" x14ac:dyDescent="0.25">
      <c r="A350" s="1">
        <v>41877</v>
      </c>
      <c r="B350" t="s">
        <v>74</v>
      </c>
      <c r="C350" t="str">
        <f t="shared" si="28"/>
        <v>08/26/2014;1</v>
      </c>
      <c r="D350" t="s">
        <v>108</v>
      </c>
      <c r="E350" t="s">
        <v>266</v>
      </c>
      <c r="F350" t="s">
        <v>115</v>
      </c>
      <c r="G350" t="str">
        <f t="shared" si="29"/>
        <v>Anabaena</v>
      </c>
      <c r="H350" t="str">
        <f t="shared" si="30"/>
        <v>Anabaena</v>
      </c>
      <c r="I350" t="str">
        <f t="shared" si="31"/>
        <v>NA</v>
      </c>
      <c r="J350" t="str">
        <f t="shared" si="32"/>
        <v>NA</v>
      </c>
    </row>
    <row r="351" spans="1:10" x14ac:dyDescent="0.25">
      <c r="A351" s="1">
        <v>41877</v>
      </c>
      <c r="B351" t="s">
        <v>74</v>
      </c>
      <c r="C351" t="str">
        <f t="shared" si="28"/>
        <v>08/26/2014;1</v>
      </c>
      <c r="D351" t="s">
        <v>116</v>
      </c>
      <c r="E351" t="s">
        <v>267</v>
      </c>
      <c r="F351" t="s">
        <v>117</v>
      </c>
      <c r="G351" t="str">
        <f t="shared" si="29"/>
        <v>Other Phyto</v>
      </c>
      <c r="H351" t="str">
        <f t="shared" si="30"/>
        <v>NA</v>
      </c>
      <c r="I351" t="str">
        <f t="shared" si="31"/>
        <v>NA</v>
      </c>
      <c r="J351" t="str">
        <f t="shared" si="32"/>
        <v>Other Phyto</v>
      </c>
    </row>
    <row r="352" spans="1:10" x14ac:dyDescent="0.25">
      <c r="A352" s="1">
        <v>41877</v>
      </c>
      <c r="B352" t="s">
        <v>74</v>
      </c>
      <c r="C352" t="str">
        <f t="shared" si="28"/>
        <v>08/26/2014;1</v>
      </c>
      <c r="D352" t="s">
        <v>122</v>
      </c>
      <c r="E352" t="s">
        <v>273</v>
      </c>
      <c r="F352" t="s">
        <v>117</v>
      </c>
      <c r="G352" t="str">
        <f t="shared" si="29"/>
        <v>Other Phyto</v>
      </c>
      <c r="H352" t="str">
        <f t="shared" si="30"/>
        <v>NA</v>
      </c>
      <c r="I352" t="str">
        <f t="shared" si="31"/>
        <v>NA</v>
      </c>
      <c r="J352" t="str">
        <f t="shared" si="32"/>
        <v>Other Phyto</v>
      </c>
    </row>
    <row r="353" spans="1:10" x14ac:dyDescent="0.25">
      <c r="A353" s="1">
        <v>41877</v>
      </c>
      <c r="B353" t="s">
        <v>74</v>
      </c>
      <c r="C353" t="str">
        <f t="shared" si="28"/>
        <v>08/26/2014;1</v>
      </c>
      <c r="D353" t="s">
        <v>130</v>
      </c>
      <c r="E353" t="s">
        <v>280</v>
      </c>
      <c r="F353" t="s">
        <v>118</v>
      </c>
      <c r="G353" t="str">
        <f t="shared" si="29"/>
        <v>Other Phyto</v>
      </c>
      <c r="H353" t="str">
        <f t="shared" si="30"/>
        <v>NA</v>
      </c>
      <c r="I353" t="str">
        <f t="shared" si="31"/>
        <v>Other Phyto</v>
      </c>
      <c r="J353" t="str">
        <f t="shared" si="32"/>
        <v>NA</v>
      </c>
    </row>
    <row r="354" spans="1:10" x14ac:dyDescent="0.25">
      <c r="A354" s="1">
        <v>41877</v>
      </c>
      <c r="B354" t="s">
        <v>74</v>
      </c>
      <c r="C354" t="str">
        <f t="shared" si="28"/>
        <v>08/26/2014;1</v>
      </c>
      <c r="D354" t="s">
        <v>131</v>
      </c>
      <c r="E354" t="s">
        <v>281</v>
      </c>
      <c r="F354" t="s">
        <v>117</v>
      </c>
      <c r="G354" t="str">
        <f t="shared" si="29"/>
        <v>Other Phyto</v>
      </c>
      <c r="H354" t="str">
        <f t="shared" si="30"/>
        <v>NA</v>
      </c>
      <c r="I354" t="str">
        <f t="shared" si="31"/>
        <v>NA</v>
      </c>
      <c r="J354" t="str">
        <f t="shared" si="32"/>
        <v>Other Phyto</v>
      </c>
    </row>
    <row r="355" spans="1:10" x14ac:dyDescent="0.25">
      <c r="A355" s="1">
        <v>41877</v>
      </c>
      <c r="B355" t="s">
        <v>74</v>
      </c>
      <c r="C355" t="str">
        <f t="shared" si="28"/>
        <v>08/26/2014;1</v>
      </c>
      <c r="D355" t="s">
        <v>124</v>
      </c>
      <c r="E355" t="s">
        <v>275</v>
      </c>
      <c r="F355" t="s">
        <v>117</v>
      </c>
      <c r="G355" t="str">
        <f t="shared" si="29"/>
        <v>Other Phyto</v>
      </c>
      <c r="H355" t="str">
        <f t="shared" si="30"/>
        <v>NA</v>
      </c>
      <c r="I355" t="str">
        <f t="shared" si="31"/>
        <v>NA</v>
      </c>
      <c r="J355" t="str">
        <f t="shared" si="32"/>
        <v>Other Phyto</v>
      </c>
    </row>
    <row r="356" spans="1:10" x14ac:dyDescent="0.25">
      <c r="A356" s="1">
        <v>41877</v>
      </c>
      <c r="B356" t="s">
        <v>74</v>
      </c>
      <c r="C356" t="str">
        <f t="shared" si="28"/>
        <v>08/26/2014;1</v>
      </c>
      <c r="D356" t="s">
        <v>121</v>
      </c>
      <c r="E356" t="s">
        <v>272</v>
      </c>
      <c r="F356" t="s">
        <v>117</v>
      </c>
      <c r="G356" t="str">
        <f t="shared" si="29"/>
        <v>Microcystis</v>
      </c>
      <c r="H356" t="str">
        <f t="shared" si="30"/>
        <v>NA</v>
      </c>
      <c r="I356" t="str">
        <f t="shared" si="31"/>
        <v>NA</v>
      </c>
      <c r="J356" t="str">
        <f t="shared" si="32"/>
        <v>Microcystis</v>
      </c>
    </row>
    <row r="357" spans="1:10" x14ac:dyDescent="0.25">
      <c r="A357" s="1">
        <v>41877</v>
      </c>
      <c r="B357" t="s">
        <v>74</v>
      </c>
      <c r="C357" t="str">
        <f t="shared" si="28"/>
        <v>08/26/2014;1</v>
      </c>
      <c r="D357" t="s">
        <v>140</v>
      </c>
      <c r="E357" t="s">
        <v>290</v>
      </c>
      <c r="F357" t="s">
        <v>117</v>
      </c>
      <c r="G357" t="str">
        <f t="shared" si="29"/>
        <v>Other Phyto</v>
      </c>
      <c r="H357" t="str">
        <f t="shared" si="30"/>
        <v>NA</v>
      </c>
      <c r="I357" t="str">
        <f t="shared" si="31"/>
        <v>NA</v>
      </c>
      <c r="J357" t="str">
        <f t="shared" si="32"/>
        <v>Other Phyto</v>
      </c>
    </row>
    <row r="358" spans="1:10" x14ac:dyDescent="0.25">
      <c r="A358" s="1">
        <v>41877</v>
      </c>
      <c r="B358" t="s">
        <v>74</v>
      </c>
      <c r="C358" t="str">
        <f t="shared" si="28"/>
        <v>08/26/2014;1</v>
      </c>
      <c r="D358" t="s">
        <v>135</v>
      </c>
      <c r="E358" t="s">
        <v>285</v>
      </c>
      <c r="F358" t="s">
        <v>117</v>
      </c>
      <c r="G358" t="str">
        <f t="shared" si="29"/>
        <v>Other Phyto</v>
      </c>
      <c r="H358" t="str">
        <f t="shared" si="30"/>
        <v>NA</v>
      </c>
      <c r="I358" t="str">
        <f t="shared" si="31"/>
        <v>NA</v>
      </c>
      <c r="J358" t="str">
        <f t="shared" si="32"/>
        <v>Other Phyto</v>
      </c>
    </row>
    <row r="359" spans="1:10" x14ac:dyDescent="0.25">
      <c r="A359" s="1">
        <v>41877</v>
      </c>
      <c r="B359" t="s">
        <v>74</v>
      </c>
      <c r="C359" t="str">
        <f t="shared" si="28"/>
        <v>08/26/2014;1</v>
      </c>
      <c r="D359" t="s">
        <v>145</v>
      </c>
      <c r="E359" t="s">
        <v>294</v>
      </c>
      <c r="F359" t="s">
        <v>117</v>
      </c>
      <c r="G359" t="str">
        <f t="shared" si="29"/>
        <v>Other Phyto</v>
      </c>
      <c r="H359" t="str">
        <f t="shared" si="30"/>
        <v>NA</v>
      </c>
      <c r="I359" t="str">
        <f t="shared" si="31"/>
        <v>NA</v>
      </c>
      <c r="J359" t="str">
        <f t="shared" si="32"/>
        <v>Other Phyto</v>
      </c>
    </row>
    <row r="360" spans="1:10" x14ac:dyDescent="0.25">
      <c r="A360" s="1">
        <v>41877</v>
      </c>
      <c r="B360" t="s">
        <v>74</v>
      </c>
      <c r="C360" t="str">
        <f t="shared" si="28"/>
        <v>08/26/2014;1</v>
      </c>
      <c r="D360" t="s">
        <v>138</v>
      </c>
      <c r="E360" t="s">
        <v>288</v>
      </c>
      <c r="F360" t="s">
        <v>117</v>
      </c>
      <c r="G360" t="str">
        <f t="shared" si="29"/>
        <v>Other Phyto</v>
      </c>
      <c r="H360" t="str">
        <f t="shared" si="30"/>
        <v>NA</v>
      </c>
      <c r="I360" t="str">
        <f t="shared" si="31"/>
        <v>NA</v>
      </c>
      <c r="J360" t="str">
        <f t="shared" si="32"/>
        <v>Other Phyto</v>
      </c>
    </row>
    <row r="361" spans="1:10" x14ac:dyDescent="0.25">
      <c r="A361" s="1">
        <v>41877</v>
      </c>
      <c r="B361" t="s">
        <v>74</v>
      </c>
      <c r="C361" t="str">
        <f t="shared" si="28"/>
        <v>08/26/2014;1</v>
      </c>
      <c r="D361" t="s">
        <v>143</v>
      </c>
      <c r="E361" t="s">
        <v>292</v>
      </c>
      <c r="F361" t="s">
        <v>117</v>
      </c>
      <c r="G361" t="str">
        <f t="shared" si="29"/>
        <v>Other Phyto</v>
      </c>
      <c r="H361" t="str">
        <f t="shared" si="30"/>
        <v>NA</v>
      </c>
      <c r="I361" t="str">
        <f t="shared" si="31"/>
        <v>NA</v>
      </c>
      <c r="J361" t="str">
        <f t="shared" si="32"/>
        <v>Other Phyto</v>
      </c>
    </row>
    <row r="362" spans="1:10" x14ac:dyDescent="0.25">
      <c r="A362" s="1">
        <v>41877</v>
      </c>
      <c r="B362" t="s">
        <v>74</v>
      </c>
      <c r="C362" t="str">
        <f t="shared" si="28"/>
        <v>08/26/2014;1</v>
      </c>
      <c r="D362" t="s">
        <v>111</v>
      </c>
      <c r="E362" t="s">
        <v>270</v>
      </c>
      <c r="F362" t="s">
        <v>117</v>
      </c>
      <c r="G362" t="str">
        <f t="shared" si="29"/>
        <v>Woronichinia</v>
      </c>
      <c r="H362" t="str">
        <f t="shared" si="30"/>
        <v>NA</v>
      </c>
      <c r="I362" t="str">
        <f t="shared" si="31"/>
        <v>NA</v>
      </c>
      <c r="J362" t="str">
        <f t="shared" si="32"/>
        <v>Woronichinia</v>
      </c>
    </row>
    <row r="363" spans="1:10" x14ac:dyDescent="0.25">
      <c r="A363" s="1">
        <v>41877</v>
      </c>
      <c r="B363" t="s">
        <v>75</v>
      </c>
      <c r="C363" t="str">
        <f t="shared" si="28"/>
        <v>08/26/2014;2</v>
      </c>
      <c r="D363" t="s">
        <v>108</v>
      </c>
      <c r="E363" t="s">
        <v>266</v>
      </c>
      <c r="F363" t="s">
        <v>115</v>
      </c>
      <c r="G363" t="str">
        <f t="shared" si="29"/>
        <v>Anabaena</v>
      </c>
      <c r="H363" t="str">
        <f t="shared" si="30"/>
        <v>Anabaena</v>
      </c>
      <c r="I363" t="str">
        <f t="shared" si="31"/>
        <v>NA</v>
      </c>
      <c r="J363" t="str">
        <f t="shared" si="32"/>
        <v>NA</v>
      </c>
    </row>
    <row r="364" spans="1:10" x14ac:dyDescent="0.25">
      <c r="A364" s="1">
        <v>41877</v>
      </c>
      <c r="B364" t="s">
        <v>75</v>
      </c>
      <c r="C364" t="str">
        <f t="shared" si="28"/>
        <v>08/26/2014;2</v>
      </c>
      <c r="D364" t="s">
        <v>133</v>
      </c>
      <c r="E364" t="s">
        <v>283</v>
      </c>
      <c r="F364" t="s">
        <v>117</v>
      </c>
      <c r="G364" t="str">
        <f t="shared" si="29"/>
        <v>Cyano Other</v>
      </c>
      <c r="H364" t="str">
        <f t="shared" si="30"/>
        <v>NA</v>
      </c>
      <c r="I364" t="str">
        <f t="shared" si="31"/>
        <v>NA</v>
      </c>
      <c r="J364" t="str">
        <f t="shared" si="32"/>
        <v>Cyano Other</v>
      </c>
    </row>
    <row r="365" spans="1:10" x14ac:dyDescent="0.25">
      <c r="A365" s="1">
        <v>41877</v>
      </c>
      <c r="B365" t="s">
        <v>75</v>
      </c>
      <c r="C365" t="str">
        <f t="shared" si="28"/>
        <v>08/26/2014;2</v>
      </c>
      <c r="D365" t="s">
        <v>152</v>
      </c>
      <c r="E365" t="s">
        <v>300</v>
      </c>
      <c r="F365" t="s">
        <v>117</v>
      </c>
      <c r="G365" t="str">
        <f t="shared" si="29"/>
        <v>Other Phyto</v>
      </c>
      <c r="H365" t="str">
        <f t="shared" si="30"/>
        <v>NA</v>
      </c>
      <c r="I365" t="str">
        <f t="shared" si="31"/>
        <v>NA</v>
      </c>
      <c r="J365" t="str">
        <f t="shared" si="32"/>
        <v>Other Phyto</v>
      </c>
    </row>
    <row r="366" spans="1:10" x14ac:dyDescent="0.25">
      <c r="A366" s="1">
        <v>41877</v>
      </c>
      <c r="B366" t="s">
        <v>75</v>
      </c>
      <c r="C366" t="str">
        <f t="shared" si="28"/>
        <v>08/26/2014;2</v>
      </c>
      <c r="D366" t="s">
        <v>116</v>
      </c>
      <c r="E366" t="s">
        <v>267</v>
      </c>
      <c r="F366" t="s">
        <v>117</v>
      </c>
      <c r="G366" t="str">
        <f t="shared" si="29"/>
        <v>Other Phyto</v>
      </c>
      <c r="H366" t="str">
        <f t="shared" si="30"/>
        <v>NA</v>
      </c>
      <c r="I366" t="str">
        <f t="shared" si="31"/>
        <v>NA</v>
      </c>
      <c r="J366" t="str">
        <f t="shared" si="32"/>
        <v>Other Phyto</v>
      </c>
    </row>
    <row r="367" spans="1:10" x14ac:dyDescent="0.25">
      <c r="A367" s="1">
        <v>41877</v>
      </c>
      <c r="B367" t="s">
        <v>75</v>
      </c>
      <c r="C367" t="str">
        <f t="shared" si="28"/>
        <v>08/26/2014;2</v>
      </c>
      <c r="D367" t="s">
        <v>122</v>
      </c>
      <c r="E367" t="s">
        <v>273</v>
      </c>
      <c r="F367" t="s">
        <v>117</v>
      </c>
      <c r="G367" t="str">
        <f t="shared" si="29"/>
        <v>Other Phyto</v>
      </c>
      <c r="H367" t="str">
        <f t="shared" si="30"/>
        <v>NA</v>
      </c>
      <c r="I367" t="str">
        <f t="shared" si="31"/>
        <v>NA</v>
      </c>
      <c r="J367" t="str">
        <f t="shared" si="32"/>
        <v>Other Phyto</v>
      </c>
    </row>
    <row r="368" spans="1:10" x14ac:dyDescent="0.25">
      <c r="A368" s="1">
        <v>41877</v>
      </c>
      <c r="B368" t="s">
        <v>75</v>
      </c>
      <c r="C368" t="str">
        <f t="shared" si="28"/>
        <v>08/26/2014;2</v>
      </c>
      <c r="D368" t="s">
        <v>123</v>
      </c>
      <c r="E368" t="s">
        <v>274</v>
      </c>
      <c r="F368" t="s">
        <v>117</v>
      </c>
      <c r="G368" t="str">
        <f t="shared" si="29"/>
        <v>Other Phyto</v>
      </c>
      <c r="H368" t="str">
        <f t="shared" si="30"/>
        <v>NA</v>
      </c>
      <c r="I368" t="str">
        <f t="shared" si="31"/>
        <v>NA</v>
      </c>
      <c r="J368" t="str">
        <f t="shared" si="32"/>
        <v>Other Phyto</v>
      </c>
    </row>
    <row r="369" spans="1:10" x14ac:dyDescent="0.25">
      <c r="A369" s="1">
        <v>41877</v>
      </c>
      <c r="B369" t="s">
        <v>75</v>
      </c>
      <c r="C369" t="str">
        <f t="shared" si="28"/>
        <v>08/26/2014;2</v>
      </c>
      <c r="D369" t="s">
        <v>131</v>
      </c>
      <c r="E369" t="s">
        <v>281</v>
      </c>
      <c r="F369" t="s">
        <v>118</v>
      </c>
      <c r="G369" t="str">
        <f t="shared" si="29"/>
        <v>Other Phyto</v>
      </c>
      <c r="H369" t="str">
        <f t="shared" si="30"/>
        <v>NA</v>
      </c>
      <c r="I369" t="str">
        <f t="shared" si="31"/>
        <v>Other Phyto</v>
      </c>
      <c r="J369" t="str">
        <f t="shared" si="32"/>
        <v>NA</v>
      </c>
    </row>
    <row r="370" spans="1:10" x14ac:dyDescent="0.25">
      <c r="A370" s="1">
        <v>41877</v>
      </c>
      <c r="B370" t="s">
        <v>75</v>
      </c>
      <c r="C370" t="str">
        <f t="shared" si="28"/>
        <v>08/26/2014;2</v>
      </c>
      <c r="D370" t="s">
        <v>120</v>
      </c>
      <c r="E370" t="s">
        <v>271</v>
      </c>
      <c r="F370" t="s">
        <v>117</v>
      </c>
      <c r="G370" t="str">
        <f t="shared" si="29"/>
        <v>Other Phyto</v>
      </c>
      <c r="H370" t="str">
        <f t="shared" si="30"/>
        <v>NA</v>
      </c>
      <c r="I370" t="str">
        <f t="shared" si="31"/>
        <v>NA</v>
      </c>
      <c r="J370" t="str">
        <f t="shared" si="32"/>
        <v>Other Phyto</v>
      </c>
    </row>
    <row r="371" spans="1:10" x14ac:dyDescent="0.25">
      <c r="A371" s="1">
        <v>41877</v>
      </c>
      <c r="B371" t="s">
        <v>75</v>
      </c>
      <c r="C371" t="str">
        <f t="shared" si="28"/>
        <v>08/26/2014;2</v>
      </c>
      <c r="D371" t="s">
        <v>121</v>
      </c>
      <c r="E371" t="s">
        <v>272</v>
      </c>
      <c r="F371" t="s">
        <v>117</v>
      </c>
      <c r="G371" t="str">
        <f t="shared" si="29"/>
        <v>Microcystis</v>
      </c>
      <c r="H371" t="str">
        <f t="shared" si="30"/>
        <v>NA</v>
      </c>
      <c r="I371" t="str">
        <f t="shared" si="31"/>
        <v>NA</v>
      </c>
      <c r="J371" t="str">
        <f t="shared" si="32"/>
        <v>Microcystis</v>
      </c>
    </row>
    <row r="372" spans="1:10" x14ac:dyDescent="0.25">
      <c r="A372" s="1">
        <v>41877</v>
      </c>
      <c r="B372" t="s">
        <v>75</v>
      </c>
      <c r="C372" t="str">
        <f t="shared" si="28"/>
        <v>08/26/2014;2</v>
      </c>
      <c r="D372" t="s">
        <v>140</v>
      </c>
      <c r="E372" t="s">
        <v>290</v>
      </c>
      <c r="F372" t="s">
        <v>117</v>
      </c>
      <c r="G372" t="str">
        <f t="shared" si="29"/>
        <v>Other Phyto</v>
      </c>
      <c r="H372" t="str">
        <f t="shared" si="30"/>
        <v>NA</v>
      </c>
      <c r="I372" t="str">
        <f t="shared" si="31"/>
        <v>NA</v>
      </c>
      <c r="J372" t="str">
        <f t="shared" si="32"/>
        <v>Other Phyto</v>
      </c>
    </row>
    <row r="373" spans="1:10" x14ac:dyDescent="0.25">
      <c r="A373" s="1">
        <v>41877</v>
      </c>
      <c r="B373" t="s">
        <v>75</v>
      </c>
      <c r="C373" t="str">
        <f t="shared" si="28"/>
        <v>08/26/2014;2</v>
      </c>
      <c r="D373" t="s">
        <v>145</v>
      </c>
      <c r="E373" t="s">
        <v>294</v>
      </c>
      <c r="F373" t="s">
        <v>117</v>
      </c>
      <c r="G373" t="str">
        <f t="shared" si="29"/>
        <v>Other Phyto</v>
      </c>
      <c r="H373" t="str">
        <f t="shared" si="30"/>
        <v>NA</v>
      </c>
      <c r="I373" t="str">
        <f t="shared" si="31"/>
        <v>NA</v>
      </c>
      <c r="J373" t="str">
        <f t="shared" si="32"/>
        <v>Other Phyto</v>
      </c>
    </row>
    <row r="374" spans="1:10" x14ac:dyDescent="0.25">
      <c r="A374" s="1">
        <v>41885</v>
      </c>
      <c r="B374" t="s">
        <v>76</v>
      </c>
      <c r="C374" t="str">
        <f t="shared" si="28"/>
        <v>09/03/2014;1</v>
      </c>
      <c r="D374" t="s">
        <v>108</v>
      </c>
      <c r="E374" t="s">
        <v>266</v>
      </c>
      <c r="F374" t="s">
        <v>115</v>
      </c>
      <c r="G374" t="str">
        <f t="shared" si="29"/>
        <v>Anabaena</v>
      </c>
      <c r="H374" t="str">
        <f t="shared" si="30"/>
        <v>Anabaena</v>
      </c>
      <c r="I374" t="str">
        <f t="shared" si="31"/>
        <v>NA</v>
      </c>
      <c r="J374" t="str">
        <f t="shared" si="32"/>
        <v>NA</v>
      </c>
    </row>
    <row r="375" spans="1:10" x14ac:dyDescent="0.25">
      <c r="A375" s="1">
        <v>41885</v>
      </c>
      <c r="B375" t="s">
        <v>76</v>
      </c>
      <c r="C375" t="str">
        <f t="shared" si="28"/>
        <v>09/03/2014;1</v>
      </c>
      <c r="D375" t="s">
        <v>130</v>
      </c>
      <c r="E375" t="s">
        <v>280</v>
      </c>
      <c r="F375" t="s">
        <v>117</v>
      </c>
      <c r="G375" t="str">
        <f t="shared" si="29"/>
        <v>Other Phyto</v>
      </c>
      <c r="H375" t="str">
        <f t="shared" si="30"/>
        <v>NA</v>
      </c>
      <c r="I375" t="str">
        <f t="shared" si="31"/>
        <v>NA</v>
      </c>
      <c r="J375" t="str">
        <f t="shared" si="32"/>
        <v>Other Phyto</v>
      </c>
    </row>
    <row r="376" spans="1:10" x14ac:dyDescent="0.25">
      <c r="A376" s="1">
        <v>41885</v>
      </c>
      <c r="B376" t="s">
        <v>76</v>
      </c>
      <c r="C376" t="str">
        <f t="shared" si="28"/>
        <v>09/03/2014;1</v>
      </c>
      <c r="D376" t="s">
        <v>110</v>
      </c>
      <c r="E376" t="s">
        <v>268</v>
      </c>
      <c r="F376" t="s">
        <v>117</v>
      </c>
      <c r="G376" t="str">
        <f t="shared" si="29"/>
        <v>Gloeotrichia</v>
      </c>
      <c r="H376" t="str">
        <f t="shared" si="30"/>
        <v>NA</v>
      </c>
      <c r="I376" t="str">
        <f t="shared" si="31"/>
        <v>NA</v>
      </c>
      <c r="J376" t="str">
        <f t="shared" si="32"/>
        <v>Gloeotrichia</v>
      </c>
    </row>
    <row r="377" spans="1:10" x14ac:dyDescent="0.25">
      <c r="A377" s="1">
        <v>41885</v>
      </c>
      <c r="B377" t="s">
        <v>76</v>
      </c>
      <c r="C377" t="str">
        <f t="shared" si="28"/>
        <v>09/03/2014;1</v>
      </c>
      <c r="D377" t="s">
        <v>121</v>
      </c>
      <c r="E377" t="s">
        <v>272</v>
      </c>
      <c r="F377" t="s">
        <v>118</v>
      </c>
      <c r="G377" t="str">
        <f t="shared" si="29"/>
        <v>Microcystis</v>
      </c>
      <c r="H377" t="str">
        <f t="shared" si="30"/>
        <v>NA</v>
      </c>
      <c r="I377" t="str">
        <f t="shared" si="31"/>
        <v>Microcystis</v>
      </c>
      <c r="J377" t="str">
        <f t="shared" si="32"/>
        <v>NA</v>
      </c>
    </row>
    <row r="378" spans="1:10" x14ac:dyDescent="0.25">
      <c r="A378" s="1">
        <v>41885</v>
      </c>
      <c r="B378" t="s">
        <v>76</v>
      </c>
      <c r="C378" t="str">
        <f t="shared" si="28"/>
        <v>09/03/2014;1</v>
      </c>
      <c r="D378" t="s">
        <v>147</v>
      </c>
      <c r="E378" t="s">
        <v>292</v>
      </c>
      <c r="F378" t="s">
        <v>117</v>
      </c>
      <c r="G378" t="str">
        <f t="shared" si="29"/>
        <v>Other Phyto</v>
      </c>
      <c r="H378" t="str">
        <f t="shared" si="30"/>
        <v>NA</v>
      </c>
      <c r="I378" t="str">
        <f t="shared" si="31"/>
        <v>NA</v>
      </c>
      <c r="J378" t="str">
        <f t="shared" si="32"/>
        <v>Other Phyto</v>
      </c>
    </row>
    <row r="379" spans="1:10" x14ac:dyDescent="0.25">
      <c r="A379" s="1">
        <v>41885</v>
      </c>
      <c r="B379" t="s">
        <v>76</v>
      </c>
      <c r="C379" t="str">
        <f t="shared" si="28"/>
        <v>09/03/2014;1</v>
      </c>
      <c r="D379" t="s">
        <v>111</v>
      </c>
      <c r="E379" t="s">
        <v>270</v>
      </c>
      <c r="F379" t="s">
        <v>117</v>
      </c>
      <c r="G379" t="str">
        <f t="shared" si="29"/>
        <v>Woronichinia</v>
      </c>
      <c r="H379" t="str">
        <f t="shared" si="30"/>
        <v>NA</v>
      </c>
      <c r="I379" t="str">
        <f t="shared" si="31"/>
        <v>NA</v>
      </c>
      <c r="J379" t="str">
        <f t="shared" si="32"/>
        <v>Woronichinia</v>
      </c>
    </row>
    <row r="380" spans="1:10" x14ac:dyDescent="0.25">
      <c r="A380" s="1">
        <v>41885</v>
      </c>
      <c r="B380" t="s">
        <v>77</v>
      </c>
      <c r="C380" t="str">
        <f t="shared" si="28"/>
        <v>09/03/2014;2</v>
      </c>
      <c r="D380" t="s">
        <v>128</v>
      </c>
      <c r="E380" t="s">
        <v>266</v>
      </c>
      <c r="F380" t="s">
        <v>117</v>
      </c>
      <c r="G380" t="str">
        <f t="shared" si="29"/>
        <v>Anabaena</v>
      </c>
      <c r="H380" t="str">
        <f t="shared" si="30"/>
        <v>NA</v>
      </c>
      <c r="I380" t="str">
        <f t="shared" si="31"/>
        <v>NA</v>
      </c>
      <c r="J380" t="str">
        <f t="shared" si="32"/>
        <v>Anabaena</v>
      </c>
    </row>
    <row r="381" spans="1:10" x14ac:dyDescent="0.25">
      <c r="A381" s="1">
        <v>41885</v>
      </c>
      <c r="B381" t="s">
        <v>77</v>
      </c>
      <c r="C381" t="str">
        <f t="shared" si="28"/>
        <v>09/03/2014;2</v>
      </c>
      <c r="D381" t="s">
        <v>133</v>
      </c>
      <c r="E381" t="s">
        <v>283</v>
      </c>
      <c r="F381" t="s">
        <v>117</v>
      </c>
      <c r="G381" t="str">
        <f t="shared" si="29"/>
        <v>Cyano Other</v>
      </c>
      <c r="H381" t="str">
        <f t="shared" si="30"/>
        <v>NA</v>
      </c>
      <c r="I381" t="str">
        <f t="shared" si="31"/>
        <v>NA</v>
      </c>
      <c r="J381" t="str">
        <f t="shared" si="32"/>
        <v>Cyano Other</v>
      </c>
    </row>
    <row r="382" spans="1:10" x14ac:dyDescent="0.25">
      <c r="A382" s="1">
        <v>41885</v>
      </c>
      <c r="B382" t="s">
        <v>77</v>
      </c>
      <c r="C382" t="str">
        <f t="shared" si="28"/>
        <v>09/03/2014;2</v>
      </c>
      <c r="D382" t="s">
        <v>116</v>
      </c>
      <c r="E382" t="s">
        <v>267</v>
      </c>
      <c r="F382" t="s">
        <v>115</v>
      </c>
      <c r="G382" t="str">
        <f t="shared" si="29"/>
        <v>Other Phyto</v>
      </c>
      <c r="H382" t="str">
        <f t="shared" si="30"/>
        <v>Other Phyto</v>
      </c>
      <c r="I382" t="str">
        <f t="shared" si="31"/>
        <v>NA</v>
      </c>
      <c r="J382" t="str">
        <f t="shared" si="32"/>
        <v>NA</v>
      </c>
    </row>
    <row r="383" spans="1:10" x14ac:dyDescent="0.25">
      <c r="A383" s="1">
        <v>41885</v>
      </c>
      <c r="B383" t="s">
        <v>77</v>
      </c>
      <c r="C383" t="str">
        <f t="shared" si="28"/>
        <v>09/03/2014;2</v>
      </c>
      <c r="D383" t="s">
        <v>122</v>
      </c>
      <c r="E383" t="s">
        <v>273</v>
      </c>
      <c r="F383" t="s">
        <v>118</v>
      </c>
      <c r="G383" t="str">
        <f t="shared" si="29"/>
        <v>Other Phyto</v>
      </c>
      <c r="H383" t="str">
        <f t="shared" si="30"/>
        <v>NA</v>
      </c>
      <c r="I383" t="str">
        <f t="shared" si="31"/>
        <v>Other Phyto</v>
      </c>
      <c r="J383" t="str">
        <f t="shared" si="32"/>
        <v>NA</v>
      </c>
    </row>
    <row r="384" spans="1:10" x14ac:dyDescent="0.25">
      <c r="A384" s="1">
        <v>41885</v>
      </c>
      <c r="B384" t="s">
        <v>77</v>
      </c>
      <c r="C384" t="str">
        <f t="shared" si="28"/>
        <v>09/03/2014;2</v>
      </c>
      <c r="D384" t="s">
        <v>123</v>
      </c>
      <c r="E384" t="s">
        <v>274</v>
      </c>
      <c r="F384" t="s">
        <v>117</v>
      </c>
      <c r="G384" t="str">
        <f t="shared" si="29"/>
        <v>Other Phyto</v>
      </c>
      <c r="H384" t="str">
        <f t="shared" si="30"/>
        <v>NA</v>
      </c>
      <c r="I384" t="str">
        <f t="shared" si="31"/>
        <v>NA</v>
      </c>
      <c r="J384" t="str">
        <f t="shared" si="32"/>
        <v>Other Phyto</v>
      </c>
    </row>
    <row r="385" spans="1:10" x14ac:dyDescent="0.25">
      <c r="A385" s="1">
        <v>41885</v>
      </c>
      <c r="B385" t="s">
        <v>77</v>
      </c>
      <c r="C385" t="str">
        <f t="shared" si="28"/>
        <v>09/03/2014;2</v>
      </c>
      <c r="D385" t="s">
        <v>131</v>
      </c>
      <c r="E385" t="s">
        <v>281</v>
      </c>
      <c r="F385" t="s">
        <v>117</v>
      </c>
      <c r="G385" t="str">
        <f t="shared" si="29"/>
        <v>Other Phyto</v>
      </c>
      <c r="H385" t="str">
        <f t="shared" si="30"/>
        <v>NA</v>
      </c>
      <c r="I385" t="str">
        <f t="shared" si="31"/>
        <v>NA</v>
      </c>
      <c r="J385" t="str">
        <f t="shared" si="32"/>
        <v>Other Phyto</v>
      </c>
    </row>
    <row r="386" spans="1:10" x14ac:dyDescent="0.25">
      <c r="A386" s="1">
        <v>41885</v>
      </c>
      <c r="B386" t="s">
        <v>77</v>
      </c>
      <c r="C386" t="str">
        <f t="shared" si="28"/>
        <v>09/03/2014;2</v>
      </c>
      <c r="D386" t="s">
        <v>120</v>
      </c>
      <c r="E386" t="s">
        <v>271</v>
      </c>
      <c r="F386" t="s">
        <v>117</v>
      </c>
      <c r="G386" t="str">
        <f t="shared" si="29"/>
        <v>Other Phyto</v>
      </c>
      <c r="H386" t="str">
        <f t="shared" si="30"/>
        <v>NA</v>
      </c>
      <c r="I386" t="str">
        <f t="shared" si="31"/>
        <v>NA</v>
      </c>
      <c r="J386" t="str">
        <f t="shared" si="32"/>
        <v>Other Phyto</v>
      </c>
    </row>
    <row r="387" spans="1:10" x14ac:dyDescent="0.25">
      <c r="A387" s="1">
        <v>41885</v>
      </c>
      <c r="B387" t="s">
        <v>77</v>
      </c>
      <c r="C387" t="str">
        <f t="shared" ref="C387:C450" si="33">TEXT(A387,"mm/dd/yyyy")&amp;";"&amp;RIGHT(B387,1)</f>
        <v>09/03/2014;2</v>
      </c>
      <c r="D387" t="s">
        <v>121</v>
      </c>
      <c r="E387" t="s">
        <v>272</v>
      </c>
      <c r="F387" t="s">
        <v>117</v>
      </c>
      <c r="G387" t="str">
        <f t="shared" ref="G387:G450" si="34">LOOKUP(E387,$M$2:$M$60,$N$2:$N$60)</f>
        <v>Microcystis</v>
      </c>
      <c r="H387" t="str">
        <f t="shared" ref="H387:H450" si="35">IF(F387="Dominant",G387,"NA")</f>
        <v>NA</v>
      </c>
      <c r="I387" t="str">
        <f t="shared" ref="I387:I450" si="36">IF($F387="Subdominant",G387,"NA")</f>
        <v>NA</v>
      </c>
      <c r="J387" t="str">
        <f t="shared" ref="J387:J450" si="37">IF($F387="Present",G387,"NA")</f>
        <v>Microcystis</v>
      </c>
    </row>
    <row r="388" spans="1:10" x14ac:dyDescent="0.25">
      <c r="A388" s="1">
        <v>41885</v>
      </c>
      <c r="B388" t="s">
        <v>77</v>
      </c>
      <c r="C388" t="str">
        <f t="shared" si="33"/>
        <v>09/03/2014;2</v>
      </c>
      <c r="D388" t="s">
        <v>140</v>
      </c>
      <c r="E388" t="s">
        <v>290</v>
      </c>
      <c r="F388" t="s">
        <v>117</v>
      </c>
      <c r="G388" t="str">
        <f t="shared" si="34"/>
        <v>Other Phyto</v>
      </c>
      <c r="H388" t="str">
        <f t="shared" si="35"/>
        <v>NA</v>
      </c>
      <c r="I388" t="str">
        <f t="shared" si="36"/>
        <v>NA</v>
      </c>
      <c r="J388" t="str">
        <f t="shared" si="37"/>
        <v>Other Phyto</v>
      </c>
    </row>
    <row r="389" spans="1:10" x14ac:dyDescent="0.25">
      <c r="A389" s="1">
        <v>41885</v>
      </c>
      <c r="B389" t="s">
        <v>77</v>
      </c>
      <c r="C389" t="str">
        <f t="shared" si="33"/>
        <v>09/03/2014;2</v>
      </c>
      <c r="D389" t="s">
        <v>135</v>
      </c>
      <c r="E389" t="s">
        <v>285</v>
      </c>
      <c r="F389" t="s">
        <v>117</v>
      </c>
      <c r="G389" t="str">
        <f t="shared" si="34"/>
        <v>Other Phyto</v>
      </c>
      <c r="H389" t="str">
        <f t="shared" si="35"/>
        <v>NA</v>
      </c>
      <c r="I389" t="str">
        <f t="shared" si="36"/>
        <v>NA</v>
      </c>
      <c r="J389" t="str">
        <f t="shared" si="37"/>
        <v>Other Phyto</v>
      </c>
    </row>
    <row r="390" spans="1:10" x14ac:dyDescent="0.25">
      <c r="A390" s="1">
        <v>41885</v>
      </c>
      <c r="B390" t="s">
        <v>77</v>
      </c>
      <c r="C390" t="str">
        <f t="shared" si="33"/>
        <v>09/03/2014;2</v>
      </c>
      <c r="D390" t="s">
        <v>145</v>
      </c>
      <c r="E390" t="s">
        <v>294</v>
      </c>
      <c r="F390" t="s">
        <v>117</v>
      </c>
      <c r="G390" t="str">
        <f t="shared" si="34"/>
        <v>Other Phyto</v>
      </c>
      <c r="H390" t="str">
        <f t="shared" si="35"/>
        <v>NA</v>
      </c>
      <c r="I390" t="str">
        <f t="shared" si="36"/>
        <v>NA</v>
      </c>
      <c r="J390" t="str">
        <f t="shared" si="37"/>
        <v>Other Phyto</v>
      </c>
    </row>
    <row r="391" spans="1:10" x14ac:dyDescent="0.25">
      <c r="A391" s="1">
        <v>41885</v>
      </c>
      <c r="B391" t="s">
        <v>77</v>
      </c>
      <c r="C391" t="str">
        <f t="shared" si="33"/>
        <v>09/03/2014;2</v>
      </c>
      <c r="D391" t="s">
        <v>125</v>
      </c>
      <c r="E391" t="s">
        <v>276</v>
      </c>
      <c r="F391" t="s">
        <v>117</v>
      </c>
      <c r="G391" t="str">
        <f t="shared" si="34"/>
        <v>Other Phyto</v>
      </c>
      <c r="H391" t="str">
        <f t="shared" si="35"/>
        <v>NA</v>
      </c>
      <c r="I391" t="str">
        <f t="shared" si="36"/>
        <v>NA</v>
      </c>
      <c r="J391" t="str">
        <f t="shared" si="37"/>
        <v>Other Phyto</v>
      </c>
    </row>
    <row r="392" spans="1:10" x14ac:dyDescent="0.25">
      <c r="A392" s="1">
        <v>41885</v>
      </c>
      <c r="B392" t="s">
        <v>77</v>
      </c>
      <c r="C392" t="str">
        <f t="shared" si="33"/>
        <v>09/03/2014;2</v>
      </c>
      <c r="D392" t="s">
        <v>143</v>
      </c>
      <c r="E392" t="s">
        <v>292</v>
      </c>
      <c r="F392" t="s">
        <v>117</v>
      </c>
      <c r="G392" t="str">
        <f t="shared" si="34"/>
        <v>Other Phyto</v>
      </c>
      <c r="H392" t="str">
        <f t="shared" si="35"/>
        <v>NA</v>
      </c>
      <c r="I392" t="str">
        <f t="shared" si="36"/>
        <v>NA</v>
      </c>
      <c r="J392" t="str">
        <f t="shared" si="37"/>
        <v>Other Phyto</v>
      </c>
    </row>
    <row r="393" spans="1:10" x14ac:dyDescent="0.25">
      <c r="A393" s="1">
        <v>41885</v>
      </c>
      <c r="B393" t="s">
        <v>77</v>
      </c>
      <c r="C393" t="str">
        <f t="shared" si="33"/>
        <v>09/03/2014;2</v>
      </c>
      <c r="D393" t="s">
        <v>154</v>
      </c>
      <c r="E393" t="s">
        <v>286</v>
      </c>
      <c r="F393" t="s">
        <v>117</v>
      </c>
      <c r="G393" t="str">
        <f t="shared" si="34"/>
        <v>Other Phyto</v>
      </c>
      <c r="H393" t="str">
        <f t="shared" si="35"/>
        <v>NA</v>
      </c>
      <c r="I393" t="str">
        <f t="shared" si="36"/>
        <v>NA</v>
      </c>
      <c r="J393" t="str">
        <f t="shared" si="37"/>
        <v>Other Phyto</v>
      </c>
    </row>
    <row r="394" spans="1:10" x14ac:dyDescent="0.25">
      <c r="A394" s="1">
        <v>41891</v>
      </c>
      <c r="B394" t="s">
        <v>80</v>
      </c>
      <c r="C394" t="str">
        <f t="shared" si="33"/>
        <v>09/09/2014;3</v>
      </c>
      <c r="D394" t="s">
        <v>108</v>
      </c>
      <c r="E394" t="s">
        <v>266</v>
      </c>
      <c r="F394" t="s">
        <v>115</v>
      </c>
      <c r="G394" t="str">
        <f t="shared" si="34"/>
        <v>Anabaena</v>
      </c>
      <c r="H394" t="str">
        <f t="shared" si="35"/>
        <v>Anabaena</v>
      </c>
      <c r="I394" t="str">
        <f t="shared" si="36"/>
        <v>NA</v>
      </c>
      <c r="J394" t="str">
        <f t="shared" si="37"/>
        <v>NA</v>
      </c>
    </row>
    <row r="395" spans="1:10" x14ac:dyDescent="0.25">
      <c r="A395" s="1">
        <v>41891</v>
      </c>
      <c r="B395" t="s">
        <v>80</v>
      </c>
      <c r="C395" t="str">
        <f t="shared" si="33"/>
        <v>09/09/2014;3</v>
      </c>
      <c r="D395" t="s">
        <v>130</v>
      </c>
      <c r="E395" t="s">
        <v>280</v>
      </c>
      <c r="F395" t="s">
        <v>117</v>
      </c>
      <c r="G395" t="str">
        <f t="shared" si="34"/>
        <v>Other Phyto</v>
      </c>
      <c r="H395" t="str">
        <f t="shared" si="35"/>
        <v>NA</v>
      </c>
      <c r="I395" t="str">
        <f t="shared" si="36"/>
        <v>NA</v>
      </c>
      <c r="J395" t="str">
        <f t="shared" si="37"/>
        <v>Other Phyto</v>
      </c>
    </row>
    <row r="396" spans="1:10" x14ac:dyDescent="0.25">
      <c r="A396" s="1">
        <v>41891</v>
      </c>
      <c r="B396" t="s">
        <v>80</v>
      </c>
      <c r="C396" t="str">
        <f t="shared" si="33"/>
        <v>09/09/2014;3</v>
      </c>
      <c r="D396" t="s">
        <v>120</v>
      </c>
      <c r="E396" t="s">
        <v>271</v>
      </c>
      <c r="F396" t="s">
        <v>117</v>
      </c>
      <c r="G396" t="str">
        <f t="shared" si="34"/>
        <v>Other Phyto</v>
      </c>
      <c r="H396" t="str">
        <f t="shared" si="35"/>
        <v>NA</v>
      </c>
      <c r="I396" t="str">
        <f t="shared" si="36"/>
        <v>NA</v>
      </c>
      <c r="J396" t="str">
        <f t="shared" si="37"/>
        <v>Other Phyto</v>
      </c>
    </row>
    <row r="397" spans="1:10" x14ac:dyDescent="0.25">
      <c r="A397" s="1">
        <v>41891</v>
      </c>
      <c r="B397" t="s">
        <v>80</v>
      </c>
      <c r="C397" t="str">
        <f t="shared" si="33"/>
        <v>09/09/2014;3</v>
      </c>
      <c r="D397" t="s">
        <v>110</v>
      </c>
      <c r="E397" t="s">
        <v>268</v>
      </c>
      <c r="F397" t="s">
        <v>117</v>
      </c>
      <c r="G397" t="str">
        <f t="shared" si="34"/>
        <v>Gloeotrichia</v>
      </c>
      <c r="H397" t="str">
        <f t="shared" si="35"/>
        <v>NA</v>
      </c>
      <c r="I397" t="str">
        <f t="shared" si="36"/>
        <v>NA</v>
      </c>
      <c r="J397" t="str">
        <f t="shared" si="37"/>
        <v>Gloeotrichia</v>
      </c>
    </row>
    <row r="398" spans="1:10" x14ac:dyDescent="0.25">
      <c r="A398" s="1">
        <v>41891</v>
      </c>
      <c r="B398" t="s">
        <v>80</v>
      </c>
      <c r="C398" t="str">
        <f t="shared" si="33"/>
        <v>09/09/2014;3</v>
      </c>
      <c r="D398" t="s">
        <v>149</v>
      </c>
      <c r="E398" t="s">
        <v>297</v>
      </c>
      <c r="F398" t="s">
        <v>117</v>
      </c>
      <c r="G398" t="str">
        <f t="shared" si="34"/>
        <v>Other Phyto</v>
      </c>
      <c r="H398" t="str">
        <f t="shared" si="35"/>
        <v>NA</v>
      </c>
      <c r="I398" t="str">
        <f t="shared" si="36"/>
        <v>NA</v>
      </c>
      <c r="J398" t="str">
        <f t="shared" si="37"/>
        <v>Other Phyto</v>
      </c>
    </row>
    <row r="399" spans="1:10" x14ac:dyDescent="0.25">
      <c r="A399" s="1">
        <v>41891</v>
      </c>
      <c r="B399" t="s">
        <v>80</v>
      </c>
      <c r="C399" t="str">
        <f t="shared" si="33"/>
        <v>09/09/2014;3</v>
      </c>
      <c r="D399" t="s">
        <v>121</v>
      </c>
      <c r="E399" t="s">
        <v>272</v>
      </c>
      <c r="F399" t="s">
        <v>118</v>
      </c>
      <c r="G399" t="str">
        <f t="shared" si="34"/>
        <v>Microcystis</v>
      </c>
      <c r="H399" t="str">
        <f t="shared" si="35"/>
        <v>NA</v>
      </c>
      <c r="I399" t="str">
        <f t="shared" si="36"/>
        <v>Microcystis</v>
      </c>
      <c r="J399" t="str">
        <f t="shared" si="37"/>
        <v>NA</v>
      </c>
    </row>
    <row r="400" spans="1:10" x14ac:dyDescent="0.25">
      <c r="A400" s="1">
        <v>41891</v>
      </c>
      <c r="B400" t="s">
        <v>80</v>
      </c>
      <c r="C400" t="str">
        <f t="shared" si="33"/>
        <v>09/09/2014;3</v>
      </c>
      <c r="D400" t="s">
        <v>140</v>
      </c>
      <c r="E400" t="s">
        <v>290</v>
      </c>
      <c r="F400" t="s">
        <v>117</v>
      </c>
      <c r="G400" t="str">
        <f t="shared" si="34"/>
        <v>Other Phyto</v>
      </c>
      <c r="H400" t="str">
        <f t="shared" si="35"/>
        <v>NA</v>
      </c>
      <c r="I400" t="str">
        <f t="shared" si="36"/>
        <v>NA</v>
      </c>
      <c r="J400" t="str">
        <f t="shared" si="37"/>
        <v>Other Phyto</v>
      </c>
    </row>
    <row r="401" spans="1:10" x14ac:dyDescent="0.25">
      <c r="A401" s="1">
        <v>41891</v>
      </c>
      <c r="B401" t="s">
        <v>80</v>
      </c>
      <c r="C401" t="str">
        <f t="shared" si="33"/>
        <v>09/09/2014;3</v>
      </c>
      <c r="D401" t="s">
        <v>138</v>
      </c>
      <c r="E401" t="s">
        <v>288</v>
      </c>
      <c r="F401" t="s">
        <v>117</v>
      </c>
      <c r="G401" t="str">
        <f t="shared" si="34"/>
        <v>Other Phyto</v>
      </c>
      <c r="H401" t="str">
        <f t="shared" si="35"/>
        <v>NA</v>
      </c>
      <c r="I401" t="str">
        <f t="shared" si="36"/>
        <v>NA</v>
      </c>
      <c r="J401" t="str">
        <f t="shared" si="37"/>
        <v>Other Phyto</v>
      </c>
    </row>
    <row r="402" spans="1:10" x14ac:dyDescent="0.25">
      <c r="A402" s="1">
        <v>41891</v>
      </c>
      <c r="B402" t="s">
        <v>80</v>
      </c>
      <c r="C402" t="str">
        <f t="shared" si="33"/>
        <v>09/09/2014;3</v>
      </c>
      <c r="D402" t="s">
        <v>141</v>
      </c>
      <c r="E402" t="s">
        <v>291</v>
      </c>
      <c r="F402" t="s">
        <v>117</v>
      </c>
      <c r="G402" t="str">
        <f t="shared" si="34"/>
        <v>Other Phyto</v>
      </c>
      <c r="H402" t="str">
        <f t="shared" si="35"/>
        <v>NA</v>
      </c>
      <c r="I402" t="str">
        <f t="shared" si="36"/>
        <v>NA</v>
      </c>
      <c r="J402" t="str">
        <f t="shared" si="37"/>
        <v>Other Phyto</v>
      </c>
    </row>
    <row r="403" spans="1:10" x14ac:dyDescent="0.25">
      <c r="A403" s="1">
        <v>41891</v>
      </c>
      <c r="B403" t="s">
        <v>80</v>
      </c>
      <c r="C403" t="str">
        <f t="shared" si="33"/>
        <v>09/09/2014;3</v>
      </c>
      <c r="D403" t="s">
        <v>147</v>
      </c>
      <c r="E403" t="s">
        <v>292</v>
      </c>
      <c r="F403" t="s">
        <v>117</v>
      </c>
      <c r="G403" t="str">
        <f t="shared" si="34"/>
        <v>Other Phyto</v>
      </c>
      <c r="H403" t="str">
        <f t="shared" si="35"/>
        <v>NA</v>
      </c>
      <c r="I403" t="str">
        <f t="shared" si="36"/>
        <v>NA</v>
      </c>
      <c r="J403" t="str">
        <f t="shared" si="37"/>
        <v>Other Phyto</v>
      </c>
    </row>
    <row r="404" spans="1:10" x14ac:dyDescent="0.25">
      <c r="A404" s="1">
        <v>41891</v>
      </c>
      <c r="B404" t="s">
        <v>80</v>
      </c>
      <c r="C404" t="str">
        <f t="shared" si="33"/>
        <v>09/09/2014;3</v>
      </c>
      <c r="D404" t="s">
        <v>111</v>
      </c>
      <c r="E404" t="s">
        <v>270</v>
      </c>
      <c r="F404" t="s">
        <v>117</v>
      </c>
      <c r="G404" t="str">
        <f t="shared" si="34"/>
        <v>Woronichinia</v>
      </c>
      <c r="H404" t="str">
        <f t="shared" si="35"/>
        <v>NA</v>
      </c>
      <c r="I404" t="str">
        <f t="shared" si="36"/>
        <v>NA</v>
      </c>
      <c r="J404" t="str">
        <f t="shared" si="37"/>
        <v>Woronichinia</v>
      </c>
    </row>
    <row r="405" spans="1:10" x14ac:dyDescent="0.25">
      <c r="A405" s="1">
        <v>41891</v>
      </c>
      <c r="B405" t="s">
        <v>81</v>
      </c>
      <c r="C405" t="str">
        <f t="shared" si="33"/>
        <v>09/09/2014;4</v>
      </c>
      <c r="D405" t="s">
        <v>108</v>
      </c>
      <c r="E405" t="s">
        <v>266</v>
      </c>
      <c r="F405" t="s">
        <v>117</v>
      </c>
      <c r="G405" t="str">
        <f t="shared" si="34"/>
        <v>Anabaena</v>
      </c>
      <c r="H405" t="str">
        <f t="shared" si="35"/>
        <v>NA</v>
      </c>
      <c r="I405" t="str">
        <f t="shared" si="36"/>
        <v>NA</v>
      </c>
      <c r="J405" t="str">
        <f t="shared" si="37"/>
        <v>Anabaena</v>
      </c>
    </row>
    <row r="406" spans="1:10" x14ac:dyDescent="0.25">
      <c r="A406" s="1">
        <v>41891</v>
      </c>
      <c r="B406" t="s">
        <v>81</v>
      </c>
      <c r="C406" t="str">
        <f t="shared" si="33"/>
        <v>09/09/2014;4</v>
      </c>
      <c r="D406" t="s">
        <v>128</v>
      </c>
      <c r="E406" t="s">
        <v>266</v>
      </c>
      <c r="F406" t="s">
        <v>117</v>
      </c>
      <c r="G406" t="str">
        <f t="shared" si="34"/>
        <v>Anabaena</v>
      </c>
      <c r="H406" t="str">
        <f t="shared" si="35"/>
        <v>NA</v>
      </c>
      <c r="I406" t="str">
        <f t="shared" si="36"/>
        <v>NA</v>
      </c>
      <c r="J406" t="str">
        <f t="shared" si="37"/>
        <v>Anabaena</v>
      </c>
    </row>
    <row r="407" spans="1:10" x14ac:dyDescent="0.25">
      <c r="A407" s="1">
        <v>41891</v>
      </c>
      <c r="B407" t="s">
        <v>81</v>
      </c>
      <c r="C407" t="str">
        <f t="shared" si="33"/>
        <v>09/09/2014;4</v>
      </c>
      <c r="D407" t="s">
        <v>133</v>
      </c>
      <c r="E407" t="s">
        <v>283</v>
      </c>
      <c r="F407" t="s">
        <v>117</v>
      </c>
      <c r="G407" t="str">
        <f t="shared" si="34"/>
        <v>Cyano Other</v>
      </c>
      <c r="H407" t="str">
        <f t="shared" si="35"/>
        <v>NA</v>
      </c>
      <c r="I407" t="str">
        <f t="shared" si="36"/>
        <v>NA</v>
      </c>
      <c r="J407" t="str">
        <f t="shared" si="37"/>
        <v>Cyano Other</v>
      </c>
    </row>
    <row r="408" spans="1:10" x14ac:dyDescent="0.25">
      <c r="A408" s="1">
        <v>41891</v>
      </c>
      <c r="B408" t="s">
        <v>81</v>
      </c>
      <c r="C408" t="str">
        <f t="shared" si="33"/>
        <v>09/09/2014;4</v>
      </c>
      <c r="D408" t="s">
        <v>116</v>
      </c>
      <c r="E408" t="s">
        <v>267</v>
      </c>
      <c r="F408" t="s">
        <v>118</v>
      </c>
      <c r="G408" t="str">
        <f t="shared" si="34"/>
        <v>Other Phyto</v>
      </c>
      <c r="H408" t="str">
        <f t="shared" si="35"/>
        <v>NA</v>
      </c>
      <c r="I408" t="str">
        <f t="shared" si="36"/>
        <v>Other Phyto</v>
      </c>
      <c r="J408" t="str">
        <f t="shared" si="37"/>
        <v>NA</v>
      </c>
    </row>
    <row r="409" spans="1:10" x14ac:dyDescent="0.25">
      <c r="A409" s="1">
        <v>41891</v>
      </c>
      <c r="B409" t="s">
        <v>81</v>
      </c>
      <c r="C409" t="str">
        <f t="shared" si="33"/>
        <v>09/09/2014;4</v>
      </c>
      <c r="D409" t="s">
        <v>122</v>
      </c>
      <c r="E409" t="s">
        <v>273</v>
      </c>
      <c r="F409" t="s">
        <v>117</v>
      </c>
      <c r="G409" t="str">
        <f t="shared" si="34"/>
        <v>Other Phyto</v>
      </c>
      <c r="H409" t="str">
        <f t="shared" si="35"/>
        <v>NA</v>
      </c>
      <c r="I409" t="str">
        <f t="shared" si="36"/>
        <v>NA</v>
      </c>
      <c r="J409" t="str">
        <f t="shared" si="37"/>
        <v>Other Phyto</v>
      </c>
    </row>
    <row r="410" spans="1:10" x14ac:dyDescent="0.25">
      <c r="A410" s="1">
        <v>41891</v>
      </c>
      <c r="B410" t="s">
        <v>81</v>
      </c>
      <c r="C410" t="str">
        <f t="shared" si="33"/>
        <v>09/09/2014;4</v>
      </c>
      <c r="D410" t="s">
        <v>123</v>
      </c>
      <c r="E410" t="s">
        <v>274</v>
      </c>
      <c r="F410" t="s">
        <v>117</v>
      </c>
      <c r="G410" t="str">
        <f t="shared" si="34"/>
        <v>Other Phyto</v>
      </c>
      <c r="H410" t="str">
        <f t="shared" si="35"/>
        <v>NA</v>
      </c>
      <c r="I410" t="str">
        <f t="shared" si="36"/>
        <v>NA</v>
      </c>
      <c r="J410" t="str">
        <f t="shared" si="37"/>
        <v>Other Phyto</v>
      </c>
    </row>
    <row r="411" spans="1:10" x14ac:dyDescent="0.25">
      <c r="A411" s="1">
        <v>41891</v>
      </c>
      <c r="B411" t="s">
        <v>81</v>
      </c>
      <c r="C411" t="str">
        <f t="shared" si="33"/>
        <v>09/09/2014;4</v>
      </c>
      <c r="D411" t="s">
        <v>156</v>
      </c>
      <c r="E411" t="s">
        <v>303</v>
      </c>
      <c r="F411" t="s">
        <v>117</v>
      </c>
      <c r="G411" t="str">
        <f t="shared" si="34"/>
        <v>Other Phyto</v>
      </c>
      <c r="H411" t="str">
        <f t="shared" si="35"/>
        <v>NA</v>
      </c>
      <c r="I411" t="str">
        <f t="shared" si="36"/>
        <v>NA</v>
      </c>
      <c r="J411" t="str">
        <f t="shared" si="37"/>
        <v>Other Phyto</v>
      </c>
    </row>
    <row r="412" spans="1:10" x14ac:dyDescent="0.25">
      <c r="A412" s="1">
        <v>41891</v>
      </c>
      <c r="B412" t="s">
        <v>81</v>
      </c>
      <c r="C412" t="str">
        <f t="shared" si="33"/>
        <v>09/09/2014;4</v>
      </c>
      <c r="D412" t="s">
        <v>120</v>
      </c>
      <c r="E412" t="s">
        <v>271</v>
      </c>
      <c r="F412" t="s">
        <v>115</v>
      </c>
      <c r="G412" t="str">
        <f t="shared" si="34"/>
        <v>Other Phyto</v>
      </c>
      <c r="H412" t="str">
        <f t="shared" si="35"/>
        <v>Other Phyto</v>
      </c>
      <c r="I412" t="str">
        <f t="shared" si="36"/>
        <v>NA</v>
      </c>
      <c r="J412" t="str">
        <f t="shared" si="37"/>
        <v>NA</v>
      </c>
    </row>
    <row r="413" spans="1:10" x14ac:dyDescent="0.25">
      <c r="A413" s="1">
        <v>41891</v>
      </c>
      <c r="B413" t="s">
        <v>81</v>
      </c>
      <c r="C413" t="str">
        <f t="shared" si="33"/>
        <v>09/09/2014;4</v>
      </c>
      <c r="D413" t="s">
        <v>174</v>
      </c>
      <c r="E413" t="s">
        <v>321</v>
      </c>
      <c r="F413" t="s">
        <v>117</v>
      </c>
      <c r="G413" t="str">
        <f t="shared" si="34"/>
        <v>Cyano Other</v>
      </c>
      <c r="H413" t="str">
        <f t="shared" si="35"/>
        <v>NA</v>
      </c>
      <c r="I413" t="str">
        <f t="shared" si="36"/>
        <v>NA</v>
      </c>
      <c r="J413" t="str">
        <f t="shared" si="37"/>
        <v>Cyano Other</v>
      </c>
    </row>
    <row r="414" spans="1:10" x14ac:dyDescent="0.25">
      <c r="A414" s="1">
        <v>41891</v>
      </c>
      <c r="B414" t="s">
        <v>81</v>
      </c>
      <c r="C414" t="str">
        <f t="shared" si="33"/>
        <v>09/09/2014;4</v>
      </c>
      <c r="D414" t="s">
        <v>124</v>
      </c>
      <c r="E414" t="s">
        <v>275</v>
      </c>
      <c r="F414" t="s">
        <v>117</v>
      </c>
      <c r="G414" t="str">
        <f t="shared" si="34"/>
        <v>Other Phyto</v>
      </c>
      <c r="H414" t="str">
        <f t="shared" si="35"/>
        <v>NA</v>
      </c>
      <c r="I414" t="str">
        <f t="shared" si="36"/>
        <v>NA</v>
      </c>
      <c r="J414" t="str">
        <f t="shared" si="37"/>
        <v>Other Phyto</v>
      </c>
    </row>
    <row r="415" spans="1:10" x14ac:dyDescent="0.25">
      <c r="A415" s="1">
        <v>41891</v>
      </c>
      <c r="B415" t="s">
        <v>81</v>
      </c>
      <c r="C415" t="str">
        <f t="shared" si="33"/>
        <v>09/09/2014;4</v>
      </c>
      <c r="D415" t="s">
        <v>175</v>
      </c>
      <c r="E415" t="s">
        <v>322</v>
      </c>
      <c r="F415" t="s">
        <v>117</v>
      </c>
      <c r="G415" t="str">
        <f t="shared" si="34"/>
        <v>Cyano Other</v>
      </c>
      <c r="H415" t="str">
        <f t="shared" si="35"/>
        <v>NA</v>
      </c>
      <c r="I415" t="str">
        <f t="shared" si="36"/>
        <v>NA</v>
      </c>
      <c r="J415" t="str">
        <f t="shared" si="37"/>
        <v>Cyano Other</v>
      </c>
    </row>
    <row r="416" spans="1:10" x14ac:dyDescent="0.25">
      <c r="A416" s="1">
        <v>41891</v>
      </c>
      <c r="B416" t="s">
        <v>81</v>
      </c>
      <c r="C416" t="str">
        <f t="shared" si="33"/>
        <v>09/09/2014;4</v>
      </c>
      <c r="D416" t="s">
        <v>121</v>
      </c>
      <c r="E416" t="s">
        <v>272</v>
      </c>
      <c r="F416" t="s">
        <v>117</v>
      </c>
      <c r="G416" t="str">
        <f t="shared" si="34"/>
        <v>Microcystis</v>
      </c>
      <c r="H416" t="str">
        <f t="shared" si="35"/>
        <v>NA</v>
      </c>
      <c r="I416" t="str">
        <f t="shared" si="36"/>
        <v>NA</v>
      </c>
      <c r="J416" t="str">
        <f t="shared" si="37"/>
        <v>Microcystis</v>
      </c>
    </row>
    <row r="417" spans="1:10" x14ac:dyDescent="0.25">
      <c r="A417" s="1">
        <v>41891</v>
      </c>
      <c r="B417" t="s">
        <v>81</v>
      </c>
      <c r="C417" t="str">
        <f t="shared" si="33"/>
        <v>09/09/2014;4</v>
      </c>
      <c r="D417" t="s">
        <v>140</v>
      </c>
      <c r="E417" t="s">
        <v>290</v>
      </c>
      <c r="F417" t="s">
        <v>117</v>
      </c>
      <c r="G417" t="str">
        <f t="shared" si="34"/>
        <v>Other Phyto</v>
      </c>
      <c r="H417" t="str">
        <f t="shared" si="35"/>
        <v>NA</v>
      </c>
      <c r="I417" t="str">
        <f t="shared" si="36"/>
        <v>NA</v>
      </c>
      <c r="J417" t="str">
        <f t="shared" si="37"/>
        <v>Other Phyto</v>
      </c>
    </row>
    <row r="418" spans="1:10" x14ac:dyDescent="0.25">
      <c r="A418" s="1">
        <v>41891</v>
      </c>
      <c r="B418" t="s">
        <v>81</v>
      </c>
      <c r="C418" t="str">
        <f t="shared" si="33"/>
        <v>09/09/2014;4</v>
      </c>
      <c r="D418" t="s">
        <v>135</v>
      </c>
      <c r="E418" t="s">
        <v>285</v>
      </c>
      <c r="F418" t="s">
        <v>117</v>
      </c>
      <c r="G418" t="str">
        <f t="shared" si="34"/>
        <v>Other Phyto</v>
      </c>
      <c r="H418" t="str">
        <f t="shared" si="35"/>
        <v>NA</v>
      </c>
      <c r="I418" t="str">
        <f t="shared" si="36"/>
        <v>NA</v>
      </c>
      <c r="J418" t="str">
        <f t="shared" si="37"/>
        <v>Other Phyto</v>
      </c>
    </row>
    <row r="419" spans="1:10" x14ac:dyDescent="0.25">
      <c r="A419" s="1">
        <v>41891</v>
      </c>
      <c r="B419" t="s">
        <v>81</v>
      </c>
      <c r="C419" t="str">
        <f t="shared" si="33"/>
        <v>09/09/2014;4</v>
      </c>
      <c r="D419" t="s">
        <v>145</v>
      </c>
      <c r="E419" t="s">
        <v>294</v>
      </c>
      <c r="F419" t="s">
        <v>117</v>
      </c>
      <c r="G419" t="str">
        <f t="shared" si="34"/>
        <v>Other Phyto</v>
      </c>
      <c r="H419" t="str">
        <f t="shared" si="35"/>
        <v>NA</v>
      </c>
      <c r="I419" t="str">
        <f t="shared" si="36"/>
        <v>NA</v>
      </c>
      <c r="J419" t="str">
        <f t="shared" si="37"/>
        <v>Other Phyto</v>
      </c>
    </row>
    <row r="420" spans="1:10" x14ac:dyDescent="0.25">
      <c r="A420" s="1">
        <v>41891</v>
      </c>
      <c r="B420" t="s">
        <v>81</v>
      </c>
      <c r="C420" t="str">
        <f t="shared" si="33"/>
        <v>09/09/2014;4</v>
      </c>
      <c r="D420" t="s">
        <v>136</v>
      </c>
      <c r="E420" t="s">
        <v>286</v>
      </c>
      <c r="F420" t="s">
        <v>117</v>
      </c>
      <c r="G420" t="str">
        <f t="shared" si="34"/>
        <v>Other Phyto</v>
      </c>
      <c r="H420" t="str">
        <f t="shared" si="35"/>
        <v>NA</v>
      </c>
      <c r="I420" t="str">
        <f t="shared" si="36"/>
        <v>NA</v>
      </c>
      <c r="J420" t="str">
        <f t="shared" si="37"/>
        <v>Other Phyto</v>
      </c>
    </row>
    <row r="421" spans="1:10" x14ac:dyDescent="0.25">
      <c r="A421" s="1">
        <v>41891</v>
      </c>
      <c r="B421" t="s">
        <v>81</v>
      </c>
      <c r="C421" t="str">
        <f t="shared" si="33"/>
        <v>09/09/2014;4</v>
      </c>
      <c r="D421" t="s">
        <v>176</v>
      </c>
      <c r="E421" t="s">
        <v>286</v>
      </c>
      <c r="F421" t="s">
        <v>117</v>
      </c>
      <c r="G421" t="str">
        <f t="shared" si="34"/>
        <v>Other Phyto</v>
      </c>
      <c r="H421" t="str">
        <f t="shared" si="35"/>
        <v>NA</v>
      </c>
      <c r="I421" t="str">
        <f t="shared" si="36"/>
        <v>NA</v>
      </c>
      <c r="J421" t="str">
        <f t="shared" si="37"/>
        <v>Other Phyto</v>
      </c>
    </row>
    <row r="422" spans="1:10" x14ac:dyDescent="0.25">
      <c r="A422" s="1">
        <v>41891</v>
      </c>
      <c r="B422" t="s">
        <v>81</v>
      </c>
      <c r="C422" t="str">
        <f t="shared" si="33"/>
        <v>09/09/2014;4</v>
      </c>
      <c r="D422" t="s">
        <v>111</v>
      </c>
      <c r="E422" t="s">
        <v>270</v>
      </c>
      <c r="F422" t="s">
        <v>117</v>
      </c>
      <c r="G422" t="str">
        <f t="shared" si="34"/>
        <v>Woronichinia</v>
      </c>
      <c r="H422" t="str">
        <f t="shared" si="35"/>
        <v>NA</v>
      </c>
      <c r="I422" t="str">
        <f t="shared" si="36"/>
        <v>NA</v>
      </c>
      <c r="J422" t="str">
        <f t="shared" si="37"/>
        <v>Woronichinia</v>
      </c>
    </row>
    <row r="423" spans="1:10" x14ac:dyDescent="0.25">
      <c r="A423" s="1">
        <v>41891</v>
      </c>
      <c r="B423" t="s">
        <v>78</v>
      </c>
      <c r="C423" t="str">
        <f t="shared" si="33"/>
        <v>09/09/2014;5</v>
      </c>
      <c r="D423" t="s">
        <v>108</v>
      </c>
      <c r="E423" t="s">
        <v>266</v>
      </c>
      <c r="F423" t="s">
        <v>115</v>
      </c>
      <c r="G423" t="str">
        <f t="shared" si="34"/>
        <v>Anabaena</v>
      </c>
      <c r="H423" t="str">
        <f t="shared" si="35"/>
        <v>Anabaena</v>
      </c>
      <c r="I423" t="str">
        <f t="shared" si="36"/>
        <v>NA</v>
      </c>
      <c r="J423" t="str">
        <f t="shared" si="37"/>
        <v>NA</v>
      </c>
    </row>
    <row r="424" spans="1:10" x14ac:dyDescent="0.25">
      <c r="A424" s="1">
        <v>41891</v>
      </c>
      <c r="B424" t="s">
        <v>78</v>
      </c>
      <c r="C424" t="str">
        <f t="shared" si="33"/>
        <v>09/09/2014;5</v>
      </c>
      <c r="D424" t="s">
        <v>128</v>
      </c>
      <c r="E424" t="s">
        <v>266</v>
      </c>
      <c r="F424" t="s">
        <v>117</v>
      </c>
      <c r="G424" t="str">
        <f t="shared" si="34"/>
        <v>Anabaena</v>
      </c>
      <c r="H424" t="str">
        <f t="shared" si="35"/>
        <v>NA</v>
      </c>
      <c r="I424" t="str">
        <f t="shared" si="36"/>
        <v>NA</v>
      </c>
      <c r="J424" t="str">
        <f t="shared" si="37"/>
        <v>Anabaena</v>
      </c>
    </row>
    <row r="425" spans="1:10" x14ac:dyDescent="0.25">
      <c r="A425" s="1">
        <v>41891</v>
      </c>
      <c r="B425" t="s">
        <v>78</v>
      </c>
      <c r="C425" t="str">
        <f t="shared" si="33"/>
        <v>09/09/2014;5</v>
      </c>
      <c r="D425" t="s">
        <v>133</v>
      </c>
      <c r="E425" t="s">
        <v>283</v>
      </c>
      <c r="F425" t="s">
        <v>117</v>
      </c>
      <c r="G425" t="str">
        <f t="shared" si="34"/>
        <v>Cyano Other</v>
      </c>
      <c r="H425" t="str">
        <f t="shared" si="35"/>
        <v>NA</v>
      </c>
      <c r="I425" t="str">
        <f t="shared" si="36"/>
        <v>NA</v>
      </c>
      <c r="J425" t="str">
        <f t="shared" si="37"/>
        <v>Cyano Other</v>
      </c>
    </row>
    <row r="426" spans="1:10" x14ac:dyDescent="0.25">
      <c r="A426" s="1">
        <v>41891</v>
      </c>
      <c r="B426" t="s">
        <v>78</v>
      </c>
      <c r="C426" t="str">
        <f t="shared" si="33"/>
        <v>09/09/2014;5</v>
      </c>
      <c r="D426" t="s">
        <v>129</v>
      </c>
      <c r="E426" t="s">
        <v>279</v>
      </c>
      <c r="F426" t="s">
        <v>117</v>
      </c>
      <c r="G426" t="str">
        <f t="shared" si="34"/>
        <v>Aphanizomenon</v>
      </c>
      <c r="H426" t="str">
        <f t="shared" si="35"/>
        <v>NA</v>
      </c>
      <c r="I426" t="str">
        <f t="shared" si="36"/>
        <v>NA</v>
      </c>
      <c r="J426" t="str">
        <f t="shared" si="37"/>
        <v>Aphanizomenon</v>
      </c>
    </row>
    <row r="427" spans="1:10" x14ac:dyDescent="0.25">
      <c r="A427" s="1">
        <v>41891</v>
      </c>
      <c r="B427" t="s">
        <v>78</v>
      </c>
      <c r="C427" t="str">
        <f t="shared" si="33"/>
        <v>09/09/2014;5</v>
      </c>
      <c r="D427" t="s">
        <v>116</v>
      </c>
      <c r="E427" t="s">
        <v>267</v>
      </c>
      <c r="F427" t="s">
        <v>117</v>
      </c>
      <c r="G427" t="str">
        <f t="shared" si="34"/>
        <v>Other Phyto</v>
      </c>
      <c r="H427" t="str">
        <f t="shared" si="35"/>
        <v>NA</v>
      </c>
      <c r="I427" t="str">
        <f t="shared" si="36"/>
        <v>NA</v>
      </c>
      <c r="J427" t="str">
        <f t="shared" si="37"/>
        <v>Other Phyto</v>
      </c>
    </row>
    <row r="428" spans="1:10" x14ac:dyDescent="0.25">
      <c r="A428" s="1">
        <v>41891</v>
      </c>
      <c r="B428" t="s">
        <v>78</v>
      </c>
      <c r="C428" t="str">
        <f t="shared" si="33"/>
        <v>09/09/2014;5</v>
      </c>
      <c r="D428" t="s">
        <v>122</v>
      </c>
      <c r="E428" t="s">
        <v>273</v>
      </c>
      <c r="F428" t="s">
        <v>117</v>
      </c>
      <c r="G428" t="str">
        <f t="shared" si="34"/>
        <v>Other Phyto</v>
      </c>
      <c r="H428" t="str">
        <f t="shared" si="35"/>
        <v>NA</v>
      </c>
      <c r="I428" t="str">
        <f t="shared" si="36"/>
        <v>NA</v>
      </c>
      <c r="J428" t="str">
        <f t="shared" si="37"/>
        <v>Other Phyto</v>
      </c>
    </row>
    <row r="429" spans="1:10" x14ac:dyDescent="0.25">
      <c r="A429" s="1">
        <v>41891</v>
      </c>
      <c r="B429" t="s">
        <v>78</v>
      </c>
      <c r="C429" t="str">
        <f t="shared" si="33"/>
        <v>09/09/2014;5</v>
      </c>
      <c r="D429" t="s">
        <v>130</v>
      </c>
      <c r="E429" t="s">
        <v>280</v>
      </c>
      <c r="F429" t="s">
        <v>117</v>
      </c>
      <c r="G429" t="str">
        <f t="shared" si="34"/>
        <v>Other Phyto</v>
      </c>
      <c r="H429" t="str">
        <f t="shared" si="35"/>
        <v>NA</v>
      </c>
      <c r="I429" t="str">
        <f t="shared" si="36"/>
        <v>NA</v>
      </c>
      <c r="J429" t="str">
        <f t="shared" si="37"/>
        <v>Other Phyto</v>
      </c>
    </row>
    <row r="430" spans="1:10" x14ac:dyDescent="0.25">
      <c r="A430" s="1">
        <v>41891</v>
      </c>
      <c r="B430" t="s">
        <v>78</v>
      </c>
      <c r="C430" t="str">
        <f t="shared" si="33"/>
        <v>09/09/2014;5</v>
      </c>
      <c r="D430" t="s">
        <v>139</v>
      </c>
      <c r="E430" t="s">
        <v>289</v>
      </c>
      <c r="F430" t="s">
        <v>117</v>
      </c>
      <c r="G430" t="str">
        <f t="shared" si="34"/>
        <v>Other Phyto</v>
      </c>
      <c r="H430" t="str">
        <f t="shared" si="35"/>
        <v>NA</v>
      </c>
      <c r="I430" t="str">
        <f t="shared" si="36"/>
        <v>NA</v>
      </c>
      <c r="J430" t="str">
        <f t="shared" si="37"/>
        <v>Other Phyto</v>
      </c>
    </row>
    <row r="431" spans="1:10" x14ac:dyDescent="0.25">
      <c r="A431" s="1">
        <v>41891</v>
      </c>
      <c r="B431" t="s">
        <v>78</v>
      </c>
      <c r="C431" t="str">
        <f t="shared" si="33"/>
        <v>09/09/2014;5</v>
      </c>
      <c r="D431" t="s">
        <v>123</v>
      </c>
      <c r="E431" t="s">
        <v>274</v>
      </c>
      <c r="F431" t="s">
        <v>117</v>
      </c>
      <c r="G431" t="str">
        <f t="shared" si="34"/>
        <v>Other Phyto</v>
      </c>
      <c r="H431" t="str">
        <f t="shared" si="35"/>
        <v>NA</v>
      </c>
      <c r="I431" t="str">
        <f t="shared" si="36"/>
        <v>NA</v>
      </c>
      <c r="J431" t="str">
        <f t="shared" si="37"/>
        <v>Other Phyto</v>
      </c>
    </row>
    <row r="432" spans="1:10" x14ac:dyDescent="0.25">
      <c r="A432" s="1">
        <v>41891</v>
      </c>
      <c r="B432" t="s">
        <v>78</v>
      </c>
      <c r="C432" t="str">
        <f t="shared" si="33"/>
        <v>09/09/2014;5</v>
      </c>
      <c r="D432" t="s">
        <v>131</v>
      </c>
      <c r="E432" t="s">
        <v>281</v>
      </c>
      <c r="F432" t="s">
        <v>117</v>
      </c>
      <c r="G432" t="str">
        <f t="shared" si="34"/>
        <v>Other Phyto</v>
      </c>
      <c r="H432" t="str">
        <f t="shared" si="35"/>
        <v>NA</v>
      </c>
      <c r="I432" t="str">
        <f t="shared" si="36"/>
        <v>NA</v>
      </c>
      <c r="J432" t="str">
        <f t="shared" si="37"/>
        <v>Other Phyto</v>
      </c>
    </row>
    <row r="433" spans="1:10" x14ac:dyDescent="0.25">
      <c r="A433" s="1">
        <v>41891</v>
      </c>
      <c r="B433" t="s">
        <v>78</v>
      </c>
      <c r="C433" t="str">
        <f t="shared" si="33"/>
        <v>09/09/2014;5</v>
      </c>
      <c r="D433" t="s">
        <v>120</v>
      </c>
      <c r="E433" t="s">
        <v>271</v>
      </c>
      <c r="F433" t="s">
        <v>117</v>
      </c>
      <c r="G433" t="str">
        <f t="shared" si="34"/>
        <v>Other Phyto</v>
      </c>
      <c r="H433" t="str">
        <f t="shared" si="35"/>
        <v>NA</v>
      </c>
      <c r="I433" t="str">
        <f t="shared" si="36"/>
        <v>NA</v>
      </c>
      <c r="J433" t="str">
        <f t="shared" si="37"/>
        <v>Other Phyto</v>
      </c>
    </row>
    <row r="434" spans="1:10" x14ac:dyDescent="0.25">
      <c r="A434" s="1">
        <v>41891</v>
      </c>
      <c r="B434" t="s">
        <v>78</v>
      </c>
      <c r="C434" t="str">
        <f t="shared" si="33"/>
        <v>09/09/2014;5</v>
      </c>
      <c r="D434" t="s">
        <v>149</v>
      </c>
      <c r="E434" t="s">
        <v>297</v>
      </c>
      <c r="F434" t="s">
        <v>117</v>
      </c>
      <c r="G434" t="str">
        <f t="shared" si="34"/>
        <v>Other Phyto</v>
      </c>
      <c r="H434" t="str">
        <f t="shared" si="35"/>
        <v>NA</v>
      </c>
      <c r="I434" t="str">
        <f t="shared" si="36"/>
        <v>NA</v>
      </c>
      <c r="J434" t="str">
        <f t="shared" si="37"/>
        <v>Other Phyto</v>
      </c>
    </row>
    <row r="435" spans="1:10" x14ac:dyDescent="0.25">
      <c r="A435" s="1">
        <v>41891</v>
      </c>
      <c r="B435" t="s">
        <v>78</v>
      </c>
      <c r="C435" t="str">
        <f t="shared" si="33"/>
        <v>09/09/2014;5</v>
      </c>
      <c r="D435" t="s">
        <v>121</v>
      </c>
      <c r="E435" t="s">
        <v>272</v>
      </c>
      <c r="F435" t="s">
        <v>117</v>
      </c>
      <c r="G435" t="str">
        <f t="shared" si="34"/>
        <v>Microcystis</v>
      </c>
      <c r="H435" t="str">
        <f t="shared" si="35"/>
        <v>NA</v>
      </c>
      <c r="I435" t="str">
        <f t="shared" si="36"/>
        <v>NA</v>
      </c>
      <c r="J435" t="str">
        <f t="shared" si="37"/>
        <v>Microcystis</v>
      </c>
    </row>
    <row r="436" spans="1:10" x14ac:dyDescent="0.25">
      <c r="A436" s="1">
        <v>41891</v>
      </c>
      <c r="B436" t="s">
        <v>78</v>
      </c>
      <c r="C436" t="str">
        <f t="shared" si="33"/>
        <v>09/09/2014;5</v>
      </c>
      <c r="D436" t="s">
        <v>158</v>
      </c>
      <c r="E436" t="s">
        <v>305</v>
      </c>
      <c r="F436" t="s">
        <v>117</v>
      </c>
      <c r="G436" t="str">
        <f t="shared" si="34"/>
        <v>Other Phyto</v>
      </c>
      <c r="H436" t="str">
        <f t="shared" si="35"/>
        <v>NA</v>
      </c>
      <c r="I436" t="str">
        <f t="shared" si="36"/>
        <v>NA</v>
      </c>
      <c r="J436" t="str">
        <f t="shared" si="37"/>
        <v>Other Phyto</v>
      </c>
    </row>
    <row r="437" spans="1:10" x14ac:dyDescent="0.25">
      <c r="A437" s="1">
        <v>41891</v>
      </c>
      <c r="B437" t="s">
        <v>78</v>
      </c>
      <c r="C437" t="str">
        <f t="shared" si="33"/>
        <v>09/09/2014;5</v>
      </c>
      <c r="D437" t="s">
        <v>135</v>
      </c>
      <c r="E437" t="s">
        <v>285</v>
      </c>
      <c r="F437" t="s">
        <v>117</v>
      </c>
      <c r="G437" t="str">
        <f t="shared" si="34"/>
        <v>Other Phyto</v>
      </c>
      <c r="H437" t="str">
        <f t="shared" si="35"/>
        <v>NA</v>
      </c>
      <c r="I437" t="str">
        <f t="shared" si="36"/>
        <v>NA</v>
      </c>
      <c r="J437" t="str">
        <f t="shared" si="37"/>
        <v>Other Phyto</v>
      </c>
    </row>
    <row r="438" spans="1:10" x14ac:dyDescent="0.25">
      <c r="A438" s="1">
        <v>41891</v>
      </c>
      <c r="B438" t="s">
        <v>78</v>
      </c>
      <c r="C438" t="str">
        <f t="shared" si="33"/>
        <v>09/09/2014;5</v>
      </c>
      <c r="D438" t="s">
        <v>160</v>
      </c>
      <c r="E438" t="s">
        <v>307</v>
      </c>
      <c r="F438" t="s">
        <v>117</v>
      </c>
      <c r="G438" t="str">
        <f t="shared" si="34"/>
        <v>Cyano Other</v>
      </c>
      <c r="H438" t="str">
        <f t="shared" si="35"/>
        <v>NA</v>
      </c>
      <c r="I438" t="str">
        <f t="shared" si="36"/>
        <v>NA</v>
      </c>
      <c r="J438" t="str">
        <f t="shared" si="37"/>
        <v>Cyano Other</v>
      </c>
    </row>
    <row r="439" spans="1:10" x14ac:dyDescent="0.25">
      <c r="A439" s="1">
        <v>41891</v>
      </c>
      <c r="B439" t="s">
        <v>78</v>
      </c>
      <c r="C439" t="str">
        <f t="shared" si="33"/>
        <v>09/09/2014;5</v>
      </c>
      <c r="D439" t="s">
        <v>145</v>
      </c>
      <c r="E439" t="s">
        <v>294</v>
      </c>
      <c r="F439" t="s">
        <v>117</v>
      </c>
      <c r="G439" t="str">
        <f t="shared" si="34"/>
        <v>Other Phyto</v>
      </c>
      <c r="H439" t="str">
        <f t="shared" si="35"/>
        <v>NA</v>
      </c>
      <c r="I439" t="str">
        <f t="shared" si="36"/>
        <v>NA</v>
      </c>
      <c r="J439" t="str">
        <f t="shared" si="37"/>
        <v>Other Phyto</v>
      </c>
    </row>
    <row r="440" spans="1:10" x14ac:dyDescent="0.25">
      <c r="A440" s="1">
        <v>41891</v>
      </c>
      <c r="B440" t="s">
        <v>78</v>
      </c>
      <c r="C440" t="str">
        <f t="shared" si="33"/>
        <v>09/09/2014;5</v>
      </c>
      <c r="D440" t="s">
        <v>138</v>
      </c>
      <c r="E440" t="s">
        <v>288</v>
      </c>
      <c r="F440" t="s">
        <v>118</v>
      </c>
      <c r="G440" t="str">
        <f t="shared" si="34"/>
        <v>Other Phyto</v>
      </c>
      <c r="H440" t="str">
        <f t="shared" si="35"/>
        <v>NA</v>
      </c>
      <c r="I440" t="str">
        <f t="shared" si="36"/>
        <v>Other Phyto</v>
      </c>
      <c r="J440" t="str">
        <f t="shared" si="37"/>
        <v>NA</v>
      </c>
    </row>
    <row r="441" spans="1:10" x14ac:dyDescent="0.25">
      <c r="A441" s="1">
        <v>41891</v>
      </c>
      <c r="B441" t="s">
        <v>78</v>
      </c>
      <c r="C441" t="str">
        <f t="shared" si="33"/>
        <v>09/09/2014;5</v>
      </c>
      <c r="D441" t="s">
        <v>125</v>
      </c>
      <c r="E441" t="s">
        <v>276</v>
      </c>
      <c r="F441" t="s">
        <v>117</v>
      </c>
      <c r="G441" t="str">
        <f t="shared" si="34"/>
        <v>Other Phyto</v>
      </c>
      <c r="H441" t="str">
        <f t="shared" si="35"/>
        <v>NA</v>
      </c>
      <c r="I441" t="str">
        <f t="shared" si="36"/>
        <v>NA</v>
      </c>
      <c r="J441" t="str">
        <f t="shared" si="37"/>
        <v>Other Phyto</v>
      </c>
    </row>
    <row r="442" spans="1:10" x14ac:dyDescent="0.25">
      <c r="A442" s="1">
        <v>41891</v>
      </c>
      <c r="B442" t="s">
        <v>78</v>
      </c>
      <c r="C442" t="str">
        <f t="shared" si="33"/>
        <v>09/09/2014;5</v>
      </c>
      <c r="D442" t="s">
        <v>141</v>
      </c>
      <c r="E442" t="s">
        <v>291</v>
      </c>
      <c r="F442" t="s">
        <v>117</v>
      </c>
      <c r="G442" t="str">
        <f t="shared" si="34"/>
        <v>Other Phyto</v>
      </c>
      <c r="H442" t="str">
        <f t="shared" si="35"/>
        <v>NA</v>
      </c>
      <c r="I442" t="str">
        <f t="shared" si="36"/>
        <v>NA</v>
      </c>
      <c r="J442" t="str">
        <f t="shared" si="37"/>
        <v>Other Phyto</v>
      </c>
    </row>
    <row r="443" spans="1:10" x14ac:dyDescent="0.25">
      <c r="A443" s="1">
        <v>41891</v>
      </c>
      <c r="B443" t="s">
        <v>78</v>
      </c>
      <c r="C443" t="str">
        <f t="shared" si="33"/>
        <v>09/09/2014;5</v>
      </c>
      <c r="D443" t="s">
        <v>142</v>
      </c>
      <c r="E443" t="s">
        <v>292</v>
      </c>
      <c r="F443" t="s">
        <v>117</v>
      </c>
      <c r="G443" t="str">
        <f t="shared" si="34"/>
        <v>Other Phyto</v>
      </c>
      <c r="H443" t="str">
        <f t="shared" si="35"/>
        <v>NA</v>
      </c>
      <c r="I443" t="str">
        <f t="shared" si="36"/>
        <v>NA</v>
      </c>
      <c r="J443" t="str">
        <f t="shared" si="37"/>
        <v>Other Phyto</v>
      </c>
    </row>
    <row r="444" spans="1:10" x14ac:dyDescent="0.25">
      <c r="A444" s="1">
        <v>41891</v>
      </c>
      <c r="B444" t="s">
        <v>78</v>
      </c>
      <c r="C444" t="str">
        <f t="shared" si="33"/>
        <v>09/09/2014;5</v>
      </c>
      <c r="D444" t="s">
        <v>147</v>
      </c>
      <c r="E444" t="s">
        <v>292</v>
      </c>
      <c r="F444" t="s">
        <v>117</v>
      </c>
      <c r="G444" t="str">
        <f t="shared" si="34"/>
        <v>Other Phyto</v>
      </c>
      <c r="H444" t="str">
        <f t="shared" si="35"/>
        <v>NA</v>
      </c>
      <c r="I444" t="str">
        <f t="shared" si="36"/>
        <v>NA</v>
      </c>
      <c r="J444" t="str">
        <f t="shared" si="37"/>
        <v>Other Phyto</v>
      </c>
    </row>
    <row r="445" spans="1:10" x14ac:dyDescent="0.25">
      <c r="A445" s="1">
        <v>41891</v>
      </c>
      <c r="B445" t="s">
        <v>78</v>
      </c>
      <c r="C445" t="str">
        <f t="shared" si="33"/>
        <v>09/09/2014;5</v>
      </c>
      <c r="D445" t="s">
        <v>143</v>
      </c>
      <c r="E445" t="s">
        <v>292</v>
      </c>
      <c r="F445" t="s">
        <v>117</v>
      </c>
      <c r="G445" t="str">
        <f t="shared" si="34"/>
        <v>Other Phyto</v>
      </c>
      <c r="H445" t="str">
        <f t="shared" si="35"/>
        <v>NA</v>
      </c>
      <c r="I445" t="str">
        <f t="shared" si="36"/>
        <v>NA</v>
      </c>
      <c r="J445" t="str">
        <f t="shared" si="37"/>
        <v>Other Phyto</v>
      </c>
    </row>
    <row r="446" spans="1:10" x14ac:dyDescent="0.25">
      <c r="A446" s="1">
        <v>41891</v>
      </c>
      <c r="B446" t="s">
        <v>78</v>
      </c>
      <c r="C446" t="str">
        <f t="shared" si="33"/>
        <v>09/09/2014;5</v>
      </c>
      <c r="D446" t="s">
        <v>111</v>
      </c>
      <c r="E446" t="s">
        <v>270</v>
      </c>
      <c r="F446" t="s">
        <v>117</v>
      </c>
      <c r="G446" t="str">
        <f t="shared" si="34"/>
        <v>Woronichinia</v>
      </c>
      <c r="H446" t="str">
        <f t="shared" si="35"/>
        <v>NA</v>
      </c>
      <c r="I446" t="str">
        <f t="shared" si="36"/>
        <v>NA</v>
      </c>
      <c r="J446" t="str">
        <f t="shared" si="37"/>
        <v>Woronichinia</v>
      </c>
    </row>
    <row r="447" spans="1:10" x14ac:dyDescent="0.25">
      <c r="A447" s="1">
        <v>41891</v>
      </c>
      <c r="B447" t="s">
        <v>79</v>
      </c>
      <c r="C447" t="str">
        <f t="shared" si="33"/>
        <v>09/09/2014;6</v>
      </c>
      <c r="D447" t="s">
        <v>108</v>
      </c>
      <c r="E447" t="s">
        <v>266</v>
      </c>
      <c r="F447" t="s">
        <v>115</v>
      </c>
      <c r="G447" t="str">
        <f t="shared" si="34"/>
        <v>Anabaena</v>
      </c>
      <c r="H447" t="str">
        <f t="shared" si="35"/>
        <v>Anabaena</v>
      </c>
      <c r="I447" t="str">
        <f t="shared" si="36"/>
        <v>NA</v>
      </c>
      <c r="J447" t="str">
        <f t="shared" si="37"/>
        <v>NA</v>
      </c>
    </row>
    <row r="448" spans="1:10" x14ac:dyDescent="0.25">
      <c r="A448" s="1">
        <v>41891</v>
      </c>
      <c r="B448" t="s">
        <v>79</v>
      </c>
      <c r="C448" t="str">
        <f t="shared" si="33"/>
        <v>09/09/2014;6</v>
      </c>
      <c r="D448" t="s">
        <v>133</v>
      </c>
      <c r="E448" t="s">
        <v>283</v>
      </c>
      <c r="F448" t="s">
        <v>117</v>
      </c>
      <c r="G448" t="str">
        <f t="shared" si="34"/>
        <v>Cyano Other</v>
      </c>
      <c r="H448" t="str">
        <f t="shared" si="35"/>
        <v>NA</v>
      </c>
      <c r="I448" t="str">
        <f t="shared" si="36"/>
        <v>NA</v>
      </c>
      <c r="J448" t="str">
        <f t="shared" si="37"/>
        <v>Cyano Other</v>
      </c>
    </row>
    <row r="449" spans="1:10" x14ac:dyDescent="0.25">
      <c r="A449" s="1">
        <v>41891</v>
      </c>
      <c r="B449" t="s">
        <v>79</v>
      </c>
      <c r="C449" t="str">
        <f t="shared" si="33"/>
        <v>09/09/2014;6</v>
      </c>
      <c r="D449" t="s">
        <v>116</v>
      </c>
      <c r="E449" t="s">
        <v>267</v>
      </c>
      <c r="F449" t="s">
        <v>117</v>
      </c>
      <c r="G449" t="str">
        <f t="shared" si="34"/>
        <v>Other Phyto</v>
      </c>
      <c r="H449" t="str">
        <f t="shared" si="35"/>
        <v>NA</v>
      </c>
      <c r="I449" t="str">
        <f t="shared" si="36"/>
        <v>NA</v>
      </c>
      <c r="J449" t="str">
        <f t="shared" si="37"/>
        <v>Other Phyto</v>
      </c>
    </row>
    <row r="450" spans="1:10" x14ac:dyDescent="0.25">
      <c r="A450" s="1">
        <v>41891</v>
      </c>
      <c r="B450" t="s">
        <v>79</v>
      </c>
      <c r="C450" t="str">
        <f t="shared" si="33"/>
        <v>09/09/2014;6</v>
      </c>
      <c r="D450" t="s">
        <v>122</v>
      </c>
      <c r="E450" t="s">
        <v>273</v>
      </c>
      <c r="F450" t="s">
        <v>117</v>
      </c>
      <c r="G450" t="str">
        <f t="shared" si="34"/>
        <v>Other Phyto</v>
      </c>
      <c r="H450" t="str">
        <f t="shared" si="35"/>
        <v>NA</v>
      </c>
      <c r="I450" t="str">
        <f t="shared" si="36"/>
        <v>NA</v>
      </c>
      <c r="J450" t="str">
        <f t="shared" si="37"/>
        <v>Other Phyto</v>
      </c>
    </row>
    <row r="451" spans="1:10" x14ac:dyDescent="0.25">
      <c r="A451" s="1">
        <v>41891</v>
      </c>
      <c r="B451" t="s">
        <v>79</v>
      </c>
      <c r="C451" t="str">
        <f t="shared" ref="C451:C459" si="38">TEXT(A451,"mm/dd/yyyy")&amp;";"&amp;RIGHT(B451,1)</f>
        <v>09/09/2014;6</v>
      </c>
      <c r="D451" t="s">
        <v>130</v>
      </c>
      <c r="E451" t="s">
        <v>280</v>
      </c>
      <c r="F451" t="s">
        <v>117</v>
      </c>
      <c r="G451" t="str">
        <f t="shared" ref="G451:G458" si="39">LOOKUP(E451,$M$2:$M$60,$N$2:$N$60)</f>
        <v>Other Phyto</v>
      </c>
      <c r="H451" t="str">
        <f t="shared" ref="H451:H458" si="40">IF(F451="Dominant",G451,"NA")</f>
        <v>NA</v>
      </c>
      <c r="I451" t="str">
        <f t="shared" ref="I451:I458" si="41">IF($F451="Subdominant",G451,"NA")</f>
        <v>NA</v>
      </c>
      <c r="J451" t="str">
        <f t="shared" ref="J451:J458" si="42">IF($F451="Present",G451,"NA")</f>
        <v>Other Phyto</v>
      </c>
    </row>
    <row r="452" spans="1:10" x14ac:dyDescent="0.25">
      <c r="A452" s="1">
        <v>41891</v>
      </c>
      <c r="B452" t="s">
        <v>79</v>
      </c>
      <c r="C452" t="str">
        <f t="shared" si="38"/>
        <v>09/09/2014;6</v>
      </c>
      <c r="D452" t="s">
        <v>123</v>
      </c>
      <c r="E452" t="s">
        <v>274</v>
      </c>
      <c r="F452" t="s">
        <v>117</v>
      </c>
      <c r="G452" t="str">
        <f t="shared" si="39"/>
        <v>Other Phyto</v>
      </c>
      <c r="H452" t="str">
        <f t="shared" si="40"/>
        <v>NA</v>
      </c>
      <c r="I452" t="str">
        <f t="shared" si="41"/>
        <v>NA</v>
      </c>
      <c r="J452" t="str">
        <f t="shared" si="42"/>
        <v>Other Phyto</v>
      </c>
    </row>
    <row r="453" spans="1:10" x14ac:dyDescent="0.25">
      <c r="A453" s="1">
        <v>41891</v>
      </c>
      <c r="B453" t="s">
        <v>79</v>
      </c>
      <c r="C453" t="str">
        <f t="shared" si="38"/>
        <v>09/09/2014;6</v>
      </c>
      <c r="D453" t="s">
        <v>120</v>
      </c>
      <c r="E453" t="s">
        <v>271</v>
      </c>
      <c r="F453" t="s">
        <v>117</v>
      </c>
      <c r="G453" t="str">
        <f t="shared" si="39"/>
        <v>Other Phyto</v>
      </c>
      <c r="H453" t="str">
        <f t="shared" si="40"/>
        <v>NA</v>
      </c>
      <c r="I453" t="str">
        <f t="shared" si="41"/>
        <v>NA</v>
      </c>
      <c r="J453" t="str">
        <f t="shared" si="42"/>
        <v>Other Phyto</v>
      </c>
    </row>
    <row r="454" spans="1:10" x14ac:dyDescent="0.25">
      <c r="A454" s="1">
        <v>41891</v>
      </c>
      <c r="B454" t="s">
        <v>79</v>
      </c>
      <c r="C454" t="str">
        <f t="shared" si="38"/>
        <v>09/09/2014;6</v>
      </c>
      <c r="D454" t="s">
        <v>121</v>
      </c>
      <c r="E454" t="s">
        <v>272</v>
      </c>
      <c r="F454" t="s">
        <v>118</v>
      </c>
      <c r="G454" t="str">
        <f t="shared" si="39"/>
        <v>Microcystis</v>
      </c>
      <c r="H454" t="str">
        <f t="shared" si="40"/>
        <v>NA</v>
      </c>
      <c r="I454" t="str">
        <f t="shared" si="41"/>
        <v>Microcystis</v>
      </c>
      <c r="J454" t="str">
        <f t="shared" si="42"/>
        <v>NA</v>
      </c>
    </row>
    <row r="455" spans="1:10" x14ac:dyDescent="0.25">
      <c r="A455" s="1">
        <v>41891</v>
      </c>
      <c r="B455" t="s">
        <v>79</v>
      </c>
      <c r="C455" t="str">
        <f t="shared" si="38"/>
        <v>09/09/2014;6</v>
      </c>
      <c r="D455" t="s">
        <v>140</v>
      </c>
      <c r="E455" t="s">
        <v>290</v>
      </c>
      <c r="F455" t="s">
        <v>117</v>
      </c>
      <c r="G455" t="str">
        <f t="shared" si="39"/>
        <v>Other Phyto</v>
      </c>
      <c r="H455" t="str">
        <f t="shared" si="40"/>
        <v>NA</v>
      </c>
      <c r="I455" t="str">
        <f t="shared" si="41"/>
        <v>NA</v>
      </c>
      <c r="J455" t="str">
        <f t="shared" si="42"/>
        <v>Other Phyto</v>
      </c>
    </row>
    <row r="456" spans="1:10" x14ac:dyDescent="0.25">
      <c r="A456" s="1">
        <v>41891</v>
      </c>
      <c r="B456" t="s">
        <v>79</v>
      </c>
      <c r="C456" t="str">
        <f t="shared" si="38"/>
        <v>09/09/2014;6</v>
      </c>
      <c r="D456" t="s">
        <v>145</v>
      </c>
      <c r="E456" t="s">
        <v>294</v>
      </c>
      <c r="F456" t="s">
        <v>117</v>
      </c>
      <c r="G456" t="str">
        <f t="shared" si="39"/>
        <v>Other Phyto</v>
      </c>
      <c r="H456" t="str">
        <f t="shared" si="40"/>
        <v>NA</v>
      </c>
      <c r="I456" t="str">
        <f t="shared" si="41"/>
        <v>NA</v>
      </c>
      <c r="J456" t="str">
        <f t="shared" si="42"/>
        <v>Other Phyto</v>
      </c>
    </row>
    <row r="457" spans="1:10" x14ac:dyDescent="0.25">
      <c r="A457" s="1">
        <v>41891</v>
      </c>
      <c r="B457" t="s">
        <v>79</v>
      </c>
      <c r="C457" t="str">
        <f t="shared" si="38"/>
        <v>09/09/2014;6</v>
      </c>
      <c r="D457" t="s">
        <v>125</v>
      </c>
      <c r="E457" t="s">
        <v>276</v>
      </c>
      <c r="F457" t="s">
        <v>117</v>
      </c>
      <c r="G457" t="str">
        <f t="shared" si="39"/>
        <v>Other Phyto</v>
      </c>
      <c r="H457" t="str">
        <f t="shared" si="40"/>
        <v>NA</v>
      </c>
      <c r="I457" t="str">
        <f t="shared" si="41"/>
        <v>NA</v>
      </c>
      <c r="J457" t="str">
        <f t="shared" si="42"/>
        <v>Other Phyto</v>
      </c>
    </row>
    <row r="458" spans="1:10" x14ac:dyDescent="0.25">
      <c r="A458" s="1">
        <v>41891</v>
      </c>
      <c r="B458" t="s">
        <v>79</v>
      </c>
      <c r="C458" t="str">
        <f t="shared" si="38"/>
        <v>09/09/2014;6</v>
      </c>
      <c r="D458" t="s">
        <v>141</v>
      </c>
      <c r="E458" t="s">
        <v>291</v>
      </c>
      <c r="F458" t="s">
        <v>117</v>
      </c>
      <c r="G458" t="str">
        <f t="shared" si="39"/>
        <v>Other Phyto</v>
      </c>
      <c r="H458" t="str">
        <f t="shared" si="40"/>
        <v>NA</v>
      </c>
      <c r="I458" t="str">
        <f t="shared" si="41"/>
        <v>NA</v>
      </c>
      <c r="J458" t="str">
        <f t="shared" si="42"/>
        <v>Other Phyto</v>
      </c>
    </row>
    <row r="459" spans="1:10" x14ac:dyDescent="0.25">
      <c r="A459" s="1">
        <v>41891</v>
      </c>
      <c r="B459" t="s">
        <v>380</v>
      </c>
      <c r="C459" t="str">
        <f t="shared" si="38"/>
        <v>09/09/2014;7</v>
      </c>
      <c r="H459" t="s">
        <v>109</v>
      </c>
      <c r="I459" t="s">
        <v>109</v>
      </c>
      <c r="J459" t="s">
        <v>109</v>
      </c>
    </row>
    <row r="460" spans="1:10" x14ac:dyDescent="0.25">
      <c r="A460" s="25">
        <v>40544</v>
      </c>
      <c r="B460">
        <v>10</v>
      </c>
      <c r="C460" t="str">
        <f>TEXT(A460,"mm/dd/yyyy")&amp;";"&amp;RIGHT(B460,2)</f>
        <v>01/01/2011;10</v>
      </c>
      <c r="H460" t="s">
        <v>109</v>
      </c>
      <c r="I460" t="s">
        <v>109</v>
      </c>
      <c r="J460" t="s">
        <v>109</v>
      </c>
    </row>
    <row r="461" spans="1:10" x14ac:dyDescent="0.25">
      <c r="A461" s="25">
        <v>40555</v>
      </c>
      <c r="B461">
        <v>10</v>
      </c>
      <c r="C461" t="str">
        <f t="shared" ref="C461:C524" si="43">TEXT(A461,"mm/dd/yyyy")&amp;";"&amp;RIGHT(B461,2)</f>
        <v>01/12/2011;10</v>
      </c>
      <c r="H461" t="s">
        <v>109</v>
      </c>
      <c r="I461" t="s">
        <v>109</v>
      </c>
      <c r="J461" t="s">
        <v>109</v>
      </c>
    </row>
    <row r="462" spans="1:10" x14ac:dyDescent="0.25">
      <c r="A462" s="25">
        <v>40581</v>
      </c>
      <c r="B462">
        <v>10</v>
      </c>
      <c r="C462" t="str">
        <f t="shared" si="43"/>
        <v>02/07/2011;10</v>
      </c>
      <c r="H462" t="s">
        <v>109</v>
      </c>
      <c r="I462" t="s">
        <v>109</v>
      </c>
      <c r="J462" t="s">
        <v>109</v>
      </c>
    </row>
    <row r="463" spans="1:10" x14ac:dyDescent="0.25">
      <c r="A463" s="25">
        <v>40716</v>
      </c>
      <c r="B463">
        <v>10</v>
      </c>
      <c r="C463" t="str">
        <f t="shared" si="43"/>
        <v>06/22/2011;10</v>
      </c>
      <c r="H463" t="s">
        <v>109</v>
      </c>
      <c r="I463" t="s">
        <v>109</v>
      </c>
      <c r="J463" t="s">
        <v>109</v>
      </c>
    </row>
    <row r="464" spans="1:10" x14ac:dyDescent="0.25">
      <c r="A464" s="25">
        <v>40823</v>
      </c>
      <c r="B464">
        <v>10</v>
      </c>
      <c r="C464" t="str">
        <f t="shared" si="43"/>
        <v>10/07/2011;10</v>
      </c>
      <c r="H464" t="s">
        <v>109</v>
      </c>
      <c r="I464" t="s">
        <v>109</v>
      </c>
      <c r="J464" t="s">
        <v>109</v>
      </c>
    </row>
    <row r="465" spans="1:10" x14ac:dyDescent="0.25">
      <c r="A465" s="25">
        <v>40828</v>
      </c>
      <c r="B465">
        <v>10</v>
      </c>
      <c r="C465" t="str">
        <f t="shared" si="43"/>
        <v>10/12/2011;10</v>
      </c>
      <c r="H465" t="s">
        <v>109</v>
      </c>
      <c r="I465" t="s">
        <v>109</v>
      </c>
      <c r="J465" t="s">
        <v>109</v>
      </c>
    </row>
    <row r="466" spans="1:10" x14ac:dyDescent="0.25">
      <c r="A466" s="25">
        <v>40883</v>
      </c>
      <c r="B466">
        <v>10</v>
      </c>
      <c r="C466" t="str">
        <f t="shared" si="43"/>
        <v>12/06/2011;10</v>
      </c>
      <c r="H466" t="s">
        <v>109</v>
      </c>
      <c r="I466" t="s">
        <v>109</v>
      </c>
      <c r="J466" t="s">
        <v>109</v>
      </c>
    </row>
    <row r="467" spans="1:10" x14ac:dyDescent="0.25">
      <c r="A467" s="25">
        <v>40947</v>
      </c>
      <c r="B467">
        <v>10</v>
      </c>
      <c r="C467" t="str">
        <f t="shared" si="43"/>
        <v>02/08/2012;10</v>
      </c>
      <c r="H467" t="s">
        <v>109</v>
      </c>
      <c r="I467" t="s">
        <v>109</v>
      </c>
      <c r="J467" t="s">
        <v>109</v>
      </c>
    </row>
    <row r="468" spans="1:10" x14ac:dyDescent="0.25">
      <c r="A468" s="25">
        <v>41180</v>
      </c>
      <c r="B468">
        <v>10</v>
      </c>
      <c r="C468" t="str">
        <f t="shared" si="43"/>
        <v>09/28/2012;10</v>
      </c>
      <c r="H468" t="s">
        <v>109</v>
      </c>
      <c r="I468" t="s">
        <v>109</v>
      </c>
      <c r="J468" t="s">
        <v>109</v>
      </c>
    </row>
    <row r="469" spans="1:10" x14ac:dyDescent="0.25">
      <c r="A469" s="25">
        <v>41184</v>
      </c>
      <c r="B469">
        <v>10</v>
      </c>
      <c r="C469" t="str">
        <f t="shared" si="43"/>
        <v>10/02/2012;10</v>
      </c>
      <c r="H469" t="s">
        <v>109</v>
      </c>
      <c r="I469" t="s">
        <v>109</v>
      </c>
      <c r="J469" t="s">
        <v>109</v>
      </c>
    </row>
    <row r="470" spans="1:10" x14ac:dyDescent="0.25">
      <c r="A470" s="25">
        <v>41184</v>
      </c>
      <c r="B470">
        <v>10</v>
      </c>
      <c r="C470" t="str">
        <f t="shared" si="43"/>
        <v>10/02/2012;10</v>
      </c>
      <c r="H470" t="s">
        <v>109</v>
      </c>
      <c r="I470" t="s">
        <v>109</v>
      </c>
      <c r="J470" t="s">
        <v>109</v>
      </c>
    </row>
    <row r="471" spans="1:10" x14ac:dyDescent="0.25">
      <c r="A471" s="25">
        <v>41184</v>
      </c>
      <c r="B471">
        <v>10</v>
      </c>
      <c r="C471" t="str">
        <f t="shared" si="43"/>
        <v>10/02/2012;10</v>
      </c>
      <c r="H471" t="s">
        <v>109</v>
      </c>
      <c r="I471" t="s">
        <v>109</v>
      </c>
      <c r="J471" t="s">
        <v>109</v>
      </c>
    </row>
    <row r="472" spans="1:10" x14ac:dyDescent="0.25">
      <c r="A472" s="25">
        <v>41184</v>
      </c>
      <c r="B472">
        <v>10</v>
      </c>
      <c r="C472" t="str">
        <f t="shared" si="43"/>
        <v>10/02/2012;10</v>
      </c>
      <c r="H472" t="s">
        <v>109</v>
      </c>
      <c r="I472" t="s">
        <v>109</v>
      </c>
      <c r="J472" t="s">
        <v>109</v>
      </c>
    </row>
    <row r="473" spans="1:10" x14ac:dyDescent="0.25">
      <c r="A473" s="25">
        <v>41191</v>
      </c>
      <c r="B473">
        <v>10</v>
      </c>
      <c r="C473" t="str">
        <f t="shared" si="43"/>
        <v>10/09/2012;10</v>
      </c>
      <c r="H473" t="s">
        <v>109</v>
      </c>
      <c r="I473" t="s">
        <v>109</v>
      </c>
      <c r="J473" t="s">
        <v>109</v>
      </c>
    </row>
    <row r="474" spans="1:10" x14ac:dyDescent="0.25">
      <c r="A474" s="25">
        <v>41191</v>
      </c>
      <c r="B474">
        <v>10</v>
      </c>
      <c r="C474" t="str">
        <f t="shared" si="43"/>
        <v>10/09/2012;10</v>
      </c>
      <c r="H474" t="s">
        <v>109</v>
      </c>
      <c r="I474" t="s">
        <v>109</v>
      </c>
      <c r="J474" t="s">
        <v>109</v>
      </c>
    </row>
    <row r="475" spans="1:10" x14ac:dyDescent="0.25">
      <c r="A475" s="25">
        <v>41198</v>
      </c>
      <c r="B475">
        <v>10</v>
      </c>
      <c r="C475" t="str">
        <f t="shared" si="43"/>
        <v>10/16/2012;10</v>
      </c>
      <c r="H475" t="s">
        <v>109</v>
      </c>
      <c r="I475" t="s">
        <v>109</v>
      </c>
      <c r="J475" t="s">
        <v>109</v>
      </c>
    </row>
    <row r="476" spans="1:10" x14ac:dyDescent="0.25">
      <c r="A476" s="25">
        <v>41198</v>
      </c>
      <c r="B476">
        <v>10</v>
      </c>
      <c r="C476" t="str">
        <f t="shared" si="43"/>
        <v>10/16/2012;10</v>
      </c>
      <c r="H476" t="s">
        <v>109</v>
      </c>
      <c r="I476" t="s">
        <v>109</v>
      </c>
      <c r="J476" t="s">
        <v>109</v>
      </c>
    </row>
    <row r="477" spans="1:10" x14ac:dyDescent="0.25">
      <c r="A477" s="25">
        <v>41198</v>
      </c>
      <c r="B477">
        <v>10</v>
      </c>
      <c r="C477" t="str">
        <f t="shared" si="43"/>
        <v>10/16/2012;10</v>
      </c>
      <c r="H477" t="s">
        <v>109</v>
      </c>
      <c r="I477" t="s">
        <v>109</v>
      </c>
      <c r="J477" t="s">
        <v>109</v>
      </c>
    </row>
    <row r="478" spans="1:10" x14ac:dyDescent="0.25">
      <c r="A478" s="25">
        <v>41205</v>
      </c>
      <c r="B478">
        <v>10</v>
      </c>
      <c r="C478" t="str">
        <f t="shared" si="43"/>
        <v>10/23/2012;10</v>
      </c>
      <c r="H478" t="s">
        <v>109</v>
      </c>
      <c r="I478" t="s">
        <v>109</v>
      </c>
      <c r="J478" t="s">
        <v>109</v>
      </c>
    </row>
    <row r="479" spans="1:10" x14ac:dyDescent="0.25">
      <c r="A479" s="25">
        <v>41206</v>
      </c>
      <c r="B479">
        <v>10</v>
      </c>
      <c r="C479" t="str">
        <f t="shared" si="43"/>
        <v>10/24/2012;10</v>
      </c>
      <c r="H479" t="s">
        <v>109</v>
      </c>
      <c r="I479" t="s">
        <v>109</v>
      </c>
      <c r="J479" t="s">
        <v>109</v>
      </c>
    </row>
    <row r="480" spans="1:10" x14ac:dyDescent="0.25">
      <c r="A480" s="25">
        <v>41218</v>
      </c>
      <c r="B480">
        <v>10</v>
      </c>
      <c r="C480" t="str">
        <f t="shared" si="43"/>
        <v>11/05/2012;10</v>
      </c>
      <c r="H480" t="s">
        <v>109</v>
      </c>
      <c r="I480" t="s">
        <v>109</v>
      </c>
      <c r="J480" t="s">
        <v>109</v>
      </c>
    </row>
    <row r="481" spans="1:10" x14ac:dyDescent="0.25">
      <c r="A481" s="25">
        <v>41218</v>
      </c>
      <c r="B481">
        <v>10</v>
      </c>
      <c r="C481" t="str">
        <f t="shared" si="43"/>
        <v>11/05/2012;10</v>
      </c>
      <c r="H481" t="s">
        <v>109</v>
      </c>
      <c r="I481" t="s">
        <v>109</v>
      </c>
      <c r="J481" t="s">
        <v>109</v>
      </c>
    </row>
    <row r="482" spans="1:10" x14ac:dyDescent="0.25">
      <c r="A482" s="25">
        <v>41226</v>
      </c>
      <c r="B482">
        <v>10</v>
      </c>
      <c r="C482" t="str">
        <f t="shared" si="43"/>
        <v>11/13/2012;10</v>
      </c>
      <c r="H482" t="s">
        <v>109</v>
      </c>
      <c r="I482" t="s">
        <v>109</v>
      </c>
      <c r="J482" t="s">
        <v>109</v>
      </c>
    </row>
    <row r="483" spans="1:10" x14ac:dyDescent="0.25">
      <c r="A483" s="25">
        <v>41226</v>
      </c>
      <c r="B483">
        <v>10</v>
      </c>
      <c r="C483" t="str">
        <f t="shared" si="43"/>
        <v>11/13/2012;10</v>
      </c>
      <c r="H483" t="s">
        <v>109</v>
      </c>
      <c r="I483" t="s">
        <v>109</v>
      </c>
      <c r="J483" t="s">
        <v>109</v>
      </c>
    </row>
    <row r="484" spans="1:10" x14ac:dyDescent="0.25">
      <c r="A484" s="25">
        <v>41233</v>
      </c>
      <c r="B484">
        <v>10</v>
      </c>
      <c r="C484" t="str">
        <f t="shared" si="43"/>
        <v>11/20/2012;10</v>
      </c>
      <c r="H484" t="s">
        <v>109</v>
      </c>
      <c r="I484" t="s">
        <v>109</v>
      </c>
      <c r="J484" t="s">
        <v>109</v>
      </c>
    </row>
    <row r="485" spans="1:10" x14ac:dyDescent="0.25">
      <c r="A485" s="25">
        <v>41233</v>
      </c>
      <c r="B485">
        <v>10</v>
      </c>
      <c r="C485" t="str">
        <f t="shared" si="43"/>
        <v>11/20/2012;10</v>
      </c>
      <c r="H485" t="s">
        <v>109</v>
      </c>
      <c r="I485" t="s">
        <v>109</v>
      </c>
      <c r="J485" t="s">
        <v>109</v>
      </c>
    </row>
    <row r="486" spans="1:10" x14ac:dyDescent="0.25">
      <c r="A486" s="25">
        <v>41239</v>
      </c>
      <c r="B486">
        <v>10</v>
      </c>
      <c r="C486" t="str">
        <f t="shared" si="43"/>
        <v>11/26/2012;10</v>
      </c>
      <c r="H486" t="s">
        <v>109</v>
      </c>
      <c r="I486" t="s">
        <v>109</v>
      </c>
      <c r="J486" t="s">
        <v>109</v>
      </c>
    </row>
    <row r="487" spans="1:10" x14ac:dyDescent="0.25">
      <c r="A487" s="25">
        <v>41239</v>
      </c>
      <c r="B487">
        <v>10</v>
      </c>
      <c r="C487" t="str">
        <f t="shared" si="43"/>
        <v>11/26/2012;10</v>
      </c>
      <c r="H487" t="s">
        <v>109</v>
      </c>
      <c r="I487" t="s">
        <v>109</v>
      </c>
      <c r="J487" t="s">
        <v>109</v>
      </c>
    </row>
    <row r="488" spans="1:10" x14ac:dyDescent="0.25">
      <c r="A488" s="25">
        <v>41332</v>
      </c>
      <c r="B488">
        <v>10</v>
      </c>
      <c r="C488" t="str">
        <f t="shared" si="43"/>
        <v>02/27/2013;10</v>
      </c>
      <c r="H488" t="s">
        <v>109</v>
      </c>
      <c r="I488" t="s">
        <v>109</v>
      </c>
      <c r="J488" t="s">
        <v>109</v>
      </c>
    </row>
    <row r="489" spans="1:10" x14ac:dyDescent="0.25">
      <c r="A489" s="25">
        <v>41337</v>
      </c>
      <c r="B489">
        <v>10</v>
      </c>
      <c r="C489" t="str">
        <f t="shared" si="43"/>
        <v>03/04/2013;10</v>
      </c>
      <c r="H489" t="s">
        <v>109</v>
      </c>
      <c r="I489" t="s">
        <v>109</v>
      </c>
      <c r="J489" t="s">
        <v>109</v>
      </c>
    </row>
    <row r="490" spans="1:10" x14ac:dyDescent="0.25">
      <c r="A490" s="25">
        <v>41351</v>
      </c>
      <c r="B490">
        <v>10</v>
      </c>
      <c r="C490" t="str">
        <f t="shared" si="43"/>
        <v>03/18/2013;10</v>
      </c>
      <c r="H490" t="s">
        <v>109</v>
      </c>
      <c r="I490" t="s">
        <v>109</v>
      </c>
      <c r="J490" t="s">
        <v>109</v>
      </c>
    </row>
    <row r="491" spans="1:10" x14ac:dyDescent="0.25">
      <c r="A491" s="25">
        <v>41512</v>
      </c>
      <c r="B491">
        <v>10</v>
      </c>
      <c r="C491" t="str">
        <f t="shared" si="43"/>
        <v>08/26/2013;10</v>
      </c>
      <c r="H491" t="s">
        <v>109</v>
      </c>
      <c r="I491" t="s">
        <v>109</v>
      </c>
      <c r="J491" t="s">
        <v>109</v>
      </c>
    </row>
    <row r="492" spans="1:10" x14ac:dyDescent="0.25">
      <c r="A492" s="25">
        <v>41521</v>
      </c>
      <c r="B492">
        <v>10</v>
      </c>
      <c r="C492" t="str">
        <f t="shared" si="43"/>
        <v>09/04/2013;10</v>
      </c>
      <c r="H492" t="s">
        <v>109</v>
      </c>
      <c r="I492" t="s">
        <v>109</v>
      </c>
      <c r="J492" t="s">
        <v>109</v>
      </c>
    </row>
    <row r="493" spans="1:10" x14ac:dyDescent="0.25">
      <c r="A493" s="25">
        <v>41521</v>
      </c>
      <c r="B493">
        <v>10</v>
      </c>
      <c r="C493" t="str">
        <f t="shared" si="43"/>
        <v>09/04/2013;10</v>
      </c>
      <c r="H493" t="s">
        <v>109</v>
      </c>
      <c r="I493" t="s">
        <v>109</v>
      </c>
      <c r="J493" t="s">
        <v>109</v>
      </c>
    </row>
    <row r="494" spans="1:10" x14ac:dyDescent="0.25">
      <c r="A494" s="25">
        <v>41527</v>
      </c>
      <c r="B494">
        <v>10</v>
      </c>
      <c r="C494" t="str">
        <f t="shared" si="43"/>
        <v>09/10/2013;10</v>
      </c>
      <c r="H494" t="s">
        <v>109</v>
      </c>
      <c r="I494" t="s">
        <v>109</v>
      </c>
      <c r="J494" t="s">
        <v>109</v>
      </c>
    </row>
    <row r="495" spans="1:10" x14ac:dyDescent="0.25">
      <c r="A495" s="25">
        <v>41527</v>
      </c>
      <c r="B495">
        <v>10</v>
      </c>
      <c r="C495" t="str">
        <f t="shared" si="43"/>
        <v>09/10/2013;10</v>
      </c>
      <c r="H495" t="s">
        <v>109</v>
      </c>
      <c r="I495" t="s">
        <v>109</v>
      </c>
      <c r="J495" t="s">
        <v>109</v>
      </c>
    </row>
    <row r="496" spans="1:10" x14ac:dyDescent="0.25">
      <c r="A496" s="25">
        <v>41535</v>
      </c>
      <c r="B496">
        <v>10</v>
      </c>
      <c r="C496" t="str">
        <f t="shared" si="43"/>
        <v>09/18/2013;10</v>
      </c>
      <c r="H496" t="s">
        <v>109</v>
      </c>
      <c r="I496" t="s">
        <v>109</v>
      </c>
      <c r="J496" t="s">
        <v>109</v>
      </c>
    </row>
    <row r="497" spans="1:10" x14ac:dyDescent="0.25">
      <c r="A497" s="25">
        <v>41535</v>
      </c>
      <c r="B497">
        <v>10</v>
      </c>
      <c r="C497" t="str">
        <f t="shared" si="43"/>
        <v>09/18/2013;10</v>
      </c>
      <c r="H497" t="s">
        <v>109</v>
      </c>
      <c r="I497" t="s">
        <v>109</v>
      </c>
      <c r="J497" t="s">
        <v>109</v>
      </c>
    </row>
    <row r="498" spans="1:10" x14ac:dyDescent="0.25">
      <c r="A498" s="25">
        <v>41535</v>
      </c>
      <c r="B498">
        <v>10</v>
      </c>
      <c r="C498" t="str">
        <f t="shared" si="43"/>
        <v>09/18/2013;10</v>
      </c>
      <c r="H498" t="s">
        <v>109</v>
      </c>
      <c r="I498" t="s">
        <v>109</v>
      </c>
      <c r="J498" t="s">
        <v>109</v>
      </c>
    </row>
    <row r="499" spans="1:10" x14ac:dyDescent="0.25">
      <c r="A499" s="25">
        <v>41541</v>
      </c>
      <c r="B499">
        <v>10</v>
      </c>
      <c r="C499" t="str">
        <f t="shared" si="43"/>
        <v>09/24/2013;10</v>
      </c>
      <c r="H499" t="s">
        <v>109</v>
      </c>
      <c r="I499" t="s">
        <v>109</v>
      </c>
      <c r="J499" t="s">
        <v>109</v>
      </c>
    </row>
    <row r="500" spans="1:10" x14ac:dyDescent="0.25">
      <c r="A500" s="25">
        <v>41541</v>
      </c>
      <c r="B500">
        <v>10</v>
      </c>
      <c r="C500" t="str">
        <f t="shared" si="43"/>
        <v>09/24/2013;10</v>
      </c>
      <c r="H500" t="s">
        <v>109</v>
      </c>
      <c r="I500" t="s">
        <v>109</v>
      </c>
      <c r="J500" t="s">
        <v>109</v>
      </c>
    </row>
    <row r="501" spans="1:10" x14ac:dyDescent="0.25">
      <c r="A501" s="25">
        <v>41548</v>
      </c>
      <c r="B501">
        <v>10</v>
      </c>
      <c r="C501" t="str">
        <f t="shared" si="43"/>
        <v>10/01/2013;10</v>
      </c>
      <c r="H501" t="s">
        <v>109</v>
      </c>
      <c r="I501" t="s">
        <v>109</v>
      </c>
      <c r="J501" t="s">
        <v>109</v>
      </c>
    </row>
    <row r="502" spans="1:10" x14ac:dyDescent="0.25">
      <c r="A502" s="25">
        <v>41548</v>
      </c>
      <c r="B502">
        <v>10</v>
      </c>
      <c r="C502" t="str">
        <f t="shared" si="43"/>
        <v>10/01/2013;10</v>
      </c>
      <c r="H502" t="s">
        <v>109</v>
      </c>
      <c r="I502" t="s">
        <v>109</v>
      </c>
      <c r="J502" t="s">
        <v>109</v>
      </c>
    </row>
    <row r="503" spans="1:10" x14ac:dyDescent="0.25">
      <c r="A503" s="25">
        <v>41554</v>
      </c>
      <c r="B503">
        <v>10</v>
      </c>
      <c r="C503" t="str">
        <f t="shared" si="43"/>
        <v>10/07/2013;10</v>
      </c>
      <c r="H503" t="s">
        <v>109</v>
      </c>
      <c r="I503" t="s">
        <v>109</v>
      </c>
      <c r="J503" t="s">
        <v>109</v>
      </c>
    </row>
    <row r="504" spans="1:10" x14ac:dyDescent="0.25">
      <c r="A504" s="25">
        <v>41554</v>
      </c>
      <c r="B504">
        <v>10</v>
      </c>
      <c r="C504" t="str">
        <f t="shared" si="43"/>
        <v>10/07/2013;10</v>
      </c>
      <c r="H504" t="s">
        <v>109</v>
      </c>
      <c r="I504" t="s">
        <v>109</v>
      </c>
      <c r="J504" t="s">
        <v>109</v>
      </c>
    </row>
    <row r="505" spans="1:10" x14ac:dyDescent="0.25">
      <c r="A505" s="25">
        <v>41562</v>
      </c>
      <c r="B505">
        <v>10</v>
      </c>
      <c r="C505" t="str">
        <f t="shared" si="43"/>
        <v>10/15/2013;10</v>
      </c>
      <c r="H505" t="s">
        <v>109</v>
      </c>
      <c r="I505" t="s">
        <v>109</v>
      </c>
      <c r="J505" t="s">
        <v>109</v>
      </c>
    </row>
    <row r="506" spans="1:10" x14ac:dyDescent="0.25">
      <c r="A506" s="25">
        <v>41562</v>
      </c>
      <c r="B506">
        <v>10</v>
      </c>
      <c r="C506" t="str">
        <f t="shared" si="43"/>
        <v>10/15/2013;10</v>
      </c>
      <c r="H506" t="s">
        <v>109</v>
      </c>
      <c r="I506" t="s">
        <v>109</v>
      </c>
      <c r="J506" t="s">
        <v>109</v>
      </c>
    </row>
    <row r="507" spans="1:10" x14ac:dyDescent="0.25">
      <c r="A507" s="25">
        <v>41569</v>
      </c>
      <c r="B507">
        <v>10</v>
      </c>
      <c r="C507" t="str">
        <f t="shared" si="43"/>
        <v>10/22/2013;10</v>
      </c>
      <c r="H507" t="s">
        <v>109</v>
      </c>
      <c r="I507" t="s">
        <v>109</v>
      </c>
      <c r="J507" t="s">
        <v>109</v>
      </c>
    </row>
    <row r="508" spans="1:10" x14ac:dyDescent="0.25">
      <c r="A508" s="25">
        <v>41569</v>
      </c>
      <c r="B508">
        <v>10</v>
      </c>
      <c r="C508" t="str">
        <f t="shared" si="43"/>
        <v>10/22/2013;10</v>
      </c>
      <c r="H508" t="s">
        <v>109</v>
      </c>
      <c r="I508" t="s">
        <v>109</v>
      </c>
      <c r="J508" t="s">
        <v>109</v>
      </c>
    </row>
    <row r="509" spans="1:10" x14ac:dyDescent="0.25">
      <c r="A509" s="25">
        <v>41576</v>
      </c>
      <c r="B509">
        <v>10</v>
      </c>
      <c r="C509" t="str">
        <f t="shared" si="43"/>
        <v>10/29/2013;10</v>
      </c>
      <c r="H509" t="s">
        <v>109</v>
      </c>
      <c r="I509" t="s">
        <v>109</v>
      </c>
      <c r="J509" t="s">
        <v>109</v>
      </c>
    </row>
    <row r="510" spans="1:10" x14ac:dyDescent="0.25">
      <c r="A510" s="25">
        <v>41576</v>
      </c>
      <c r="B510">
        <v>10</v>
      </c>
      <c r="C510" t="str">
        <f t="shared" si="43"/>
        <v>10/29/2013;10</v>
      </c>
      <c r="H510" t="s">
        <v>109</v>
      </c>
      <c r="I510" t="s">
        <v>109</v>
      </c>
      <c r="J510" t="s">
        <v>109</v>
      </c>
    </row>
    <row r="511" spans="1:10" x14ac:dyDescent="0.25">
      <c r="A511" s="25">
        <v>41583</v>
      </c>
      <c r="B511">
        <v>10</v>
      </c>
      <c r="C511" t="str">
        <f t="shared" si="43"/>
        <v>11/05/2013;10</v>
      </c>
      <c r="H511" t="s">
        <v>109</v>
      </c>
      <c r="I511" t="s">
        <v>109</v>
      </c>
      <c r="J511" t="s">
        <v>109</v>
      </c>
    </row>
    <row r="512" spans="1:10" x14ac:dyDescent="0.25">
      <c r="A512" s="25">
        <v>41583</v>
      </c>
      <c r="B512">
        <v>10</v>
      </c>
      <c r="C512" t="str">
        <f t="shared" si="43"/>
        <v>11/05/2013;10</v>
      </c>
      <c r="H512" t="s">
        <v>109</v>
      </c>
      <c r="I512" t="s">
        <v>109</v>
      </c>
      <c r="J512" t="s">
        <v>109</v>
      </c>
    </row>
    <row r="513" spans="1:10" x14ac:dyDescent="0.25">
      <c r="A513" s="25">
        <v>41590</v>
      </c>
      <c r="B513">
        <v>10</v>
      </c>
      <c r="C513" t="str">
        <f t="shared" si="43"/>
        <v>11/12/2013;10</v>
      </c>
      <c r="H513" t="s">
        <v>109</v>
      </c>
      <c r="I513" t="s">
        <v>109</v>
      </c>
      <c r="J513" t="s">
        <v>109</v>
      </c>
    </row>
    <row r="514" spans="1:10" x14ac:dyDescent="0.25">
      <c r="A514" s="25">
        <v>41597</v>
      </c>
      <c r="B514">
        <v>10</v>
      </c>
      <c r="C514" t="str">
        <f t="shared" si="43"/>
        <v>11/19/2013;10</v>
      </c>
      <c r="H514" t="s">
        <v>109</v>
      </c>
      <c r="I514" t="s">
        <v>109</v>
      </c>
      <c r="J514" t="s">
        <v>109</v>
      </c>
    </row>
    <row r="515" spans="1:10" x14ac:dyDescent="0.25">
      <c r="A515" s="25">
        <v>41603</v>
      </c>
      <c r="B515">
        <v>10</v>
      </c>
      <c r="C515" t="str">
        <f t="shared" si="43"/>
        <v>11/25/2013;10</v>
      </c>
      <c r="H515" t="s">
        <v>109</v>
      </c>
      <c r="I515" t="s">
        <v>109</v>
      </c>
      <c r="J515" t="s">
        <v>109</v>
      </c>
    </row>
    <row r="516" spans="1:10" x14ac:dyDescent="0.25">
      <c r="A516" s="25">
        <v>41611</v>
      </c>
      <c r="B516">
        <v>10</v>
      </c>
      <c r="C516" t="str">
        <f t="shared" si="43"/>
        <v>12/03/2013;10</v>
      </c>
      <c r="H516" t="s">
        <v>109</v>
      </c>
      <c r="I516" t="s">
        <v>109</v>
      </c>
      <c r="J516" t="s">
        <v>109</v>
      </c>
    </row>
    <row r="517" spans="1:10" x14ac:dyDescent="0.25">
      <c r="A517" s="25">
        <v>41872</v>
      </c>
      <c r="B517">
        <v>10</v>
      </c>
      <c r="C517" t="str">
        <f t="shared" si="43"/>
        <v>08/21/2014;10</v>
      </c>
      <c r="H517" t="s">
        <v>109</v>
      </c>
      <c r="I517" t="s">
        <v>109</v>
      </c>
      <c r="J517" t="s">
        <v>109</v>
      </c>
    </row>
    <row r="518" spans="1:10" x14ac:dyDescent="0.25">
      <c r="A518" s="25">
        <v>41877</v>
      </c>
      <c r="B518">
        <v>10</v>
      </c>
      <c r="C518" t="str">
        <f t="shared" si="43"/>
        <v>08/26/2014;10</v>
      </c>
      <c r="H518" t="s">
        <v>109</v>
      </c>
      <c r="I518" t="s">
        <v>109</v>
      </c>
      <c r="J518" t="s">
        <v>109</v>
      </c>
    </row>
    <row r="519" spans="1:10" x14ac:dyDescent="0.25">
      <c r="A519" s="25">
        <v>41877</v>
      </c>
      <c r="B519">
        <v>10</v>
      </c>
      <c r="C519" t="str">
        <f t="shared" si="43"/>
        <v>08/26/2014;10</v>
      </c>
      <c r="H519" t="s">
        <v>109</v>
      </c>
      <c r="I519" t="s">
        <v>109</v>
      </c>
      <c r="J519" t="s">
        <v>109</v>
      </c>
    </row>
    <row r="520" spans="1:10" x14ac:dyDescent="0.25">
      <c r="A520" s="25">
        <v>41885</v>
      </c>
      <c r="B520">
        <v>10</v>
      </c>
      <c r="C520" t="str">
        <f t="shared" si="43"/>
        <v>09/03/2014;10</v>
      </c>
      <c r="H520" t="s">
        <v>109</v>
      </c>
      <c r="I520" t="s">
        <v>109</v>
      </c>
      <c r="J520" t="s">
        <v>109</v>
      </c>
    </row>
    <row r="521" spans="1:10" x14ac:dyDescent="0.25">
      <c r="A521" s="25">
        <v>41885</v>
      </c>
      <c r="B521">
        <v>10</v>
      </c>
      <c r="C521" t="str">
        <f t="shared" si="43"/>
        <v>09/03/2014;10</v>
      </c>
      <c r="H521" t="s">
        <v>109</v>
      </c>
      <c r="I521" t="s">
        <v>109</v>
      </c>
      <c r="J521" t="s">
        <v>109</v>
      </c>
    </row>
    <row r="522" spans="1:10" x14ac:dyDescent="0.25">
      <c r="A522" s="25">
        <v>41891</v>
      </c>
      <c r="B522">
        <v>10</v>
      </c>
      <c r="C522" t="str">
        <f t="shared" si="43"/>
        <v>09/09/2014;10</v>
      </c>
      <c r="H522" t="s">
        <v>109</v>
      </c>
      <c r="I522" t="s">
        <v>109</v>
      </c>
      <c r="J522" t="s">
        <v>109</v>
      </c>
    </row>
    <row r="523" spans="1:10" x14ac:dyDescent="0.25">
      <c r="A523" s="25">
        <v>41891</v>
      </c>
      <c r="B523">
        <v>10</v>
      </c>
      <c r="C523" t="str">
        <f t="shared" si="43"/>
        <v>09/09/2014;10</v>
      </c>
      <c r="H523" t="s">
        <v>109</v>
      </c>
      <c r="I523" t="s">
        <v>109</v>
      </c>
      <c r="J523" t="s">
        <v>109</v>
      </c>
    </row>
    <row r="524" spans="1:10" x14ac:dyDescent="0.25">
      <c r="A524" s="25">
        <v>41891</v>
      </c>
      <c r="B524">
        <v>10</v>
      </c>
      <c r="C524" t="str">
        <f t="shared" si="43"/>
        <v>09/09/2014;10</v>
      </c>
      <c r="H524" t="s">
        <v>109</v>
      </c>
      <c r="I524" t="s">
        <v>109</v>
      </c>
      <c r="J524" t="s">
        <v>109</v>
      </c>
    </row>
    <row r="525" spans="1:10" x14ac:dyDescent="0.25">
      <c r="A525" s="25">
        <v>41891</v>
      </c>
      <c r="B525">
        <v>10</v>
      </c>
      <c r="C525" t="str">
        <f t="shared" ref="C525:C548" si="44">TEXT(A525,"mm/dd/yyyy")&amp;";"&amp;RIGHT(B525,2)</f>
        <v>09/09/2014;10</v>
      </c>
      <c r="H525" t="s">
        <v>109</v>
      </c>
      <c r="I525" t="s">
        <v>109</v>
      </c>
      <c r="J525" t="s">
        <v>109</v>
      </c>
    </row>
    <row r="526" spans="1:10" x14ac:dyDescent="0.25">
      <c r="A526" s="25">
        <v>41893</v>
      </c>
      <c r="B526">
        <v>10</v>
      </c>
      <c r="C526" t="str">
        <f t="shared" si="44"/>
        <v>09/11/2014;10</v>
      </c>
      <c r="H526" t="s">
        <v>109</v>
      </c>
      <c r="I526" t="s">
        <v>109</v>
      </c>
      <c r="J526" t="s">
        <v>109</v>
      </c>
    </row>
    <row r="527" spans="1:10" x14ac:dyDescent="0.25">
      <c r="A527" s="25">
        <v>41893</v>
      </c>
      <c r="B527">
        <v>10</v>
      </c>
      <c r="C527" t="str">
        <f t="shared" si="44"/>
        <v>09/11/2014;10</v>
      </c>
      <c r="H527" t="s">
        <v>109</v>
      </c>
      <c r="I527" t="s">
        <v>109</v>
      </c>
      <c r="J527" t="s">
        <v>109</v>
      </c>
    </row>
    <row r="528" spans="1:10" x14ac:dyDescent="0.25">
      <c r="A528" s="25">
        <v>41893</v>
      </c>
      <c r="B528">
        <v>10</v>
      </c>
      <c r="C528" t="str">
        <f t="shared" si="44"/>
        <v>09/11/2014;10</v>
      </c>
      <c r="H528" t="s">
        <v>109</v>
      </c>
      <c r="I528" t="s">
        <v>109</v>
      </c>
      <c r="J528" t="s">
        <v>109</v>
      </c>
    </row>
    <row r="529" spans="1:10" x14ac:dyDescent="0.25">
      <c r="A529" s="25">
        <v>41893</v>
      </c>
      <c r="B529">
        <v>10</v>
      </c>
      <c r="C529" t="str">
        <f t="shared" si="44"/>
        <v>09/11/2014;10</v>
      </c>
      <c r="H529" t="s">
        <v>109</v>
      </c>
      <c r="I529" t="s">
        <v>109</v>
      </c>
      <c r="J529" t="s">
        <v>109</v>
      </c>
    </row>
    <row r="530" spans="1:10" x14ac:dyDescent="0.25">
      <c r="A530" s="25">
        <v>41894</v>
      </c>
      <c r="B530">
        <v>10</v>
      </c>
      <c r="C530" t="str">
        <f t="shared" si="44"/>
        <v>09/12/2014;10</v>
      </c>
      <c r="H530" t="s">
        <v>109</v>
      </c>
      <c r="I530" t="s">
        <v>109</v>
      </c>
      <c r="J530" t="s">
        <v>109</v>
      </c>
    </row>
    <row r="531" spans="1:10" x14ac:dyDescent="0.25">
      <c r="A531" s="25">
        <v>41894</v>
      </c>
      <c r="B531">
        <v>10</v>
      </c>
      <c r="C531" t="str">
        <f t="shared" si="44"/>
        <v>09/12/2014;10</v>
      </c>
      <c r="H531" t="s">
        <v>109</v>
      </c>
      <c r="I531" t="s">
        <v>109</v>
      </c>
      <c r="J531" t="s">
        <v>109</v>
      </c>
    </row>
    <row r="532" spans="1:10" x14ac:dyDescent="0.25">
      <c r="A532" s="25">
        <v>41894</v>
      </c>
      <c r="B532">
        <v>10</v>
      </c>
      <c r="C532" t="str">
        <f t="shared" si="44"/>
        <v>09/12/2014;10</v>
      </c>
      <c r="H532" t="s">
        <v>109</v>
      </c>
      <c r="I532" t="s">
        <v>109</v>
      </c>
      <c r="J532" t="s">
        <v>109</v>
      </c>
    </row>
    <row r="533" spans="1:10" x14ac:dyDescent="0.25">
      <c r="A533" s="25">
        <v>41894</v>
      </c>
      <c r="B533">
        <v>10</v>
      </c>
      <c r="C533" t="str">
        <f t="shared" si="44"/>
        <v>09/12/2014;10</v>
      </c>
      <c r="H533" t="s">
        <v>109</v>
      </c>
      <c r="I533" t="s">
        <v>109</v>
      </c>
      <c r="J533" t="s">
        <v>109</v>
      </c>
    </row>
    <row r="534" spans="1:10" x14ac:dyDescent="0.25">
      <c r="A534" s="25">
        <v>41898</v>
      </c>
      <c r="B534">
        <v>10</v>
      </c>
      <c r="C534" t="str">
        <f t="shared" si="44"/>
        <v>09/16/2014;10</v>
      </c>
      <c r="H534" t="s">
        <v>109</v>
      </c>
      <c r="I534" t="s">
        <v>109</v>
      </c>
      <c r="J534" t="s">
        <v>109</v>
      </c>
    </row>
    <row r="535" spans="1:10" x14ac:dyDescent="0.25">
      <c r="A535" s="25">
        <v>41898</v>
      </c>
      <c r="B535">
        <v>10</v>
      </c>
      <c r="C535" t="str">
        <f t="shared" si="44"/>
        <v>09/16/2014;10</v>
      </c>
      <c r="H535" t="s">
        <v>109</v>
      </c>
      <c r="I535" t="s">
        <v>109</v>
      </c>
      <c r="J535" t="s">
        <v>109</v>
      </c>
    </row>
    <row r="536" spans="1:10" x14ac:dyDescent="0.25">
      <c r="A536" s="25">
        <v>41898</v>
      </c>
      <c r="B536">
        <v>10</v>
      </c>
      <c r="C536" t="str">
        <f t="shared" si="44"/>
        <v>09/16/2014;10</v>
      </c>
      <c r="H536" t="s">
        <v>109</v>
      </c>
      <c r="I536" t="s">
        <v>109</v>
      </c>
      <c r="J536" t="s">
        <v>109</v>
      </c>
    </row>
    <row r="537" spans="1:10" x14ac:dyDescent="0.25">
      <c r="A537" s="25">
        <v>41905</v>
      </c>
      <c r="B537">
        <v>10</v>
      </c>
      <c r="C537" t="str">
        <f t="shared" si="44"/>
        <v>09/23/2014;10</v>
      </c>
      <c r="H537" t="s">
        <v>109</v>
      </c>
      <c r="I537" t="s">
        <v>109</v>
      </c>
      <c r="J537" t="s">
        <v>109</v>
      </c>
    </row>
    <row r="538" spans="1:10" x14ac:dyDescent="0.25">
      <c r="A538" s="25">
        <v>41905</v>
      </c>
      <c r="B538">
        <v>10</v>
      </c>
      <c r="C538" t="str">
        <f t="shared" si="44"/>
        <v>09/23/2014;10</v>
      </c>
      <c r="H538" t="s">
        <v>109</v>
      </c>
      <c r="I538" t="s">
        <v>109</v>
      </c>
      <c r="J538" t="s">
        <v>109</v>
      </c>
    </row>
    <row r="539" spans="1:10" x14ac:dyDescent="0.25">
      <c r="A539" s="25">
        <v>41905</v>
      </c>
      <c r="B539">
        <v>10</v>
      </c>
      <c r="C539" t="str">
        <f t="shared" si="44"/>
        <v>09/23/2014;10</v>
      </c>
      <c r="H539" t="s">
        <v>109</v>
      </c>
      <c r="I539" t="s">
        <v>109</v>
      </c>
      <c r="J539" t="s">
        <v>109</v>
      </c>
    </row>
    <row r="540" spans="1:10" x14ac:dyDescent="0.25">
      <c r="A540" s="25">
        <v>41913</v>
      </c>
      <c r="B540">
        <v>10</v>
      </c>
      <c r="C540" t="str">
        <f t="shared" si="44"/>
        <v>10/01/2014;10</v>
      </c>
      <c r="H540" t="s">
        <v>109</v>
      </c>
      <c r="I540" t="s">
        <v>109</v>
      </c>
      <c r="J540" t="s">
        <v>109</v>
      </c>
    </row>
    <row r="541" spans="1:10" x14ac:dyDescent="0.25">
      <c r="A541" s="25">
        <v>41913</v>
      </c>
      <c r="B541">
        <v>10</v>
      </c>
      <c r="C541" t="str">
        <f t="shared" si="44"/>
        <v>10/01/2014;10</v>
      </c>
      <c r="H541" t="s">
        <v>109</v>
      </c>
      <c r="I541" t="s">
        <v>109</v>
      </c>
      <c r="J541" t="s">
        <v>109</v>
      </c>
    </row>
    <row r="542" spans="1:10" x14ac:dyDescent="0.25">
      <c r="A542" s="25">
        <v>41913</v>
      </c>
      <c r="B542">
        <v>10</v>
      </c>
      <c r="C542" t="str">
        <f t="shared" si="44"/>
        <v>10/01/2014;10</v>
      </c>
      <c r="H542" t="s">
        <v>109</v>
      </c>
      <c r="I542" t="s">
        <v>109</v>
      </c>
      <c r="J542" t="s">
        <v>109</v>
      </c>
    </row>
    <row r="543" spans="1:10" x14ac:dyDescent="0.25">
      <c r="A543" s="25">
        <v>41920</v>
      </c>
      <c r="B543">
        <v>10</v>
      </c>
      <c r="C543" t="str">
        <f t="shared" si="44"/>
        <v>10/08/2014;10</v>
      </c>
      <c r="H543" t="s">
        <v>109</v>
      </c>
      <c r="I543" t="s">
        <v>109</v>
      </c>
      <c r="J543" t="s">
        <v>109</v>
      </c>
    </row>
    <row r="544" spans="1:10" x14ac:dyDescent="0.25">
      <c r="A544" s="25">
        <v>41920</v>
      </c>
      <c r="B544">
        <v>10</v>
      </c>
      <c r="C544" t="str">
        <f t="shared" si="44"/>
        <v>10/08/2014;10</v>
      </c>
      <c r="H544" t="s">
        <v>109</v>
      </c>
      <c r="I544" t="s">
        <v>109</v>
      </c>
      <c r="J544" t="s">
        <v>109</v>
      </c>
    </row>
    <row r="545" spans="1:10" x14ac:dyDescent="0.25">
      <c r="A545" s="25">
        <v>41926</v>
      </c>
      <c r="B545">
        <v>10</v>
      </c>
      <c r="C545" t="str">
        <f t="shared" si="44"/>
        <v>10/14/2014;10</v>
      </c>
      <c r="H545" t="s">
        <v>109</v>
      </c>
      <c r="I545" t="s">
        <v>109</v>
      </c>
      <c r="J545" t="s">
        <v>109</v>
      </c>
    </row>
    <row r="546" spans="1:10" x14ac:dyDescent="0.25">
      <c r="A546" s="25">
        <v>41926</v>
      </c>
      <c r="B546">
        <v>10</v>
      </c>
      <c r="C546" t="str">
        <f t="shared" si="44"/>
        <v>10/14/2014;10</v>
      </c>
      <c r="H546" t="s">
        <v>109</v>
      </c>
      <c r="I546" t="s">
        <v>109</v>
      </c>
      <c r="J546" t="s">
        <v>109</v>
      </c>
    </row>
    <row r="547" spans="1:10" x14ac:dyDescent="0.25">
      <c r="A547" s="25">
        <v>41933</v>
      </c>
      <c r="B547">
        <v>10</v>
      </c>
      <c r="C547" t="str">
        <f t="shared" si="44"/>
        <v>10/21/2014;10</v>
      </c>
      <c r="H547" t="s">
        <v>109</v>
      </c>
      <c r="I547" t="s">
        <v>109</v>
      </c>
      <c r="J547" t="s">
        <v>109</v>
      </c>
    </row>
    <row r="548" spans="1:10" x14ac:dyDescent="0.25">
      <c r="A548" s="25">
        <v>41933</v>
      </c>
      <c r="B548">
        <v>10</v>
      </c>
      <c r="C548" t="str">
        <f t="shared" si="44"/>
        <v>10/21/2014;10</v>
      </c>
      <c r="H548" t="s">
        <v>109</v>
      </c>
      <c r="I548" t="s">
        <v>109</v>
      </c>
      <c r="J548" t="s">
        <v>109</v>
      </c>
    </row>
    <row r="549" spans="1:10" x14ac:dyDescent="0.25">
      <c r="A549" s="1">
        <v>41898</v>
      </c>
      <c r="B549">
        <v>1</v>
      </c>
      <c r="C549" t="str">
        <f t="shared" ref="C549" si="45">TEXT(A549,"mm/dd/yyyy")&amp;";"&amp;RIGHT(B549,2)</f>
        <v>09/16/2014;1</v>
      </c>
      <c r="H549" t="s">
        <v>109</v>
      </c>
      <c r="I549" t="s">
        <v>109</v>
      </c>
      <c r="J549" t="s">
        <v>109</v>
      </c>
    </row>
    <row r="550" spans="1:10" x14ac:dyDescent="0.25">
      <c r="A550" s="1">
        <v>41905</v>
      </c>
      <c r="B550">
        <v>1</v>
      </c>
      <c r="C550" t="str">
        <f t="shared" ref="C550" si="46">TEXT(A550,"mm/dd/yyyy")&amp;";"&amp;RIGHT(B550,2)</f>
        <v>09/23/2014;1</v>
      </c>
      <c r="H550" t="s">
        <v>109</v>
      </c>
      <c r="I550" t="s">
        <v>109</v>
      </c>
      <c r="J550" t="s">
        <v>109</v>
      </c>
    </row>
    <row r="551" spans="1:10" x14ac:dyDescent="0.25">
      <c r="A551" s="1">
        <v>41920</v>
      </c>
      <c r="B551">
        <v>1</v>
      </c>
      <c r="C551" t="str">
        <f t="shared" ref="C551:C552" si="47">TEXT(A551,"mm/dd/yyyy")&amp;";"&amp;RIGHT(B551,2)</f>
        <v>10/08/2014;1</v>
      </c>
      <c r="H551" t="s">
        <v>109</v>
      </c>
      <c r="I551" t="s">
        <v>109</v>
      </c>
      <c r="J551" t="s">
        <v>109</v>
      </c>
    </row>
    <row r="552" spans="1:10" x14ac:dyDescent="0.25">
      <c r="A552" s="1">
        <v>41926</v>
      </c>
      <c r="B552">
        <v>1</v>
      </c>
      <c r="C552" t="str">
        <f t="shared" si="47"/>
        <v>10/14/2014;1</v>
      </c>
      <c r="H552" t="s">
        <v>109</v>
      </c>
      <c r="I552" t="s">
        <v>109</v>
      </c>
      <c r="J552" t="s">
        <v>109</v>
      </c>
    </row>
    <row r="553" spans="1:10" x14ac:dyDescent="0.25">
      <c r="A553" s="1">
        <v>41913</v>
      </c>
      <c r="B553">
        <v>1</v>
      </c>
      <c r="C553" t="str">
        <f t="shared" ref="C553" si="48">TEXT(A553,"mm/dd/yyyy")&amp;";"&amp;RIGHT(B553,2)</f>
        <v>10/01/2014;1</v>
      </c>
      <c r="H553" t="s">
        <v>109</v>
      </c>
      <c r="I553" t="s">
        <v>109</v>
      </c>
      <c r="J553" t="s">
        <v>109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60"/>
  <sheetViews>
    <sheetView workbookViewId="0">
      <pane ySplit="1" topLeftCell="A2" activePane="bottomLeft" state="frozen"/>
      <selection pane="bottomLeft" sqref="A1:B1048576"/>
    </sheetView>
  </sheetViews>
  <sheetFormatPr defaultRowHeight="15" x14ac:dyDescent="0.25"/>
  <cols>
    <col min="1" max="1" width="34.42578125" customWidth="1"/>
    <col min="2" max="2" width="15.85546875" customWidth="1"/>
  </cols>
  <sheetData>
    <row r="1" spans="1:2" x14ac:dyDescent="0.25">
      <c r="A1" t="s">
        <v>3</v>
      </c>
      <c r="B1" t="s">
        <v>179</v>
      </c>
    </row>
    <row r="2" spans="1:2" x14ac:dyDescent="0.25">
      <c r="A2" t="s">
        <v>121</v>
      </c>
      <c r="B2" t="s">
        <v>209</v>
      </c>
    </row>
    <row r="3" spans="1:2" x14ac:dyDescent="0.25">
      <c r="A3" t="s">
        <v>107</v>
      </c>
      <c r="B3" t="s">
        <v>207</v>
      </c>
    </row>
    <row r="4" spans="1:2" x14ac:dyDescent="0.25">
      <c r="A4" t="s">
        <v>108</v>
      </c>
      <c r="B4" t="s">
        <v>207</v>
      </c>
    </row>
    <row r="5" spans="1:2" x14ac:dyDescent="0.25">
      <c r="A5" t="s">
        <v>128</v>
      </c>
      <c r="B5" t="s">
        <v>207</v>
      </c>
    </row>
    <row r="6" spans="1:2" x14ac:dyDescent="0.25">
      <c r="A6" t="s">
        <v>129</v>
      </c>
      <c r="B6" t="s">
        <v>208</v>
      </c>
    </row>
    <row r="7" spans="1:2" x14ac:dyDescent="0.25">
      <c r="A7" t="s">
        <v>110</v>
      </c>
      <c r="B7" t="s">
        <v>210</v>
      </c>
    </row>
    <row r="8" spans="1:2" x14ac:dyDescent="0.25">
      <c r="A8" t="s">
        <v>111</v>
      </c>
      <c r="B8" t="s">
        <v>211</v>
      </c>
    </row>
    <row r="9" spans="1:2" x14ac:dyDescent="0.25">
      <c r="A9" t="s">
        <v>133</v>
      </c>
      <c r="B9" t="s">
        <v>213</v>
      </c>
    </row>
    <row r="10" spans="1:2" x14ac:dyDescent="0.25">
      <c r="A10" t="s">
        <v>174</v>
      </c>
      <c r="B10" t="s">
        <v>213</v>
      </c>
    </row>
    <row r="11" spans="1:2" x14ac:dyDescent="0.25">
      <c r="A11" t="s">
        <v>172</v>
      </c>
      <c r="B11" t="s">
        <v>213</v>
      </c>
    </row>
    <row r="12" spans="1:2" x14ac:dyDescent="0.25">
      <c r="A12" t="s">
        <v>175</v>
      </c>
      <c r="B12" t="s">
        <v>213</v>
      </c>
    </row>
    <row r="13" spans="1:2" x14ac:dyDescent="0.25">
      <c r="A13" t="s">
        <v>134</v>
      </c>
      <c r="B13" t="s">
        <v>213</v>
      </c>
    </row>
    <row r="14" spans="1:2" x14ac:dyDescent="0.25">
      <c r="A14" t="s">
        <v>160</v>
      </c>
      <c r="B14" t="s">
        <v>213</v>
      </c>
    </row>
    <row r="15" spans="1:2" x14ac:dyDescent="0.25">
      <c r="A15" t="s">
        <v>173</v>
      </c>
      <c r="B15" t="s">
        <v>212</v>
      </c>
    </row>
    <row r="16" spans="1:2" x14ac:dyDescent="0.25">
      <c r="A16" t="s">
        <v>152</v>
      </c>
      <c r="B16" t="s">
        <v>212</v>
      </c>
    </row>
    <row r="17" spans="1:2" x14ac:dyDescent="0.25">
      <c r="A17" t="s">
        <v>116</v>
      </c>
      <c r="B17" t="s">
        <v>212</v>
      </c>
    </row>
    <row r="18" spans="1:2" x14ac:dyDescent="0.25">
      <c r="A18" t="s">
        <v>122</v>
      </c>
      <c r="B18" t="s">
        <v>212</v>
      </c>
    </row>
    <row r="19" spans="1:2" x14ac:dyDescent="0.25">
      <c r="A19" t="s">
        <v>130</v>
      </c>
      <c r="B19" t="s">
        <v>212</v>
      </c>
    </row>
    <row r="20" spans="1:2" x14ac:dyDescent="0.25">
      <c r="A20" t="s">
        <v>155</v>
      </c>
      <c r="B20" t="s">
        <v>212</v>
      </c>
    </row>
    <row r="21" spans="1:2" x14ac:dyDescent="0.25">
      <c r="A21" t="s">
        <v>123</v>
      </c>
      <c r="B21" t="s">
        <v>212</v>
      </c>
    </row>
    <row r="22" spans="1:2" x14ac:dyDescent="0.25">
      <c r="A22" t="s">
        <v>166</v>
      </c>
      <c r="B22" t="s">
        <v>212</v>
      </c>
    </row>
    <row r="23" spans="1:2" x14ac:dyDescent="0.25">
      <c r="A23" t="s">
        <v>167</v>
      </c>
      <c r="B23" t="s">
        <v>212</v>
      </c>
    </row>
    <row r="24" spans="1:2" x14ac:dyDescent="0.25">
      <c r="A24" t="s">
        <v>156</v>
      </c>
      <c r="B24" t="s">
        <v>212</v>
      </c>
    </row>
    <row r="25" spans="1:2" x14ac:dyDescent="0.25">
      <c r="A25" t="s">
        <v>131</v>
      </c>
      <c r="B25" t="s">
        <v>212</v>
      </c>
    </row>
    <row r="26" spans="1:2" x14ac:dyDescent="0.25">
      <c r="A26" t="s">
        <v>168</v>
      </c>
      <c r="B26" t="s">
        <v>212</v>
      </c>
    </row>
    <row r="27" spans="1:2" x14ac:dyDescent="0.25">
      <c r="A27" t="s">
        <v>169</v>
      </c>
      <c r="B27" t="s">
        <v>212</v>
      </c>
    </row>
    <row r="28" spans="1:2" x14ac:dyDescent="0.25">
      <c r="A28" t="s">
        <v>146</v>
      </c>
      <c r="B28" t="s">
        <v>212</v>
      </c>
    </row>
    <row r="29" spans="1:2" x14ac:dyDescent="0.25">
      <c r="A29" t="s">
        <v>120</v>
      </c>
      <c r="B29" t="s">
        <v>212</v>
      </c>
    </row>
    <row r="30" spans="1:2" x14ac:dyDescent="0.25">
      <c r="A30" t="s">
        <v>149</v>
      </c>
      <c r="B30" t="s">
        <v>212</v>
      </c>
    </row>
    <row r="31" spans="1:2" x14ac:dyDescent="0.25">
      <c r="A31" t="s">
        <v>124</v>
      </c>
      <c r="B31" t="s">
        <v>212</v>
      </c>
    </row>
    <row r="32" spans="1:2" x14ac:dyDescent="0.25">
      <c r="A32" t="s">
        <v>157</v>
      </c>
      <c r="B32" t="s">
        <v>212</v>
      </c>
    </row>
    <row r="33" spans="1:2" x14ac:dyDescent="0.25">
      <c r="A33" t="s">
        <v>158</v>
      </c>
      <c r="B33" t="s">
        <v>212</v>
      </c>
    </row>
    <row r="34" spans="1:2" x14ac:dyDescent="0.25">
      <c r="A34" t="s">
        <v>150</v>
      </c>
      <c r="B34" t="s">
        <v>212</v>
      </c>
    </row>
    <row r="35" spans="1:2" x14ac:dyDescent="0.25">
      <c r="A35" t="s">
        <v>163</v>
      </c>
      <c r="B35" t="s">
        <v>212</v>
      </c>
    </row>
    <row r="36" spans="1:2" x14ac:dyDescent="0.25">
      <c r="A36" t="s">
        <v>140</v>
      </c>
      <c r="B36" t="s">
        <v>212</v>
      </c>
    </row>
    <row r="37" spans="1:2" x14ac:dyDescent="0.25">
      <c r="A37" t="s">
        <v>135</v>
      </c>
      <c r="B37" t="s">
        <v>212</v>
      </c>
    </row>
    <row r="38" spans="1:2" x14ac:dyDescent="0.25">
      <c r="A38" t="s">
        <v>170</v>
      </c>
      <c r="B38" t="s">
        <v>212</v>
      </c>
    </row>
    <row r="39" spans="1:2" x14ac:dyDescent="0.25">
      <c r="A39" t="s">
        <v>161</v>
      </c>
      <c r="B39" t="s">
        <v>212</v>
      </c>
    </row>
    <row r="40" spans="1:2" x14ac:dyDescent="0.25">
      <c r="A40" t="s">
        <v>153</v>
      </c>
      <c r="B40" t="s">
        <v>212</v>
      </c>
    </row>
    <row r="41" spans="1:2" x14ac:dyDescent="0.25">
      <c r="A41" t="s">
        <v>144</v>
      </c>
      <c r="B41" t="s">
        <v>212</v>
      </c>
    </row>
    <row r="42" spans="1:2" x14ac:dyDescent="0.25">
      <c r="A42" t="s">
        <v>162</v>
      </c>
      <c r="B42" t="s">
        <v>212</v>
      </c>
    </row>
    <row r="43" spans="1:2" x14ac:dyDescent="0.25">
      <c r="A43" t="s">
        <v>171</v>
      </c>
      <c r="B43" t="s">
        <v>212</v>
      </c>
    </row>
    <row r="44" spans="1:2" x14ac:dyDescent="0.25">
      <c r="A44" t="s">
        <v>151</v>
      </c>
      <c r="B44" t="s">
        <v>212</v>
      </c>
    </row>
    <row r="45" spans="1:2" x14ac:dyDescent="0.25">
      <c r="A45" t="s">
        <v>145</v>
      </c>
      <c r="B45" t="s">
        <v>212</v>
      </c>
    </row>
    <row r="46" spans="1:2" x14ac:dyDescent="0.25">
      <c r="A46" t="s">
        <v>138</v>
      </c>
      <c r="B46" t="s">
        <v>212</v>
      </c>
    </row>
    <row r="47" spans="1:2" x14ac:dyDescent="0.25">
      <c r="A47" t="s">
        <v>125</v>
      </c>
      <c r="B47" t="s">
        <v>212</v>
      </c>
    </row>
    <row r="48" spans="1:2" x14ac:dyDescent="0.25">
      <c r="A48" t="s">
        <v>126</v>
      </c>
      <c r="B48" t="s">
        <v>212</v>
      </c>
    </row>
    <row r="49" spans="1:2" x14ac:dyDescent="0.25">
      <c r="A49" t="s">
        <v>164</v>
      </c>
      <c r="B49" t="s">
        <v>212</v>
      </c>
    </row>
    <row r="50" spans="1:2" x14ac:dyDescent="0.25">
      <c r="A50" t="s">
        <v>141</v>
      </c>
      <c r="B50" t="s">
        <v>212</v>
      </c>
    </row>
    <row r="51" spans="1:2" x14ac:dyDescent="0.25">
      <c r="A51" t="s">
        <v>127</v>
      </c>
      <c r="B51" t="s">
        <v>212</v>
      </c>
    </row>
    <row r="52" spans="1:2" x14ac:dyDescent="0.25">
      <c r="A52" t="s">
        <v>119</v>
      </c>
      <c r="B52" t="s">
        <v>212</v>
      </c>
    </row>
    <row r="53" spans="1:2" x14ac:dyDescent="0.25">
      <c r="A53" t="s">
        <v>142</v>
      </c>
      <c r="B53" t="s">
        <v>212</v>
      </c>
    </row>
    <row r="54" spans="1:2" x14ac:dyDescent="0.25">
      <c r="A54" t="s">
        <v>147</v>
      </c>
      <c r="B54" t="s">
        <v>212</v>
      </c>
    </row>
    <row r="55" spans="1:2" x14ac:dyDescent="0.25">
      <c r="A55" t="s">
        <v>143</v>
      </c>
      <c r="B55" t="s">
        <v>212</v>
      </c>
    </row>
    <row r="56" spans="1:2" x14ac:dyDescent="0.25">
      <c r="A56" t="s">
        <v>154</v>
      </c>
      <c r="B56" t="s">
        <v>212</v>
      </c>
    </row>
    <row r="57" spans="1:2" x14ac:dyDescent="0.25">
      <c r="A57" t="s">
        <v>136</v>
      </c>
      <c r="B57" t="s">
        <v>212</v>
      </c>
    </row>
    <row r="58" spans="1:2" x14ac:dyDescent="0.25">
      <c r="A58" t="s">
        <v>176</v>
      </c>
      <c r="B58" t="s">
        <v>212</v>
      </c>
    </row>
    <row r="59" spans="1:2" x14ac:dyDescent="0.25">
      <c r="A59" t="s">
        <v>132</v>
      </c>
      <c r="B59" t="s">
        <v>212</v>
      </c>
    </row>
    <row r="60" spans="1:2" x14ac:dyDescent="0.25">
      <c r="A60" t="s">
        <v>137</v>
      </c>
      <c r="B60" t="s">
        <v>212</v>
      </c>
    </row>
  </sheetData>
  <sortState xmlns:xlrd2="http://schemas.microsoft.com/office/spreadsheetml/2017/richdata2" ref="A2:B60">
    <sortCondition descending="1" ref="B2:B60"/>
    <sortCondition ref="A2:A60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26092C191DEA44B4B614FAD86B313C" ma:contentTypeVersion="10" ma:contentTypeDescription="Create a new document." ma:contentTypeScope="" ma:versionID="8ea83d2b8895429d12d9cd776bd1f975">
  <xsd:schema xmlns:xsd="http://www.w3.org/2001/XMLSchema" xmlns:xs="http://www.w3.org/2001/XMLSchema" xmlns:p="http://schemas.microsoft.com/office/2006/metadata/properties" xmlns:ns2="4c8d14de-52f3-4eb2-b4fe-45f909bf110e" xmlns:ns3="000f07d6-3429-48f1-8ddf-2d9d92a6ea53" targetNamespace="http://schemas.microsoft.com/office/2006/metadata/properties" ma:root="true" ma:fieldsID="53bf82c7f47d17ff53e74729b5e35ba9" ns2:_="" ns3:_="">
    <xsd:import namespace="4c8d14de-52f3-4eb2-b4fe-45f909bf110e"/>
    <xsd:import namespace="000f07d6-3429-48f1-8ddf-2d9d92a6ea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8d14de-52f3-4eb2-b4fe-45f909bf11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823da137-58e0-4960-b9d4-041853acbc5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0f07d6-3429-48f1-8ddf-2d9d92a6ea53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c8d14de-52f3-4eb2-b4fe-45f909bf110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4A48984-48D7-4F85-AFE2-E5C49791C9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8d14de-52f3-4eb2-b4fe-45f909bf110e"/>
    <ds:schemaRef ds:uri="000f07d6-3429-48f1-8ddf-2d9d92a6ea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4E0258A-11A7-473B-BFDD-BE7A831382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017693A-EEFA-41D2-AD84-3F914D07F71A}">
  <ds:schemaRefs>
    <ds:schemaRef ds:uri="http://schemas.microsoft.com/office/2006/documentManagement/types"/>
    <ds:schemaRef ds:uri="http://purl.org/dc/elements/1.1/"/>
    <ds:schemaRef ds:uri="000f07d6-3429-48f1-8ddf-2d9d92a6ea53"/>
    <ds:schemaRef ds:uri="http://purl.org/dc/terms/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4c8d14de-52f3-4eb2-b4fe-45f909bf110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Scum Microcystin Data for Box</vt:lpstr>
      <vt:lpstr>Scum Microcystin Data for Box2</vt:lpstr>
      <vt:lpstr>Shore Scum</vt:lpstr>
      <vt:lpstr>Scum Microcystin Database</vt:lpstr>
      <vt:lpstr>Table 5 MicAna Stats</vt:lpstr>
      <vt:lpstr>Chart 7 Shore Scum by Date</vt:lpstr>
      <vt:lpstr>Chart 8 Swimming Beach Microcys</vt:lpstr>
      <vt:lpstr>Ecology Phyto 10-21-14</vt:lpstr>
      <vt:lpstr>Phyto Group</vt:lpstr>
      <vt:lpstr>Beach Microcystin Database</vt:lpstr>
      <vt:lpstr>Ecology GL MC 10-29-14</vt:lpstr>
      <vt:lpstr>Ecology GL MC 10-21-14</vt:lpstr>
      <vt:lpstr>Ecology Toxin 10-21-14</vt:lpstr>
      <vt:lpstr>'Table 5 MicAna Stats'!Print_Area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Zisette</dc:creator>
  <cp:lastModifiedBy>Tim Clark</cp:lastModifiedBy>
  <cp:lastPrinted>2014-11-11T17:05:05Z</cp:lastPrinted>
  <dcterms:created xsi:type="dcterms:W3CDTF">2014-10-21T15:56:29Z</dcterms:created>
  <dcterms:modified xsi:type="dcterms:W3CDTF">2023-09-27T20:43:19Z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0x0101009526092C191DEA44B4B614FAD86B313C</vt:lpwstr>
  </property>
  <property fmtid="{D5CDD505-2E9C-101B-9397-08002B2CF9AE}" pid="3" name="MediaServiceImageTags">
    <vt:lpwstr/>
  </property>
</Properties>
</file>