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kngo\Downloads\"/>
    </mc:Choice>
  </mc:AlternateContent>
  <bookViews>
    <workbookView xWindow="0" yWindow="0" windowWidth="7660" windowHeight="20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/>
  <c r="F42" i="2"/>
  <c r="F40" i="2"/>
  <c r="L18" i="1" l="1"/>
  <c r="K18" i="1"/>
  <c r="J18" i="1"/>
  <c r="I18" i="1"/>
  <c r="L12" i="1"/>
  <c r="K12" i="1"/>
  <c r="J12" i="1"/>
  <c r="I12" i="1"/>
  <c r="C12" i="1" s="1"/>
  <c r="L6" i="1"/>
  <c r="K6" i="1"/>
  <c r="J6" i="1"/>
  <c r="I6" i="1"/>
  <c r="L16" i="1"/>
  <c r="K16" i="1"/>
  <c r="J16" i="1"/>
  <c r="I16" i="1"/>
  <c r="C16" i="1" s="1"/>
  <c r="L10" i="1"/>
  <c r="K10" i="1"/>
  <c r="J10" i="1"/>
  <c r="I10" i="1"/>
  <c r="B10" i="1" s="1"/>
  <c r="I4" i="1"/>
  <c r="B4" i="1" s="1"/>
  <c r="J4" i="1"/>
  <c r="K4" i="1"/>
  <c r="L4" i="1"/>
  <c r="C4" i="1" l="1"/>
  <c r="C18" i="1"/>
  <c r="B12" i="1"/>
  <c r="C6" i="1"/>
  <c r="C10" i="1"/>
  <c r="B6" i="1"/>
  <c r="B18" i="1"/>
  <c r="B16" i="1"/>
</calcChain>
</file>

<file path=xl/sharedStrings.xml><?xml version="1.0" encoding="utf-8"?>
<sst xmlns="http://schemas.openxmlformats.org/spreadsheetml/2006/main" count="97" uniqueCount="45">
  <si>
    <t>Revenue</t>
  </si>
  <si>
    <t>Cost of revenue</t>
  </si>
  <si>
    <t>Gross profit</t>
  </si>
  <si>
    <t>Fiscal year ends in March. JPY in millions except per share data.</t>
  </si>
  <si>
    <t>2018-03</t>
  </si>
  <si>
    <t>2017-03</t>
  </si>
  <si>
    <t>2016-03</t>
  </si>
  <si>
    <t>2015-03</t>
  </si>
  <si>
    <t>2014-03</t>
  </si>
  <si>
    <t>SONY CORP ADR  (SNE) CashFlowFlag INCOME STATEMENT</t>
  </si>
  <si>
    <t>SOFTBANK GROUP CORP ADR  (SFTBY) CashFlowFlag INCOME STATEMENT</t>
  </si>
  <si>
    <t>Growth Rev</t>
  </si>
  <si>
    <t>TOYOTA MOTOR CORP ADR  (TM) CashFlowFlag INCOME STATEMENT</t>
  </si>
  <si>
    <t>Growth 2018-2017</t>
  </si>
  <si>
    <t>4 year ave</t>
  </si>
  <si>
    <t>GROWTH</t>
  </si>
  <si>
    <t>Revenue %</t>
  </si>
  <si>
    <t>5-Year Average</t>
  </si>
  <si>
    <t>Operating Income %</t>
  </si>
  <si>
    <t>Key Ratios -&gt; Efficiency Ratios</t>
  </si>
  <si>
    <t>Inventory Turnover</t>
  </si>
  <si>
    <t>Key Ratios -&gt; Profitability</t>
  </si>
  <si>
    <t>Gross Margin</t>
  </si>
  <si>
    <t>SFTBY</t>
  </si>
  <si>
    <t>TM</t>
  </si>
  <si>
    <t>SNE</t>
  </si>
  <si>
    <t>Liquidity/Financial Health</t>
  </si>
  <si>
    <t>Current Ratio</t>
  </si>
  <si>
    <t>Debt/Equity</t>
  </si>
  <si>
    <t>Gross Profit</t>
  </si>
  <si>
    <t>Aibo</t>
  </si>
  <si>
    <t>Monthly data and insurance fees</t>
  </si>
  <si>
    <t>Other charges</t>
  </si>
  <si>
    <t>Total</t>
  </si>
  <si>
    <t>Pepper</t>
  </si>
  <si>
    <t>Kirobo</t>
  </si>
  <si>
    <t>Price (excl tax)</t>
  </si>
  <si>
    <t>Yen</t>
  </si>
  <si>
    <t>Units Sold on launch</t>
  </si>
  <si>
    <t>Kirobo: Not AI</t>
  </si>
  <si>
    <t>Pepper: Monthly data and insurance fees, sold in UK</t>
  </si>
  <si>
    <t>Aibo: 3-year cloud subscription service, old version sold 150,000 units for $ 2,000 price tag</t>
  </si>
  <si>
    <t>To-date</t>
  </si>
  <si>
    <t>Free Cash Flow</t>
  </si>
  <si>
    <t>Sony PlayStation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</si>
</sst>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1" fillId="0" borderId="0" xfId="0" applyNumberFormat="1" applyFont="1"/>
    <xf numFmtId="164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SNE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Sheet2!$B$1:$F$1</c:f>
              <c:strCache>
                <c:ptCount val="5"/>
                <c:pt idx="0">
                  <c:v>2018-03</c:v>
                </c:pt>
                <c:pt idx="1">
                  <c:v>2017-03</c:v>
                </c:pt>
                <c:pt idx="2">
                  <c:v>2016-03</c:v>
                </c:pt>
                <c:pt idx="3">
                  <c:v>2015-03</c:v>
                </c:pt>
                <c:pt idx="4">
                  <c:v>2014-03</c:v>
                </c:pt>
              </c:strCache>
            </c:strRef>
          </c:cat>
          <c:val>
            <c:numRef>
              <c:f>Sheet2!$B$2:$F$2</c:f>
              <c:numCache>
                <c:formatCode>_(* #,##0_);_(* \(#,##0\);_(* "-"??_);_(@_)</c:formatCode>
                <c:ptCount val="5"/>
                <c:pt idx="0">
                  <c:v>8543982</c:v>
                </c:pt>
                <c:pt idx="1">
                  <c:v>7603250</c:v>
                </c:pt>
                <c:pt idx="2">
                  <c:v>8105712</c:v>
                </c:pt>
                <c:pt idx="3">
                  <c:v>8215880</c:v>
                </c:pt>
                <c:pt idx="4">
                  <c:v>7767266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5-4927-AF48-1533840656FC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SFTBY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Sheet2!$B$1:$F$1</c:f>
              <c:strCache>
                <c:ptCount val="5"/>
                <c:pt idx="0">
                  <c:v>2018-03</c:v>
                </c:pt>
                <c:pt idx="1">
                  <c:v>2017-03</c:v>
                </c:pt>
                <c:pt idx="2">
                  <c:v>2016-03</c:v>
                </c:pt>
                <c:pt idx="3">
                  <c:v>2015-03</c:v>
                </c:pt>
                <c:pt idx="4">
                  <c:v>2014-03</c:v>
                </c:pt>
              </c:strCache>
            </c:strRef>
          </c:cat>
          <c:val>
            <c:numRef>
              <c:f>Sheet2!$B$3:$F$3</c:f>
              <c:numCache>
                <c:formatCode>_(* #,##0_);_(* \(#,##0\);_(* "-"??_);_(@_)</c:formatCode>
                <c:ptCount val="5"/>
                <c:pt idx="0">
                  <c:v>9158765</c:v>
                </c:pt>
                <c:pt idx="1">
                  <c:v>8901004</c:v>
                </c:pt>
                <c:pt idx="2">
                  <c:v>9153549</c:v>
                </c:pt>
                <c:pt idx="3">
                  <c:v>8670221</c:v>
                </c:pt>
                <c:pt idx="4">
                  <c:v>6666651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05-4927-AF48-1533840656FC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TM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Sheet2!$B$1:$F$1</c:f>
              <c:strCache>
                <c:ptCount val="5"/>
                <c:pt idx="0">
                  <c:v>2018-03</c:v>
                </c:pt>
                <c:pt idx="1">
                  <c:v>2017-03</c:v>
                </c:pt>
                <c:pt idx="2">
                  <c:v>2016-03</c:v>
                </c:pt>
                <c:pt idx="3">
                  <c:v>2015-03</c:v>
                </c:pt>
                <c:pt idx="4">
                  <c:v>2014-03</c:v>
                </c:pt>
              </c:strCache>
            </c:strRef>
          </c:cat>
          <c:val>
            <c:numRef>
              <c:f>Sheet2!$B$4:$F$4</c:f>
              <c:numCache>
                <c:formatCode>_(* #,##0_);_(* \(#,##0\);_(* "-"??_);_(@_)</c:formatCode>
                <c:ptCount val="5"/>
                <c:pt idx="0">
                  <c:v>29379510</c:v>
                </c:pt>
                <c:pt idx="1">
                  <c:v>27597193</c:v>
                </c:pt>
                <c:pt idx="2">
                  <c:v>28403118</c:v>
                </c:pt>
                <c:pt idx="3">
                  <c:v>27234521</c:v>
                </c:pt>
                <c:pt idx="4">
                  <c:v>25691911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05-4927-AF48-153384065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519944"/>
        <c:axId val="545522568"/>
      </c:barChart>
      <c:catAx>
        <c:axId val="545519944"/>
        <c:scaling>
          <c:orientation val="minMax"/>
        </c:scaling>
        <c:delete val="0"/>
        <c:axPos val="b"/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22568"/>
        <c:crosses val="autoZero"/>
        <c:auto val="1"/>
        <c:lblAlgn val="ctr"/>
        <c:lblOffset val="100"/>
        <c:noMultiLvlLbl val="0"/>
      </c:catAx>
      <c:valAx>
        <c:axId val="54552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Yen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19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Sheet2!$A$14</c:f>
              <c:strCache>
                <c:ptCount val="1"/>
                <c:pt idx="0">
                  <c:v>SNE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Sheet2!$B$13:$F$13</c:f>
              <c:strCache>
                <c:ptCount val="5"/>
                <c:pt idx="0">
                  <c:v>2018-03</c:v>
                </c:pt>
                <c:pt idx="1">
                  <c:v>2017-03</c:v>
                </c:pt>
                <c:pt idx="2">
                  <c:v>2016-03</c:v>
                </c:pt>
                <c:pt idx="3">
                  <c:v>2015-03</c:v>
                </c:pt>
                <c:pt idx="4">
                  <c:v>2014-03</c:v>
                </c:pt>
              </c:strCache>
            </c:strRef>
          </c:cat>
          <c:val>
            <c:numRef>
              <c:f>Sheet2!$B$14:$F$14</c:f>
              <c:numCache>
                <c:formatCode>_(* #,##0_);_(* \(#,##0\);_(* "-"??_);_(@_)</c:formatCode>
                <c:ptCount val="5"/>
                <c:pt idx="0">
                  <c:v>2313560</c:v>
                </c:pt>
                <c:pt idx="1">
                  <c:v>1940096</c:v>
                </c:pt>
                <c:pt idx="2">
                  <c:v>2031060</c:v>
                </c:pt>
                <c:pt idx="3">
                  <c:v>2057746</c:v>
                </c:pt>
                <c:pt idx="4">
                  <c:v>1811055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0-4E27-9E24-8A07CCFC376D}"/>
            </c:ext>
          </c:extLst>
        </c:ser>
        <c:ser>
          <c:idx val="1"/>
          <c:order val="1"/>
          <c:tx>
            <c:strRef>
              <c:f>Sheet2!$A$15</c:f>
              <c:strCache>
                <c:ptCount val="1"/>
                <c:pt idx="0">
                  <c:v>SFTBY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Sheet2!$B$13:$F$13</c:f>
              <c:strCache>
                <c:ptCount val="5"/>
                <c:pt idx="0">
                  <c:v>2018-03</c:v>
                </c:pt>
                <c:pt idx="1">
                  <c:v>2017-03</c:v>
                </c:pt>
                <c:pt idx="2">
                  <c:v>2016-03</c:v>
                </c:pt>
                <c:pt idx="3">
                  <c:v>2015-03</c:v>
                </c:pt>
                <c:pt idx="4">
                  <c:v>2014-03</c:v>
                </c:pt>
              </c:strCache>
            </c:strRef>
          </c:cat>
          <c:val>
            <c:numRef>
              <c:f>Sheet2!$B$15:$F$15</c:f>
              <c:numCache>
                <c:formatCode>_(* #,##0_);_(* \(#,##0\);_(* "-"??_);_(@_)</c:formatCode>
                <c:ptCount val="5"/>
                <c:pt idx="0">
                  <c:v>3631188</c:v>
                </c:pt>
                <c:pt idx="1">
                  <c:v>3428766</c:v>
                </c:pt>
                <c:pt idx="2">
                  <c:v>3526897</c:v>
                </c:pt>
                <c:pt idx="3">
                  <c:v>3342997</c:v>
                </c:pt>
                <c:pt idx="4">
                  <c:v>2713481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B0-4E27-9E24-8A07CCFC376D}"/>
            </c:ext>
          </c:extLst>
        </c:ser>
        <c:ser>
          <c:idx val="2"/>
          <c:order val="2"/>
          <c:tx>
            <c:strRef>
              <c:f>Sheet2!$A$16</c:f>
              <c:strCache>
                <c:ptCount val="1"/>
                <c:pt idx="0">
                  <c:v>TM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Sheet2!$B$13:$F$13</c:f>
              <c:strCache>
                <c:ptCount val="5"/>
                <c:pt idx="0">
                  <c:v>2018-03</c:v>
                </c:pt>
                <c:pt idx="1">
                  <c:v>2017-03</c:v>
                </c:pt>
                <c:pt idx="2">
                  <c:v>2016-03</c:v>
                </c:pt>
                <c:pt idx="3">
                  <c:v>2015-03</c:v>
                </c:pt>
                <c:pt idx="4">
                  <c:v>2014-03</c:v>
                </c:pt>
              </c:strCache>
            </c:strRef>
          </c:cat>
          <c:val>
            <c:numRef>
              <c:f>Sheet2!$B$16:$F$16</c:f>
              <c:numCache>
                <c:formatCode>_(* #,##0_);_(* \(#,##0\);_(* "-"??_);_(@_)</c:formatCode>
                <c:ptCount val="5"/>
                <c:pt idx="0">
                  <c:v>5490357</c:v>
                </c:pt>
                <c:pt idx="1">
                  <c:v>4862857</c:v>
                </c:pt>
                <c:pt idx="2">
                  <c:v>5797653</c:v>
                </c:pt>
                <c:pt idx="3">
                  <c:v>5392845</c:v>
                </c:pt>
                <c:pt idx="4">
                  <c:v>4890772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B0-4E27-9E24-8A07CCFC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723264"/>
        <c:axId val="529732120"/>
      </c:barChart>
      <c:catAx>
        <c:axId val="5297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32120"/>
        <c:crosses val="autoZero"/>
        <c:auto val="1"/>
        <c:lblAlgn val="ctr"/>
        <c:lblOffset val="100"/>
        <c:noMultiLvlLbl val="0"/>
      </c:catAx>
      <c:valAx>
        <c:axId val="52973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Yen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2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5-Year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Sheet2!$A$29</c:f>
              <c:strCache>
                <c:ptCount val="1"/>
                <c:pt idx="0">
                  <c:v>Revenue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Sheet2!$B$28:$D$28</c:f>
              <c:strCache>
                <c:ptCount val="3"/>
                <c:pt idx="0">
                  <c:v>SNE</c:v>
                </c:pt>
                <c:pt idx="1">
                  <c:v>SFTBY</c:v>
                </c:pt>
                <c:pt idx="2">
                  <c:v>TM</c:v>
                </c:pt>
              </c:strCache>
            </c:strRef>
          </c:cat>
          <c:val>
            <c:numRef>
              <c:f>Sheet2!$B$29:$D$29</c:f>
              <c:numCache>
                <c:formatCode>General</c:formatCode>
                <c:ptCount val="3"/>
                <c:pt idx="0">
                  <c:v>4.67</c:v>
                </c:pt>
                <c:pt idx="1">
                  <c:v>22.07</c:v>
                </c:pt>
                <c:pt idx="2">
                  <c:v>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B-4D8A-B929-810247EBE38C}"/>
            </c:ext>
          </c:extLst>
        </c:ser>
        <c:ser>
          <c:idx val="1"/>
          <c:order val="1"/>
          <c:tx>
            <c:strRef>
              <c:f>Sheet2!$A$30</c:f>
              <c:strCache>
                <c:ptCount val="1"/>
                <c:pt idx="0">
                  <c:v>Operating Income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Sheet2!$B$28:$D$28</c:f>
              <c:strCache>
                <c:ptCount val="3"/>
                <c:pt idx="0">
                  <c:v>SNE</c:v>
                </c:pt>
                <c:pt idx="1">
                  <c:v>SFTBY</c:v>
                </c:pt>
                <c:pt idx="2">
                  <c:v>TM</c:v>
                </c:pt>
              </c:strCache>
            </c:strRef>
          </c:cat>
          <c:val>
            <c:numRef>
              <c:f>Sheet2!$B$30:$D$30</c:f>
              <c:numCache>
                <c:formatCode>General</c:formatCode>
                <c:ptCount val="3"/>
                <c:pt idx="0">
                  <c:v>231.33</c:v>
                </c:pt>
                <c:pt idx="1">
                  <c:v>11.84</c:v>
                </c:pt>
                <c:pt idx="2">
                  <c:v>12.68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B-4D8A-B929-810247EBE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854840"/>
        <c:axId val="531856808"/>
      </c:barChart>
      <c:catAx>
        <c:axId val="531854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56808"/>
        <c:crosses val="autoZero"/>
        <c:auto val="1"/>
        <c:lblAlgn val="ctr"/>
        <c:lblOffset val="100"/>
        <c:noMultiLvlLbl val="0"/>
      </c:catAx>
      <c:valAx>
        <c:axId val="53185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54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298450</xdr:colOff>
      <xdr:row>0</xdr:row>
      <xdr:rowOff>3175</xdr:rowOff>
    </xdr:from>
    <xdr:to>
      <xdr:col>14</xdr:col>
      <xdr:colOff>520700</xdr:colOff>
      <xdr:row>10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12</xdr:row>
      <xdr:rowOff>63499</xdr:rowOff>
    </xdr:from>
    <xdr:to>
      <xdr:col>14</xdr:col>
      <xdr:colOff>431800</xdr:colOff>
      <xdr:row>21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209550</xdr:colOff>
      <xdr:row>25</xdr:row>
      <xdr:rowOff>152400</xdr:rowOff>
    </xdr:from>
    <xdr:to>
      <xdr:col>8</xdr:col>
      <xdr:colOff>260350</xdr:colOff>
      <xdr:row>35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opLeftCell="A28" workbookViewId="0">
      <selection activeCell="B49" sqref="B49:D50"/>
    </sheetView>
  </sheetViews>
  <sheetFormatPr defaultRowHeight="14.5" x14ac:dyDescent="0.35"/>
  <cols>
    <col min="1" max="1" width="30.54296875" customWidth="1"/>
    <col min="2" max="2" width="9" customWidth="1"/>
    <col min="3" max="3" width="11.81640625" customWidth="1"/>
  </cols>
  <sheetData>
    <row r="2" spans="1:12" x14ac:dyDescent="0.35">
      <c r="A2" s="1" t="s">
        <v>9</v>
      </c>
      <c r="I2" t="s">
        <v>15</v>
      </c>
    </row>
    <row r="3" spans="1:12" ht="29" x14ac:dyDescent="0.35">
      <c r="A3" s="2" t="s">
        <v>3</v>
      </c>
      <c r="B3" s="1" t="s">
        <v>13</v>
      </c>
      <c r="C3" s="1" t="s">
        <v>14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>
        <v>2018</v>
      </c>
      <c r="J3">
        <v>2017</v>
      </c>
      <c r="K3">
        <v>2016</v>
      </c>
      <c r="L3">
        <v>2015</v>
      </c>
    </row>
    <row r="4" spans="1:12" x14ac:dyDescent="0.35">
      <c r="A4" t="s">
        <v>0</v>
      </c>
      <c r="B4" s="3">
        <f>+I4</f>
        <v>1.1237276164797949</v>
      </c>
      <c r="C4" s="3">
        <f>AVERAGE(I4:L4)</f>
        <v>1.0265217081392071</v>
      </c>
      <c r="D4">
        <v>8543982</v>
      </c>
      <c r="E4">
        <v>7603250</v>
      </c>
      <c r="F4">
        <v>8105712</v>
      </c>
      <c r="G4">
        <v>8215880</v>
      </c>
      <c r="H4">
        <v>7767266</v>
      </c>
      <c r="I4">
        <f t="shared" ref="I4:K4" si="0">1+(D4-E4)/E4</f>
        <v>1.1237276164797949</v>
      </c>
      <c r="J4">
        <f t="shared" si="0"/>
        <v>0.93801136778607486</v>
      </c>
      <c r="K4">
        <f t="shared" si="0"/>
        <v>0.98659084602014635</v>
      </c>
      <c r="L4">
        <f>1+(G4-H4)/H4</f>
        <v>1.0577570022708118</v>
      </c>
    </row>
    <row r="5" spans="1:12" x14ac:dyDescent="0.35">
      <c r="A5" t="s">
        <v>1</v>
      </c>
      <c r="B5" s="3"/>
      <c r="C5" s="3"/>
      <c r="D5">
        <v>6230422</v>
      </c>
      <c r="E5">
        <v>5663154</v>
      </c>
      <c r="F5">
        <v>6074652</v>
      </c>
      <c r="G5">
        <v>6158134</v>
      </c>
      <c r="H5">
        <v>5956211</v>
      </c>
    </row>
    <row r="6" spans="1:12" x14ac:dyDescent="0.35">
      <c r="A6" t="s">
        <v>2</v>
      </c>
      <c r="B6" s="3">
        <f>+I6</f>
        <v>1.1924976908359173</v>
      </c>
      <c r="C6" s="3">
        <f>AVERAGE(I6:L6)</f>
        <v>1.0677391601453539</v>
      </c>
      <c r="D6">
        <v>2313560</v>
      </c>
      <c r="E6">
        <v>1940096</v>
      </c>
      <c r="F6">
        <v>2031060</v>
      </c>
      <c r="G6">
        <v>2057746</v>
      </c>
      <c r="H6">
        <v>1811055</v>
      </c>
      <c r="I6">
        <f t="shared" ref="I6" si="1">1+(D6-E6)/E6</f>
        <v>1.1924976908359173</v>
      </c>
      <c r="J6">
        <f t="shared" ref="J6" si="2">1+(E6-F6)/F6</f>
        <v>0.9552135338197788</v>
      </c>
      <c r="K6">
        <f t="shared" ref="K6" si="3">1+(F6-G6)/G6</f>
        <v>0.98703144119828201</v>
      </c>
      <c r="L6">
        <f>1+(G6-H6)/H6</f>
        <v>1.1362139747274378</v>
      </c>
    </row>
    <row r="8" spans="1:12" x14ac:dyDescent="0.35">
      <c r="A8" s="1" t="s">
        <v>10</v>
      </c>
    </row>
    <row r="9" spans="1:12" ht="29" x14ac:dyDescent="0.35">
      <c r="A9" s="2" t="s">
        <v>3</v>
      </c>
      <c r="B9" s="1" t="s">
        <v>11</v>
      </c>
      <c r="C9" s="1" t="s">
        <v>14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 spans="1:12" x14ac:dyDescent="0.35">
      <c r="A10" t="s">
        <v>0</v>
      </c>
      <c r="B10" s="3">
        <f>+I10</f>
        <v>1.028958643317091</v>
      </c>
      <c r="C10" s="3">
        <f>AVERAGE(I10:L10)</f>
        <v>1.0894126893910729</v>
      </c>
      <c r="D10">
        <v>9158765</v>
      </c>
      <c r="E10">
        <v>8901004</v>
      </c>
      <c r="F10">
        <v>9153549</v>
      </c>
      <c r="G10">
        <v>8670221</v>
      </c>
      <c r="H10">
        <v>6666651</v>
      </c>
      <c r="I10">
        <f t="shared" ref="I10" si="4">1+(D10-E10)/E10</f>
        <v>1.028958643317091</v>
      </c>
      <c r="J10">
        <f t="shared" ref="J10" si="5">1+(E10-F10)/F10</f>
        <v>0.97241015479351234</v>
      </c>
      <c r="K10">
        <f t="shared" ref="K10" si="6">1+(F10-G10)/G10</f>
        <v>1.0557457531936036</v>
      </c>
      <c r="L10">
        <f>1+(G10-H10)/H10</f>
        <v>1.3005362062600847</v>
      </c>
    </row>
    <row r="11" spans="1:12" x14ac:dyDescent="0.35">
      <c r="A11" t="s">
        <v>1</v>
      </c>
      <c r="B11" s="3"/>
      <c r="C11" s="3"/>
      <c r="D11">
        <v>5527577</v>
      </c>
      <c r="E11">
        <v>5472238</v>
      </c>
      <c r="F11">
        <v>5626652</v>
      </c>
      <c r="G11">
        <v>5327224</v>
      </c>
      <c r="H11">
        <v>3953170</v>
      </c>
    </row>
    <row r="12" spans="1:12" x14ac:dyDescent="0.35">
      <c r="A12" t="s">
        <v>2</v>
      </c>
      <c r="B12" s="3">
        <f>+I12</f>
        <v>1.059036399684318</v>
      </c>
      <c r="C12" s="3">
        <f>AVERAGE(I12:L12)</f>
        <v>1.0795547596418624</v>
      </c>
      <c r="D12">
        <v>3631188</v>
      </c>
      <c r="E12">
        <v>3428766</v>
      </c>
      <c r="F12">
        <v>3526897</v>
      </c>
      <c r="G12">
        <v>3342997</v>
      </c>
      <c r="H12">
        <v>2713481</v>
      </c>
      <c r="I12">
        <f t="shared" ref="I12" si="7">1+(D12-E12)/E12</f>
        <v>1.059036399684318</v>
      </c>
      <c r="J12">
        <f t="shared" ref="J12" si="8">1+(E12-F12)/F12</f>
        <v>0.97217639188215588</v>
      </c>
      <c r="K12">
        <f t="shared" ref="K12" si="9">1+(F12-G12)/G12</f>
        <v>1.0550105190043544</v>
      </c>
      <c r="L12">
        <f>1+(G12-H12)/H12</f>
        <v>1.2319957279966214</v>
      </c>
    </row>
    <row r="14" spans="1:12" x14ac:dyDescent="0.35">
      <c r="A14" s="1" t="s">
        <v>12</v>
      </c>
    </row>
    <row r="15" spans="1:12" ht="29" x14ac:dyDescent="0.35">
      <c r="A15" s="2" t="s">
        <v>3</v>
      </c>
      <c r="B15" s="1" t="s">
        <v>11</v>
      </c>
      <c r="C15" s="1" t="s">
        <v>14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12" x14ac:dyDescent="0.35">
      <c r="A16" t="s">
        <v>0</v>
      </c>
      <c r="B16" s="3">
        <f>+I16</f>
        <v>1.0645832712044301</v>
      </c>
      <c r="C16" s="3">
        <f>AVERAGE(I16:L16)</f>
        <v>1.0347900116226167</v>
      </c>
      <c r="D16">
        <v>29379510</v>
      </c>
      <c r="E16">
        <v>27597193</v>
      </c>
      <c r="F16">
        <v>28403118</v>
      </c>
      <c r="G16">
        <v>27234521</v>
      </c>
      <c r="H16">
        <v>25691911</v>
      </c>
      <c r="I16">
        <f t="shared" ref="I16" si="10">1+(D16-E16)/E16</f>
        <v>1.0645832712044301</v>
      </c>
      <c r="J16">
        <f t="shared" ref="J16" si="11">1+(E16-F16)/F16</f>
        <v>0.97162547435813207</v>
      </c>
      <c r="K16">
        <f t="shared" ref="K16" si="12">1+(F16-G16)/G16</f>
        <v>1.0429086672756243</v>
      </c>
      <c r="L16">
        <f>1+(G16-H16)/H16</f>
        <v>1.0600426336522806</v>
      </c>
    </row>
    <row r="17" spans="1:12" x14ac:dyDescent="0.35">
      <c r="A17" t="s">
        <v>1</v>
      </c>
      <c r="B17" s="3"/>
      <c r="C17" s="3"/>
      <c r="D17">
        <v>23889153</v>
      </c>
      <c r="E17">
        <v>22734336</v>
      </c>
      <c r="F17">
        <v>22605465</v>
      </c>
      <c r="G17">
        <v>21841676</v>
      </c>
      <c r="H17">
        <v>20801139</v>
      </c>
    </row>
    <row r="18" spans="1:12" x14ac:dyDescent="0.35">
      <c r="A18" t="s">
        <v>2</v>
      </c>
      <c r="B18" s="3">
        <f>+I18</f>
        <v>1.1290393692432248</v>
      </c>
      <c r="C18" s="3">
        <f>AVERAGE(I18:L18)</f>
        <v>1.0363808780397126</v>
      </c>
      <c r="D18">
        <v>5490357</v>
      </c>
      <c r="E18">
        <v>4862857</v>
      </c>
      <c r="F18">
        <v>5797653</v>
      </c>
      <c r="G18">
        <v>5392845</v>
      </c>
      <c r="H18">
        <v>4890772</v>
      </c>
      <c r="I18">
        <f t="shared" ref="I18" si="13">1+(D18-E18)/E18</f>
        <v>1.1290393692432248</v>
      </c>
      <c r="J18">
        <f t="shared" ref="J18" si="14">1+(E18-F18)/F18</f>
        <v>0.83876303048837175</v>
      </c>
      <c r="K18">
        <f t="shared" ref="K18" si="15">1+(F18-G18)/G18</f>
        <v>1.0750639041173999</v>
      </c>
      <c r="L18">
        <f>1+(G18-H18)/H18</f>
        <v>1.1026572083098538</v>
      </c>
    </row>
    <row r="36" spans="1:4" x14ac:dyDescent="0.35">
      <c r="B36" s="1" t="s">
        <v>25</v>
      </c>
      <c r="C36" s="1" t="s">
        <v>23</v>
      </c>
      <c r="D36" s="1" t="s">
        <v>24</v>
      </c>
    </row>
    <row r="37" spans="1:4" x14ac:dyDescent="0.35">
      <c r="A37" t="s">
        <v>16</v>
      </c>
    </row>
    <row r="38" spans="1:4" x14ac:dyDescent="0.35">
      <c r="A38" t="s">
        <v>17</v>
      </c>
      <c r="B38">
        <v>4.67</v>
      </c>
      <c r="C38">
        <v>22.07</v>
      </c>
      <c r="D38">
        <v>5.89</v>
      </c>
    </row>
    <row r="39" spans="1:4" x14ac:dyDescent="0.35">
      <c r="A39" t="s">
        <v>18</v>
      </c>
    </row>
    <row r="40" spans="1:4" x14ac:dyDescent="0.35">
      <c r="A40" t="s">
        <v>17</v>
      </c>
      <c r="B40">
        <v>231.33</v>
      </c>
      <c r="C40">
        <v>11.84</v>
      </c>
      <c r="D40">
        <v>12.68</v>
      </c>
    </row>
    <row r="42" spans="1:4" x14ac:dyDescent="0.35">
      <c r="A42" t="s">
        <v>21</v>
      </c>
    </row>
    <row r="43" spans="1:4" x14ac:dyDescent="0.35">
      <c r="A43" t="s">
        <v>22</v>
      </c>
      <c r="B43">
        <v>27.08</v>
      </c>
      <c r="C43">
        <v>39.65</v>
      </c>
      <c r="D43">
        <v>18.690000000000001</v>
      </c>
    </row>
    <row r="45" spans="1:4" x14ac:dyDescent="0.35">
      <c r="A45" t="s">
        <v>19</v>
      </c>
    </row>
    <row r="46" spans="1:4" x14ac:dyDescent="0.35">
      <c r="A46" t="s">
        <v>20</v>
      </c>
      <c r="B46">
        <v>9.34</v>
      </c>
      <c r="C46">
        <v>15.72</v>
      </c>
      <c r="D46">
        <v>9.56</v>
      </c>
    </row>
    <row r="48" spans="1:4" x14ac:dyDescent="0.35">
      <c r="A48" t="s">
        <v>26</v>
      </c>
    </row>
    <row r="49" spans="1:4" x14ac:dyDescent="0.35">
      <c r="A49" t="s">
        <v>27</v>
      </c>
      <c r="B49">
        <v>0.92</v>
      </c>
      <c r="C49">
        <v>0.84</v>
      </c>
      <c r="D49">
        <v>1.02</v>
      </c>
    </row>
    <row r="50" spans="1:4" x14ac:dyDescent="0.35">
      <c r="A50" t="s">
        <v>28</v>
      </c>
      <c r="B50">
        <v>0.21</v>
      </c>
      <c r="C50">
        <v>2.3199999999999998</v>
      </c>
      <c r="D50">
        <v>0.55000000000000004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6" workbookViewId="0">
      <selection activeCell="A55" sqref="A55"/>
    </sheetView>
  </sheetViews>
  <sheetFormatPr defaultRowHeight="14.5" x14ac:dyDescent="0.35"/>
  <cols>
    <col min="1" max="1" width="25.08984375" customWidth="1"/>
    <col min="2" max="6" width="14.6328125" bestFit="1" customWidth="1"/>
  </cols>
  <sheetData>
    <row r="1" spans="1:6" x14ac:dyDescent="0.35">
      <c r="A1" s="2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25</v>
      </c>
      <c r="B2" s="4">
        <v>8543982</v>
      </c>
      <c r="C2" s="4">
        <v>7603250</v>
      </c>
      <c r="D2" s="4">
        <v>8105712</v>
      </c>
      <c r="E2" s="4">
        <v>8215880</v>
      </c>
      <c r="F2" s="4">
        <v>7767266</v>
      </c>
    </row>
    <row r="3" spans="1:6" x14ac:dyDescent="0.35">
      <c r="A3" t="s">
        <v>23</v>
      </c>
      <c r="B3" s="4">
        <v>9158765</v>
      </c>
      <c r="C3" s="4">
        <v>8901004</v>
      </c>
      <c r="D3" s="4">
        <v>9153549</v>
      </c>
      <c r="E3" s="4">
        <v>8670221</v>
      </c>
      <c r="F3" s="4">
        <v>6666651</v>
      </c>
    </row>
    <row r="4" spans="1:6" x14ac:dyDescent="0.35">
      <c r="A4" t="s">
        <v>24</v>
      </c>
      <c r="B4" s="4">
        <v>29379510</v>
      </c>
      <c r="C4" s="4">
        <v>27597193</v>
      </c>
      <c r="D4" s="4">
        <v>28403118</v>
      </c>
      <c r="E4" s="4">
        <v>27234521</v>
      </c>
      <c r="F4" s="4">
        <v>25691911</v>
      </c>
    </row>
    <row r="13" spans="1:6" x14ac:dyDescent="0.35">
      <c r="A13" t="s">
        <v>29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35">
      <c r="A14" t="s">
        <v>25</v>
      </c>
      <c r="B14" s="4">
        <v>2313560</v>
      </c>
      <c r="C14" s="4">
        <v>1940096</v>
      </c>
      <c r="D14" s="4">
        <v>2031060</v>
      </c>
      <c r="E14" s="4">
        <v>2057746</v>
      </c>
      <c r="F14" s="4">
        <v>1811055</v>
      </c>
    </row>
    <row r="15" spans="1:6" x14ac:dyDescent="0.35">
      <c r="A15" t="s">
        <v>23</v>
      </c>
      <c r="B15" s="4">
        <v>3631188</v>
      </c>
      <c r="C15" s="4">
        <v>3428766</v>
      </c>
      <c r="D15" s="4">
        <v>3526897</v>
      </c>
      <c r="E15" s="4">
        <v>3342997</v>
      </c>
      <c r="F15" s="4">
        <v>2713481</v>
      </c>
    </row>
    <row r="16" spans="1:6" x14ac:dyDescent="0.35">
      <c r="A16" t="s">
        <v>24</v>
      </c>
      <c r="B16" s="4">
        <v>5490357</v>
      </c>
      <c r="C16" s="4">
        <v>4862857</v>
      </c>
      <c r="D16" s="4">
        <v>5797653</v>
      </c>
      <c r="E16" s="4">
        <v>5392845</v>
      </c>
      <c r="F16" s="4">
        <v>4890772</v>
      </c>
    </row>
    <row r="28" spans="1:4" x14ac:dyDescent="0.35">
      <c r="A28" t="s">
        <v>17</v>
      </c>
      <c r="B28" s="1" t="s">
        <v>25</v>
      </c>
      <c r="C28" s="1" t="s">
        <v>23</v>
      </c>
      <c r="D28" s="1" t="s">
        <v>24</v>
      </c>
    </row>
    <row r="29" spans="1:4" x14ac:dyDescent="0.35">
      <c r="A29" t="s">
        <v>16</v>
      </c>
      <c r="B29">
        <v>4.67</v>
      </c>
      <c r="C29">
        <v>22.07</v>
      </c>
      <c r="D29">
        <v>5.89</v>
      </c>
    </row>
    <row r="30" spans="1:4" x14ac:dyDescent="0.35">
      <c r="A30" t="s">
        <v>18</v>
      </c>
      <c r="B30">
        <v>231.33</v>
      </c>
      <c r="C30">
        <v>11.84</v>
      </c>
      <c r="D30">
        <v>12.68</v>
      </c>
    </row>
    <row r="39" spans="1:7" x14ac:dyDescent="0.35">
      <c r="A39" t="s">
        <v>37</v>
      </c>
      <c r="B39" t="s">
        <v>38</v>
      </c>
      <c r="C39" t="s">
        <v>42</v>
      </c>
      <c r="D39" t="s">
        <v>36</v>
      </c>
      <c r="E39" t="s">
        <v>32</v>
      </c>
      <c r="F39" t="s">
        <v>33</v>
      </c>
      <c r="G39" t="s">
        <v>31</v>
      </c>
    </row>
    <row r="40" spans="1:7" x14ac:dyDescent="0.35">
      <c r="A40" t="s">
        <v>30</v>
      </c>
      <c r="B40" s="5">
        <v>11111</v>
      </c>
      <c r="C40" s="5">
        <v>20000</v>
      </c>
      <c r="D40" s="5">
        <v>198000</v>
      </c>
      <c r="E40" s="5">
        <v>90000</v>
      </c>
      <c r="F40" s="5">
        <f>+D40+E40</f>
        <v>288000</v>
      </c>
    </row>
    <row r="41" spans="1:7" x14ac:dyDescent="0.35">
      <c r="A41" t="s">
        <v>34</v>
      </c>
      <c r="B41" s="4">
        <v>1000</v>
      </c>
      <c r="C41" s="5">
        <v>12000</v>
      </c>
      <c r="D41" s="5">
        <v>198000</v>
      </c>
      <c r="E41" s="5">
        <v>24600</v>
      </c>
      <c r="F41" s="5">
        <f t="shared" ref="F41:F42" si="0">+D41+E41</f>
        <v>222600</v>
      </c>
    </row>
    <row r="42" spans="1:7" x14ac:dyDescent="0.35">
      <c r="A42" t="s">
        <v>35</v>
      </c>
      <c r="B42" s="4">
        <v>5400</v>
      </c>
      <c r="D42" s="5">
        <v>39800</v>
      </c>
      <c r="F42" s="5">
        <f t="shared" si="0"/>
        <v>39800</v>
      </c>
    </row>
    <row r="43" spans="1:7" x14ac:dyDescent="0.35">
      <c r="D43" s="5">
        <v>180</v>
      </c>
    </row>
    <row r="44" spans="1:7" x14ac:dyDescent="0.35">
      <c r="A44" t="s">
        <v>41</v>
      </c>
    </row>
    <row r="45" spans="1:7" x14ac:dyDescent="0.35">
      <c r="A45" t="s">
        <v>40</v>
      </c>
    </row>
    <row r="46" spans="1:7" x14ac:dyDescent="0.35">
      <c r="A46" t="s">
        <v>39</v>
      </c>
    </row>
    <row r="49" spans="1:6" x14ac:dyDescent="0.35">
      <c r="B49" s="5">
        <v>72017</v>
      </c>
    </row>
    <row r="54" spans="1:6" x14ac:dyDescent="0.35">
      <c r="A54" t="s">
        <v>44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</row>
    <row r="55" spans="1:6" x14ac:dyDescent="0.35">
      <c r="A55" s="2" t="s">
        <v>0</v>
      </c>
      <c r="B55" s="4">
        <v>8543982</v>
      </c>
      <c r="C55" s="4">
        <v>7603250</v>
      </c>
      <c r="D55" s="4">
        <v>8105712</v>
      </c>
      <c r="E55" s="4">
        <v>8215880</v>
      </c>
      <c r="F55" s="4">
        <v>7767266</v>
      </c>
    </row>
    <row r="56" spans="1:6" x14ac:dyDescent="0.35">
      <c r="A56" t="s">
        <v>29</v>
      </c>
      <c r="B56" s="4">
        <v>2313560</v>
      </c>
      <c r="C56" s="4">
        <v>1940096</v>
      </c>
      <c r="D56" s="4">
        <v>2031060</v>
      </c>
      <c r="E56" s="4">
        <v>2057746</v>
      </c>
      <c r="F56" s="4">
        <v>1811055</v>
      </c>
    </row>
    <row r="57" spans="1:6" x14ac:dyDescent="0.35">
      <c r="A57" t="s">
        <v>43</v>
      </c>
      <c r="B57">
        <v>991983</v>
      </c>
      <c r="C57">
        <v>475753</v>
      </c>
      <c r="D57">
        <v>373678</v>
      </c>
      <c r="E57">
        <v>538724</v>
      </c>
      <c r="F57">
        <v>380659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University of Seattle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2018-11-08T17:09:36Z</dcterms:created>
  <dcterms:modified xsi:type="dcterms:W3CDTF">2018-11-09T01:58:37Z</dcterms:modified>
</cp:coreProperties>
</file>