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92F92247-C236-4F2E-AB7A-FCF1906E536B}"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6" r:id="rId13"/>
    <pivotCache cacheId="8" r:id="rId14"/>
    <pivotCache cacheId="85" r:id="rId15"/>
    <pivotCache cacheId="2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40" i="14" l="1"/>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51" i="14" l="1"/>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<sst xmlns="http://schemas.openxmlformats.org/spreadsheetml/2006/main" count="19493" uniqueCount="3634">
  <si>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</si>
  <si>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</si>
  <si>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</si>
  <si>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</si>
  <si>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</si>
  <si>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</si>
  <si>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</si>
  <si>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</si>
  <si>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</si>
  <si>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</si>
  <si>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</si>
  <si>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</si>
  <si>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</si>
  <si>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</si>
  <si>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</si>
  <si>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</si>
  <si>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</si>
  <si>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</si>
  <si>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</si>
  <si>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</si>
  <si>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</si>
  <si>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</si>
  <si>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</si>
  <si>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</si>
  <si>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</si>
  <si>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</si>
  <si>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</si>
  <si>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</si>
  <si>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</si>
  <si>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</si>
  <si>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</si>
  <si>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</si>
  <si>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</si>
  <si>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</si>
  <si>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</si>
  <si>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</si>
  <si>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</si>
  <si>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</si>
  <si>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</si>
  <si>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</si>
  <si>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</si>
  <si>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</si>
  <si>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</si>
  <si>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</si>
  <si>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</si>
  <si>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</si>
  <si>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</si>
  <si>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</si>
  <si>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</si>
  <si>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</si>
  <si>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</si>
  <si>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</si>
  <si>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</si>
  <si>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</si>
  <si>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</si>
  <si>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</si>
  <si>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</si>
  <si>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</si>
  <si>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</si>
  <si>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</si>
  <si>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</si>
  <si>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</si>
  <si>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</si>
  <si>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</si>
  <si>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</si>
  <si>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</si>
  <si>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</si>
  <si>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</si>
  <si>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</si>
  <si>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</si>
  <si>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</si>
  <si>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</si>
  <si>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</si>
  <si>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</si>
  <si>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</si>
  <si>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</si>
  <si>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</si>
  <si>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</si>
  <si>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</si>
  <si>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</si>
  <si>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</si>
  <si>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</si>
  <si>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</si>
  <si>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</si>
  <si>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</si>
  <si>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</si>
  <si>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</si>
  <si>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</si>
  <si>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</si>
  <si>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</si>
  <si>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</si>
  <si>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</si>
  <si>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</si>
  <si>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</si>
  <si>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</si>
  <si>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</si>
  <si>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</si>
  <si>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</si>
  <si>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</si>
  <si>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</si>
  <si>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</si>
  <si>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</si>
  <si>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</si>
  <si>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</si>
  <si>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</si>
  <si>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</si>
  <si>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</si>
  <si>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</si>
  <si>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</si>
  <si>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</si>
  <si>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</si>
  <si>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</si>
  <si>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</si>
  <si>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</si>
  <si>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</si>
  <si>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</si>
  <si>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</si>
  <si>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</si>
  <si>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</si>
  <si>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</si>
  <si>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</si>
  <si>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</si>
  <si>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</si>
  <si>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</si>
  <si>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</si>
  <si>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</si>
  <si>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</si>
  <si>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</si>
  <si>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</si>
  <si>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</si>
  <si>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</si>
  <si>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</si>
  <si>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</si>
  <si>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</si>
  <si>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</si>
  <si>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</si>
  <si>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</si>
  <si>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</si>
  <si>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</si>
  <si>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</si>
  <si>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</si>
  <si>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</si>
  <si>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</si>
  <si>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</si>
  <si>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</si>
  <si>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</si>
  <si>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</si>
  <si>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</si>
  <si>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</si>
  <si>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</si>
  <si>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</si>
  <si>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</si>
  <si>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</si>
  <si>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</si>
  <si>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</si>
  <si>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</si>
  <si>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</si>
  <si>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</si>
  <si>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</si>
  <si>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</si>
  <si>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</si>
  <si>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</si>
  <si>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</si>
  <si>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</si>
  <si>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</si>
  <si>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</si>
  <si>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</si>
  <si>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</si>
  <si>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</si>
  <si>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</si>
  <si>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</si>
  <si>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</si>
  <si>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</si>
  <si>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</si>
  <si>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</si>
  <si>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</si>
  <si>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</si>
  <si>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</si>
  <si>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</si>
  <si>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</si>
  <si>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</si>
  <si>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</si>
  <si>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</si>
  <si>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</si>
  <si>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</si>
  <si>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</si>
  <si>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</si>
  <si>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</si>
  <si>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</si>
  <si>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</si>
  <si>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</si>
  <si>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</si>
  <si>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</si>
  <si>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</si>
  <si>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</si>
  <si>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</si>
  <si>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</si>
  <si>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</si>
  <si>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</si>
  <si>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</si>
  <si>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</si>
  <si>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</si>
  <si>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</si>
  <si>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</si>
  <si>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</si>
  <si>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</si>
  <si>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</si>
  <si>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</si>
  <si>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</si>
  <si>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</si>
  <si>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</si>
  <si>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</si>
  <si>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</si>
  <si>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</si>
  <si>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</si>
  <si>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</si>
  <si>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</si>
  <si>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</si>
  <si>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</si>
  <si>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</si>
  <si>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</si>
  <si>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</si>
  <si>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</si>
  <si>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</si>
  <si>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</si>
  <si>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</si>
  <si>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</si>
  <si>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</si>
  <si>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</si>
  <si>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</si>
  <si>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</si>
  <si>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</si>
  <si>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</si>
  <si>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</si>
  <si>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</si>
  <si>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</si>
  <si>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</si>
  <si>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</si>
  <si>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</si>
  <si>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</si>
  <si>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</si>
  <si>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</si>
  <si>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</si>
  <si>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</si>
  <si>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</si>
  <si>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</si>
  <si>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</si>
  <si>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</si>
  <si>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</si>
  <si>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</si>
  <si>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</si>
  <si>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</si>
  <si>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</si>
  <si>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</si>
  <si>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</si>
  <si>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</si>
  <si>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</si>
  <si>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</si>
  <si>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</si>
  <si>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</si>
  <si>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</si>
  <si>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</si>
  <si>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</si>
  <si>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</si>
  <si>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</si>
  <si>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</si>
  <si>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</si>
  <si>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</si>
  <si>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</si>
  <si>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</si>
  <si>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</si>
  <si>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</si>
  <si>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</si>
  <si>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</si>
  <si>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</si>
  <si>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</si>
  <si>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</si>
  <si>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</si>
  <si>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</si>
  <si>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</si>
  <si>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</si>
  <si>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</si>
  <si>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</si>
  <si>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</si>
  <si>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</si>
  <si>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</si>
  <si>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</si>
  <si>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</si>
  <si>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</si>
  <si>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</si>
  <si>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</si>
  <si>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</si>
  <si>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</si>
  <si>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</si>
  <si>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</si>
  <si>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</si>
  <si>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</si>
  <si>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</si>
  <si>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</si>
  <si>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</si>
  <si>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</si>
  <si>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</si>
  <si>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</si>
  <si>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</si>
  <si>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</si>
  <si>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</si>
  <si>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</si>
  <si>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</si>
  <si>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</si>
  <si>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</si>
  <si>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</si>
  <si>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</si>
  <si>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</si>
  <si>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</si>
  <si>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</si>
  <si>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</si>
  <si>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</si>
  <si>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</si>
  <si>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</si>
  <si>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</si>
  <si>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</si>
  <si>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</si>
  <si>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</si>
  <si>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</si>
  <si>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</si>
  <si>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</si>
  <si>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</si>
  <si>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</si>
  <si>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</si>
  <si>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</si>
  <si>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</si>
  <si>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</si>
  <si>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</si>
  <si>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</si>
  <si>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</si>
  <si>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</si>
  <si>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</si>
  <si>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</si>
  <si>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</si>
  <si>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</si>
  <si>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</si>
  <si>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</si>
  <si>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</si>
  <si>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</si>
  <si>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</si>
  <si>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</si>
  <si>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</si>
  <si>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</si>
  <si>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</si>
  <si>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</si>
  <si>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</si>
  <si>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</si>
  <si>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</si>
  <si>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</si>
  <si>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</si>
  <si>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</si>
  <si>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</si>
  <si>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</si>
  <si>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</si>
  <si>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</si>
  <si>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</si>
  <si>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</si>
  <si>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</si>
  <si>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</si>
  <si>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</si>
  <si>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</si>
  <si>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</si>
  <si>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</si>
  <si>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</si>
  <si>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</si>
  <si>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</si>
  <si>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</si>
  <si>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</si>
  <si>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</si>
  <si>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</si>
  <si>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</si>
  <si>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</si>
  <si>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</si>
  <si>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</si>
  <si>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</si>
  <si>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</si>
  <si>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</si>
  <si>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</si>
  <si>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</si>
  <si>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</si>
  <si>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</si>
  <si>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</si>
  <si>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</si>
  <si>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</si>
  <si>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</si>
  <si>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</si>
  <si>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</si>
  <si>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</si>
  <si>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</si>
  <si>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</si>
  <si>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</si>
  <si>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</si>
  <si>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</si>
  <si>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</si>
  <si>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</si>
  <si>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</si>
  <si>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</si>
  <si>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</si>
  <si>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</si>
  <si>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</si>
  <si>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</si>
  <si>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</si>
  <si>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</si>
  <si>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</si>
  <si>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</si>
  <si>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</si>
  <si>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</si>
  <si>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</si>
  <si>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</si>
  <si>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</si>
  <si>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</si>
  <si>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</si>
  <si>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</si>
  <si>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</si>
  <si>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</si>
  <si>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</si>
  <si>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</si>
  <si>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</si>
  <si>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</si>
  <si>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</si>
  <si>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</si>
  <si>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</si>
  <si>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</si>
  <si>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</si>
  <si>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</si>
  <si>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</si>
  <si>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</si>
  <si>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</si>
  <si>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</si>
  <si>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</si>
  <si>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</si>
  <si>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</si>
  <si>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</si>
  <si>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</si>
  <si>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</si>
  <si>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</si>
  <si>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</si>
  <si>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</si>
  <si>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</si>
  <si>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</si>
  <si>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</si>
  <si>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</si>
  <si>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</si>
  <si>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</si>
  <si>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</si>
  <si>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</si>
  <si>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</si>
  <si>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</si>
  <si>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</si>
  <si>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</si>
  <si>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</si>
  <si>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</si>
  <si>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</si>
  <si>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</si>
  <si>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</si>
  <si>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</si>
  <si>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</si>
  <si>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</si>
  <si>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</si>
  <si>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</si>
  <si>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</si>
  <si>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</si>
  <si>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</si>
  <si>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</si>
  <si>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</si>
  <si>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</si>
  <si>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</si>
  <si>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</si>
  <si>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</si>
  <si>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</si>
  <si>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</si>
  <si>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</si>
  <si>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</si>
  <si>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</si>
  <si>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</si>
  <si>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</si>
  <si>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</si>
  <si>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</si>
  <si>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</si>
  <si>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</si>
  <si>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</si>
  <si>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</si>
  <si>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</si>
  <si>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</si>
  <si>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</si>
  <si>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</si>
  <si>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</si>
  <si>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</si>
  <si>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</si>
  <si>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</si>
  <si>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</si>
  <si>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</si>
  <si>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</si>
  <si>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</si>
  <si>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</si>
  <si>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</si>
  <si>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</si>
  <si>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</si>
  <si>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</si>
  <si>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</si>
  <si>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</si>
  <si>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</si>
  <si>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</si>
  <si>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</si>
  <si>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</si>
  <si>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</si>
  <si>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</si>
  <si>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</si>
  <si>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</si>
  <si>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</si>
  <si>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</si>
  <si>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</si>
  <si>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</si>
  <si>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</si>
  <si>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</si>
  <si>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</si>
  <si>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</si>
  <si>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</si>
  <si>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</si>
  <si>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</si>
  <si>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</si>
  <si>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</si>
  <si>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</si>
  <si>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</si>
  <si>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</si>
  <si>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</si>
  <si>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</si>
  <si>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</si>
  <si>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</si>
  <si>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</si>
  <si>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</si>
  <si>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</si>
  <si>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</si>
  <si>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</si>
  <si>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</si>
  <si>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</si>
  <si>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</si>
  <si>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</si>
  <si>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</si>
  <si>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</si>
  <si>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</si>
  <si>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</si>
  <si>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</si>
  <si>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</si>
  <si>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</si>
  <si>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</si>
  <si>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</si>
  <si>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</si>
  <si>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</si>
  <si>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</si>
  <si>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</si>
  <si>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</si>
  <si>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</si>
  <si>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</si>
  <si>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</si>
  <si>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</si>
  <si>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</si>
  <si>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</si>
  <si>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</si>
  <si>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</si>
  <si>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</si>
  <si>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</si>
  <si>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</si>
  <si>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</si>
  <si>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</si>
  <si>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</si>
  <si>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</si>
  <si>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</si>
  <si>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</si>
  <si>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</si>
  <si>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</si>
  <si>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</si>
  <si>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</si>
  <si>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</si>
  <si>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</si>
  <si>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</si>
  <si>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</si>
  <si>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</si>
  <si>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</si>
  <si>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</si>
  <si>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</si>
  <si>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</si>
  <si>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</si>
  <si>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</si>
  <si>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</si>
  <si>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</si>
  <si>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</si>
  <si>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</si>
  <si>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</si>
  <si>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</si>
  <si>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</si>
  <si>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</si>
  <si>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</si>
  <si>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</si>
  <si>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</si>
  <si>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</si>
  <si>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</si>
  <si>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</si>
  <si>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</si>
  <si>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</si>
  <si>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</si>
  <si>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</si>
  <si>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</si>
  <si>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</si>
  <si>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</si>
  <si>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</si>
  <si>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</si>
  <si>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</si>
  <si>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</si>
  <si>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</si>
  <si>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</si>
  <si>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</si>
  <si>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</si>
  <si>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</si>
  <si>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</si>
  <si>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</si>
  <si>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</si>
  <si>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</si>
  <si>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</si>
  <si>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</si>
  <si>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</si>
  <si>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</si>
  <si>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</si>
  <si>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</si>
  <si>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</si>
  <si>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</si>
  <si>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</si>
  <si>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</si>
  <si>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</si>
  <si>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</si>
  <si>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</si>
  <si>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</si>
  <si>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</si>
  <si>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</si>
  <si>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</si>
  <si>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</si>
  <si>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</si>
  <si>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</si>
  <si>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</si>
  <si>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</si>
  <si>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</si>
  <si>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</si>
  <si>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</si>
  <si>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</si>
  <si>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</si>
  <si>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</si>
  <si>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</si>
  <si>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</si>
  <si>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</si>
  <si>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</si>
  <si>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</si>
  <si>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</si>
  <si>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</si>
  <si>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</si>
  <si>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</si>
  <si>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</si>
  <si>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</si>
  <si>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</si>
  <si>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</si>
  <si>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</si>
  <si>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</si>
  <si>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</si>
  <si>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</si>
  <si>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</si>
  <si>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</si>
  <si>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</si>
  <si>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</si>
  <si>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</si>
  <si>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</si>
  <si>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</si>
  <si>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</si>
  <si>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</si>
  <si>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</si>
  <si>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</si>
  <si>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</si>
  <si>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</si>
  <si>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</si>
  <si>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</si>
  <si>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</si>
  <si>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</si>
  <si>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</si>
  <si>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</si>
  <si>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</si>
  <si>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</si>
  <si>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</si>
  <si>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</si>
  <si>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</si>
  <si>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</si>
  <si>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</si>
  <si>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</si>
  <si>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</si>
  <si>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</si>
  <si>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</si>
  <si>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</si>
  <si>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</si>
  <si>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</si>
  <si>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</si>
  <si>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</si>
  <si>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</si>
  <si>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</si>
  <si>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</si>
  <si>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</si>
  <si>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</si>
  <si>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</si>
  <si>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</si>
  <si>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</si>
  <si>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</si>
  <si>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</si>
  <si>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</si>
  <si>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</si>
  <si>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</si>
  <si>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</si>
  <si>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</si>
  <si>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</si>
  <si>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</si>
  <si>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</si>
  <si>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</si>
  <si>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</si>
  <si>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</si>
  <si>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</si>
  <si>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</si>
  <si>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</si>
  <si>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</si>
  <si>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</si>
  <si>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</si>
  <si>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</si>
  <si>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</si>
  <si>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</si>
  <si>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</si>
  <si>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</si>
  <si>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</si>
  <si>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</si>
  <si>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</si>
  <si>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</si>
  <si>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</si>
  <si>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</si>
  <si>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</si>
  <si>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</si>
  <si>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</si>
  <si>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</si>
  <si>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</si>
  <si>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</si>
  <si>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</si>
  <si>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</si>
  <si>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</si>
  <si>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</si>
  <si>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</si>
  <si>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</si>
  <si>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</si>
  <si>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</si>
  <si>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</si>
  <si>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</si>
  <si>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</si>
  <si>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</si>
  <si>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</si>
  <si>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</si>
  <si>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</si>
  <si>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</si>
  <si>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</si>
  <si>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</si>
  <si>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</si>
  <si>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</si>
  <si>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</si>
  <si>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</si>
  <si>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</si>
  <si>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</si>
  <si>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</si>
  <si>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</si>
  <si>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</si>
  <si>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</si>
  <si>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</si>
  <si>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</si>
  <si>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</si>
  <si>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</si>
  <si>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</si>
  <si>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</si>
  <si>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</si>
  <si>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</si>
  <si>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</si>
  <si>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</si>
  <si>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</si>
  <si>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</si>
  <si>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</si>
  <si>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</si>
  <si>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</si>
  <si>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</si>
  <si>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</si>
  <si>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</si>
  <si>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</si>
  <si>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</si>
  <si>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</si>
  <si>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</si>
  <si>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</si>
  <si>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</si>
  <si>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</si>
  <si>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</si>
  <si>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</si>
  <si>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</si>
  <si>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</si>
  <si>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</si>
  <si>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</si>
  <si>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</si>
  <si>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</si>
  <si>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</si>
  <si>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</si>
  <si>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</si>
  <si>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</si>
  <si>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</si>
  <si>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</si>
  <si>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</si>
  <si>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</si>
  <si>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</si>
  <si>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</si>
  <si>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</si>
  <si>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</si>
  <si>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</si>
  <si>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</si>
  <si>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</si>
  <si>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</si>
  <si>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</si>
  <si>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</si>
  <si>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</si>
  <si>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</si>
  <si>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</si>
  <si>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</si>
  <si>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</si>
  <si>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</si>
  <si>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</si>
  <si>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</si>
  <si>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</si>
  <si>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</si>
  <si>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</si>
  <si>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</si>
  <si>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</si>
  <si>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</si>
  <si>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</si>
  <si>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</si>
  <si>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</si>
  <si>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</si>
  <si>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</si>
  <si>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</si>
  <si>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</si>
  <si>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</si>
  <si>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</si>
  <si>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</si>
  <si>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</si>
  <si>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</si>
  <si>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</si>
  <si>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</si>
  <si>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</si>
  <si>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</si>
  <si>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</si>
  <si>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</si>
  <si>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</si>
  <si>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</si>
  <si>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</si>
  <si>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</si>
  <si>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</si>
  <si>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</si>
  <si>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</si>
  <si>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</si>
  <si>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</si>
  <si>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</si>
  <si>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</si>
  <si>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</si>
  <si>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</si>
  <si>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</si>
  <si>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</si>
  <si>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</si>
  <si>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</si>
  <si>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</si>
  <si>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</si>
  <si>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</si>
  <si>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</si>
  <si>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</si>
  <si>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</si>
  <si>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</si>
  <si>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</si>
  <si>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</si>
  <si>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</si>
  <si>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</si>
  <si>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</si>
  <si>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</si>
  <si>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</si>
  <si>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</si>
  <si>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</si>
  <si>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</si>
  <si>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</si>
  <si>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</si>
  <si>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</si>
  <si>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</si>
  <si>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</si>
  <si>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</si>
  <si>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</si>
  <si>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</si>
  <si>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</si>
  <si>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</si>
  <si>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</si>
  <si>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</si>
  <si>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</si>
  <si>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</si>
  <si>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</si>
  <si>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</si>
  <si>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</si>
  <si>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</si>
  <si>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</si>
  <si>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</si>
  <si>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</si>
  <si>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</si>
  <si>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</si>
  <si>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</si>
  <si>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</si>
  <si>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</si>
  <si>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</si>
  <si>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</si>
  <si>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</si>
  <si>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</si>
  <si>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</si>
  <si>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</si>
  <si>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</si>
  <si>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</si>
  <si>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</si>
  <si>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</si>
  <si>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</si>
  <si>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</si>
  <si>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</si>
  <si>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</si>
  <si>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</si>
  <si>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</si>
  <si>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</si>
  <si>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</si>
  <si>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</si>
  <si>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</si>
  <si>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</si>
  <si>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</si>
  <si>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</si>
  <si>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</si>
  <si>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</si>
  <si>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</si>
  <si>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</si>
  <si>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</si>
  <si>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</si>
  <si>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</si>
  <si>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</si>
  <si>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</si>
  <si>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</si>
  <si>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</si>
  <si>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</si>
  <si>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</si>
  <si>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</si>
  <si>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</si>
  <si>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</si>
  <si>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</si>
  <si>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</si>
  <si>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</si>
  <si>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</si>
  <si>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</si>
  <si>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</si>
  <si>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</si>
  <si>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</si>
  <si>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</si>
  <si>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</si>
  <si>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</si>
  <si>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</si>
  <si>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</si>
  <si>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</si>
  <si>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</si>
  <si>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</si>
  <si>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</si>
  <si>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</si>
  <si>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</si>
  <si>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</si>
  <si>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</si>
  <si>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</si>
  <si>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</si>
  <si>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</si>
  <si>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</si>
  <si>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</si>
  <si>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</si>
  <si>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</si>
  <si>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</si>
  <si>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</si>
  <si>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</si>
  <si>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</si>
  <si>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</si>
  <si>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</si>
  <si>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</si>
  <si>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</si>
  <si>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</si>
  <si>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</si>
  <si>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</si>
  <si>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</si>
  <si>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</si>
  <si>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</si>
  <si>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</si>
  <si>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</si>
  <si>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</si>
  <si>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</si>
  <si>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</si>
  <si>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</si>
  <si>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</si>
  <si>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</si>
  <si>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</si>
  <si>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</si>
  <si>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</si>
  <si>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</si>
  <si>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</si>
  <si>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</si>
  <si>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</si>
  <si>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</si>
  <si>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</si>
  <si>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</si>
  <si>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</si>
  <si>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</si>
  <si>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</si>
  <si>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</si>
  <si>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</si>
  <si>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</si>
  <si>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</si>
  <si>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</si>
  <si>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</si>
  <si>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</si>
  <si>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</si>
  <si>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</si>
  <si>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</si>
  <si>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</si>
  <si>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</si>
  <si>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</si>
  <si>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</si>
  <si>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</si>
  <si>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</si>
  <si>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</si>
  <si>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</si>
  <si>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</si>
  <si>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</si>
  <si>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</si>
  <si>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</si>
  <si>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</si>
  <si>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</si>
  <si>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</si>
  <si>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</si>
  <si>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</si>
  <si>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</si>
  <si>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</si>
  <si>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</si>
  <si>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</si>
  <si>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</si>
  <si>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</si>
  <si>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</si>
  <si>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</si>
  <si>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</si>
  <si>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</si>
  <si>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</si>
  <si>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</si>
  <si>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</si>
  <si>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</si>
  <si>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</si>
  <si>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</si>
  <si>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</si>
  <si>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</si>
  <si>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</si>
  <si>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</si>
  <si>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</si>
  <si>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</si>
  <si>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</si>
  <si>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</si>
  <si>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</si>
  <si>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</si>
  <si>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</si>
  <si>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</si>
  <si>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</si>
  <si>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</si>
  <si>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</si>
  <si>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</si>
  <si>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</si>
  <si>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</si>
  <si>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</si>
  <si>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</si>
  <si>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</si>
  <si>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</si>
  <si>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</si>
  <si>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</si>
  <si>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</si>
  <si>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</si>
  <si>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</si>
  <si>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</si>
  <si>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</si>
  <si>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</si>
  <si>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</si>
  <si>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</si>
  <si>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</si>
  <si>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</si>
  <si>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</si>
  <si>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</si>
  <si>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</si>
  <si>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</si>
  <si>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</si>
  <si>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</si>
  <si>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</si>
  <si>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</si>
  <si>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</si>
  <si>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</si>
  <si>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</si>
  <si>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</si>
  <si>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</si>
  <si>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</si>
  <si>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</si>
  <si>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</si>
  <si>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</si>
  <si>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</si>
  <si>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</si>
  <si>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</si>
  <si>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</si>
  <si>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</si>
  <si>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</si>
  <si>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</si>
  <si>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</si>
  <si>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</si>
  <si>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</si>
  <si>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</si>
  <si>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</si>
  <si>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</si>
  <si>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</si>
  <si>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</si>
  <si>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</si>
  <si>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</si>
  <si>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</si>
  <si>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</si>
  <si>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</si>
  <si>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</si>
  <si>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</si>
  <si>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</si>
  <si>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</si>
  <si>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</si>
  <si>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</si>
  <si>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</si>
  <si>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</si>
  <si>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</si>
  <si>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</si>
  <si>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</si>
  <si>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</si>
  <si>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</si>
  <si>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</si>
  <si>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</si>
  <si>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</si>
  <si>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</si>
  <si>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</si>
  <si>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</si>
  <si>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</si>
  <si>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</si>
  <si>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</si>
  <si>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</si>
  <si>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</si>
  <si>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</si>
  <si>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</si>
  <si>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</si>
  <si>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</si>
  <si>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</si>
  <si>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</si>
  <si>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</si>
  <si>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</si>
  <si>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</si>
  <si>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</si>
  <si>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</si>
  <si>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</si>
  <si>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</si>
  <si>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</si>
  <si>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</si>
  <si>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</si>
  <si>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</si>
  <si>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</si>
  <si>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</si>
  <si>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</si>
  <si>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</si>
  <si>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</si>
  <si>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</si>
  <si>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</si>
  <si>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</si>
  <si>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</si>
  <si>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</si>
  <si>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</si>
  <si>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</si>
  <si>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</si>
  <si>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</si>
  <si>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</si>
  <si>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</si>
  <si>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</si>
  <si>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</si>
  <si>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</si>
  <si>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</si>
  <si>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</si>
  <si>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</si>
  <si>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</si>
  <si>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</si>
  <si>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</si>
  <si>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</si>
  <si>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</si>
  <si>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</si>
  <si>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</si>
  <si>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</si>
  <si>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</si>
  <si>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</si>
  <si>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</si>
  <si>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</si>
  <si>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</si>
  <si>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</si>
  <si>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</si>
  <si>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</si>
  <si>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</si>
  <si>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</si>
  <si>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</si>
  <si>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</si>
  <si>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</si>
  <si>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</si>
  <si>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</si>
  <si>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</si>
  <si>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</si>
  <si>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</si>
  <si>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</si>
  <si>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</si>
  <si>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</si>
  <si>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</si>
  <si>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</si>
  <si>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</si>
  <si>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</si>
  <si>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</si>
  <si>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</si>
  <si>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</si>
  <si>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</si>
  <si>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</si>
  <si>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</si>
  <si>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</si>
  <si>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</si>
  <si>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</si>
  <si>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</si>
  <si>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</si>
  <si>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</si>
  <si>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</si>
  <si>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</si>
  <si>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</si>
  <si>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</si>
  <si>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</si>
  <si>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</si>
  <si>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</si>
  <si>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</si>
  <si>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</si>
  <si>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</si>
  <si>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</si>
  <si>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</si>
  <si>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</si>
  <si>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</si>
  <si>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</si>
  <si>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</si>
  <si>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</si>
  <si>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</si>
  <si>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</si>
  <si>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</si>
  <si>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</si>
  <si>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</si>
  <si>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</si>
  <si>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</si>
  <si>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</si>
  <si>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</si>
  <si>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</si>
  <si>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</si>
  <si>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</si>
  <si>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</si>
  <si>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</si>
  <si>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</si>
  <si>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</si>
  <si>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</si>
  <si>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</si>
  <si>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</si>
  <si>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</si>
  <si>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</si>
  <si>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</si>
  <si>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</si>
  <si>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</si>
  <si>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</si>
  <si>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</si>
  <si>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</si>
  <si>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</si>
  <si>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</si>
  <si>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</si>
  <si>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</si>
  <si>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</si>
  <si>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</si>
  <si>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</si>
  <si>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</si>
  <si>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</si>
  <si>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</si>
  <si>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</si>
  <si>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</si>
  <si>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</si>
  <si>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</si>
  <si>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</si>
  <si>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</si>
  <si>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</si>
  <si>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</si>
  <si>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</si>
  <si>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</si>
  <si>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</si>
  <si>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</si>
  <si>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</si>
  <si>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</si>
  <si>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</si>
  <si>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</si>
  <si>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</si>
  <si>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</si>
  <si>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</si>
  <si>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</si>
  <si>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</si>
  <si>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</si>
  <si>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</si>
  <si>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</si>
  <si>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</si>
  <si>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</si>
  <si>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</si>
  <si>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</si>
  <si>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</si>
  <si>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</si>
  <si>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</si>
  <si>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</si>
  <si>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</si>
  <si>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</si>
  <si>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</si>
  <si>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</si>
  <si>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</si>
  <si>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</si>
  <si>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</si>
  <si>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</si>
  <si>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</si>
  <si>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</si>
  <si>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</si>
  <si>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</si>
  <si>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</si>
  <si>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</si>
  <si>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</si>
  <si>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</si>
  <si>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</si>
  <si>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</si>
  <si>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</si>
  <si>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</si>
  <si>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</si>
  <si>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</si>
  <si>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</si>
  <si>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</si>
  <si>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</si>
  <si>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</si>
  <si>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</si>
  <si>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</si>
  <si>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</si>
  <si>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</si>
  <si>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</si>
  <si>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</si>
  <si>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</si>
  <si>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</si>
  <si>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</si>
  <si>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</si>
  <si>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</si>
  <si>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</si>
  <si>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</si>
  <si>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</si>
  <si>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</si>
  <si>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</si>
  <si>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</si>
  <si>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</si>
  <si>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</si>
  <si>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</si>
  <si>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</si>
  <si>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</si>
  <si>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</si>
  <si>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</si>
  <si>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</si>
  <si>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</si>
  <si>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</si>
  <si>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</si>
  <si>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</si>
  <si>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</si>
  <si>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</si>
  <si>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</si>
  <si>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</si>
  <si>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</si>
  <si>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</si>
  <si>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</si>
  <si>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</si>
  <si>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</si>
  <si>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</si>
  <si>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</si>
  <si>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</si>
  <si>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</si>
  <si>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</si>
  <si>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</si>
  <si>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</si>
  <si>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</si>
  <si>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</si>
  <si>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</si>
  <si>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</si>
  <si>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</si>
  <si>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</si>
  <si>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</si>
  <si>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</si>
  <si>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</si>
  <si>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</si>
  <si>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</si>
  <si>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</si>
  <si>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</si>
  <si>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</si>
  <si>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</si>
  <si>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</si>
  <si>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</si>
  <si>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</si>
  <si>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</si>
  <si>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</si>
  <si>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</si>
  <si>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</si>
  <si>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</si>
  <si>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</si>
  <si>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</si>
  <si>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</si>
  <si>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</si>
  <si>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</si>
  <si>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</si>
  <si>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</si>
  <si>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</si>
  <si>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</si>
  <si>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</si>
  <si>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</si>
  <si>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</si>
  <si>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</si>
  <si>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</si>
  <si>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</si>
  <si>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</si>
  <si>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</si>
  <si>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</si>
  <si>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</si>
  <si>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</si>
  <si>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</si>
  <si>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</si>
  <si>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</si>
  <si>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</si>
  <si>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</si>
  <si>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</si>
  <si>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</si>
  <si>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</si>
  <si>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</si>
  <si>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</si>
  <si>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</si>
  <si>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</si>
  <si>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</si>
  <si>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</si>
  <si>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</si>
  <si>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</si>
  <si>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</si>
  <si>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</si>
  <si>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</si>
  <si>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</si>
  <si>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</si>
  <si>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</si>
  <si>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</si>
  <si>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</si>
  <si>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</si>
  <si>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</si>
  <si>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</si>
  <si>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</si>
  <si>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</si>
  <si>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</si>
  <si>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</si>
  <si>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</si>
  <si>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</si>
  <si>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</si>
  <si>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</si>
  <si>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</si>
  <si>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</si>
  <si>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</si>
  <si>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</si>
  <si>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</si>
  <si>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</si>
  <si>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</si>
  <si>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</si>
  <si>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</si>
  <si>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</si>
  <si>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</si>
  <si>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</si>
  <si>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</si>
  <si>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</si>
  <si>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</si>
  <si>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</si>
  <si>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</si>
  <si>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</si>
  <si>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</si>
  <si>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</si>
  <si>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</si>
  <si>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</si>
  <si>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</si>
  <si>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</si>
  <si>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</si>
  <si>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</si>
  <si>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</si>
  <si>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</si>
  <si>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</si>
  <si>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</si>
  <si>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</si>
  <si>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</si>
  <si>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</si>
  <si>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</si>
  <si>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</si>
  <si>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</si>
  <si>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</si>
  <si>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</si>
  <si>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</si>
  <si>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</si>
  <si>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</si>
  <si>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</si>
  <si>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</si>
  <si>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</si>
  <si>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</si>
  <si>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</si>
  <si>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</si>
  <si>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</si>
  <si>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</si>
  <si>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</si>
  <si>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</si>
  <si>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</si>
  <si>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</si>
  <si>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</si>
  <si>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</si>
  <si>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</si>
  <si>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</si>
  <si>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</si>
  <si>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</si>
  <si>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</si>
  <si>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</si>
  <si>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</si>
  <si>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</si>
  <si>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</si>
  <si>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</si>
  <si>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</si>
  <si>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</si>
  <si>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</si>
  <si>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</si>
  <si>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</si>
  <si>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</si>
  <si>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</si>
  <si>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</si>
  <si>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</si>
  <si>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</si>
  <si>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</si>
  <si>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</si>
  <si>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</si>
  <si>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</si>
  <si>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</si>
  <si>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</si>
  <si>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</si>
  <si>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</si>
  <si>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</si>
  <si>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</si>
  <si>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</si>
  <si>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</si>
  <si>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</si>
  <si>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</si>
  <si>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</si>
  <si>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</si>
  <si>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</si>
  <si>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</si>
  <si>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</si>
  <si>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</si>
  <si>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</si>
  <si>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</si>
  <si>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</si>
  <si>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</si>
  <si>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</si>
  <si>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</si>
  <si>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</si>
  <si>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</si>
  <si>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</si>
  <si>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</si>
  <si>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</si>
  <si>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</si>
  <si>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</si>
  <si>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</si>
  <si>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</si>
  <si>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</si>
  <si>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</si>
  <si>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</si>
  <si>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</si>
  <si>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</si>
  <si>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</si>
  <si>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</si>
  <si>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</si>
  <si>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</si>
  <si>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</si>
  <si>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</si>
  <si>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</si>
  <si>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</si>
  <si>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</si>
  <si>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</si>
  <si>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</si>
  <si>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</si>
  <si>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</si>
  <si>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</si>
  <si>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</si>
  <si>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</si>
  <si>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</si>
  <si>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</si>
  <si>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</si>
  <si>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</si>
  <si>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</si>
  <si>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</si>
  <si>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</si>
  <si>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</si>
  <si>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</si>
  <si>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</si>
  <si>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</si>
  <si>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</si>
  <si>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</si>
  <si>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</si>
  <si>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</si>
  <si>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</si>
  <si>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</si>
  <si>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</si>
  <si>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</si>
  <si>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</si>
  <si>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</si>
  <si>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</si>
  <si>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</si>
  <si>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</si>
  <si>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</si>
  <si>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</si>
  <si>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</si>
  <si>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</si>
  <si>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</si>
  <si>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</si>
  <si>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</si>
  <si>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</si>
  <si>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</si>
  <si>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</si>
  <si>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</si>
  <si>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</si>
  <si>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</si>
  <si>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</si>
  <si>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</si>
  <si>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</si>
  <si>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</si>
  <si>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</si>
  <si>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</si>
  <si>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</si>
  <si>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</si>
  <si>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</si>
  <si>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</si>
  <si>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</si>
  <si>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</si>
  <si>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</si>
  <si>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</si>
  <si>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</si>
  <si>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</si>
  <si>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</si>
  <si>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</si>
  <si>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</si>
  <si>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</si>
  <si>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</si>
  <si>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</si>
  <si>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</si>
  <si>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</si>
  <si>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</si>
  <si>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</si>
  <si>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</si>
  <si>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</si>
  <si>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</si>
  <si>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</si>
  <si>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</si>
  <si>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</si>
  <si>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</si>
  <si>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</si>
  <si>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</si>
  <si>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</si>
  <si>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</si>
  <si>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</si>
  <si>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</si>
  <si>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</si>
  <si>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</si>
  <si>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</si>
  <si>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</si>
  <si>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</si>
  <si>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</si>
  <si>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</si>
  <si>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</si>
  <si>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</si>
  <si>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</si>
  <si>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</si>
  <si>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</si>
  <si>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</si>
  <si>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</si>
  <si>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</si>
  <si>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</si>
  <si>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</si>
  <si>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</si>
  <si>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</si>
  <si>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</si>
  <si>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</si>
  <si>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</si>
  <si>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</si>
  <si>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</si>
  <si>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</si>
  <si>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</si>
  <si>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</si>
  <si>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</si>
  <si>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</si>
  <si>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</si>
  <si>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</si>
  <si>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</si>
  <si>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</si>
  <si>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</si>
  <si>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</si>
  <si>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</si>
  <si>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</si>
  <si>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</si>
  <si>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</si>
  <si>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</si>
  <si>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</si>
  <si>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</si>
  <si>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</si>
  <si>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</si>
  <si>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</si>
  <si>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</si>
  <si>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</si>
  <si>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</si>
  <si>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</si>
  <si>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</si>
  <si>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</si>
  <si>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</si>
  <si>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</si>
  <si>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</si>
  <si>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</si>
  <si>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</si>
  <si>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</si>
  <si>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</si>
  <si>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</si>
  <si>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</si>
  <si>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</si>
  <si>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</si>
  <si>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</si>
  <si>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</si>
  <si>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</si>
  <si>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</si>
  <si>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</si>
  <si>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</si>
  <si>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</si>
  <si>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</si>
  <si>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</si>
  <si>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</si>
  <si>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</si>
  <si>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</si>
  <si>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</si>
  <si>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</si>
  <si>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</si>
  <si>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</si>
  <si>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</si>
  <si>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</si>
  <si>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</si>
  <si>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</si>
  <si>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</si>
  <si>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</si>
  <si>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</si>
  <si>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</si>
  <si>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</si>
  <si>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</si>
  <si>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</si>
  <si>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</si>
  <si>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</si>
  <si>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</si>
  <si>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</si>
  <si>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</si>
  <si>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</si>
  <si>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</si>
  <si>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</si>
  <si>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</si>
  <si>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</si>
  <si>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</si>
  <si>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</si>
  <si>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</si>
  <si>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</si>
  <si>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</si>
  <si>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</si>
  <si>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</si>
  <si>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</si>
  <si>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</si>
  <si>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</si>
  <si>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</si>
  <si>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</si>
  <si>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</si>
  <si>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</si>
  <si>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</si>
  <si>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</si>
  <si>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</si>
  <si>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</si>
  <si>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</si>
  <si>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</si>
  <si>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</si>
  <si>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</si>
  <si>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</si>
  <si>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</si>
  <si>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</si>
  <si>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</si>
  <si>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</si>
  <si>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</si>
  <si>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</si>
  <si>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</si>
  <si>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</si>
  <si>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</si>
  <si>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</si>
  <si>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</si>
  <si>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</si>
  <si>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</si>
  <si>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</si>
  <si>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</si>
  <si>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</si>
  <si>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</si>
  <si>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</si>
  <si>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</si>
  <si>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</si>
  <si>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</si>
  <si>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</si>
  <si>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</si>
  <si>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</si>
  <si>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</si>
  <si>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</si>
  <si>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</si>
  <si>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</si>
  <si>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</si>
  <si>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</si>
  <si>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</si>
  <si>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</si>
  <si>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</si>
  <si>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</si>
  <si>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</si>
  <si>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</si>
  <si>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</si>
  <si>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</si>
  <si>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</si>
  <si>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</si>
  <si>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</si>
  <si>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</si>
  <si>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</si>
  <si>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</si>
  <si>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</si>
  <si>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</si>
  <si>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</si>
  <si>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</si>
  <si>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</si>
  <si>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</si>
  <si>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</si>
  <si>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</si>
  <si>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</si>
  <si>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</si>
  <si>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</si>
  <si>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</si>
  <si>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</si>
  <si>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</si>
  <si>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</si>
  <si>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</si>
  <si>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</si>
  <si>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</si>
  <si>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</si>
  <si>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</si>
  <si>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</si>
  <si>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</si>
  <si>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</si>
  <si>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</si>
  <si>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</si>
  <si>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</si>
  <si>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</si>
  <si>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</si>
  <si>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</si>
  <si>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</si>
  <si>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</si>
  <si>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</si>
  <si>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</si>
  <si>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</si>
  <si>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</si>
  <si>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</si>
  <si>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</si>
  <si>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</si>
  <si>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</si>
  <si>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</si>
  <si>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</si>
  <si>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</si>
  <si>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</si>
  <si>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</si>
  <si>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</si>
  <si>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</si>
  <si>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</si>
  <si>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</si>
  <si>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</si>
  <si>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</si>
  <si>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</si>
  <si>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</si>
  <si>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</si>
  <si>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</si>
  <si>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</si>
  <si>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</si>
  <si>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</si>
  <si>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</si>
  <si>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</si>
  <si>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</si>
  <si>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</si>
  <si>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</si>
  <si>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</si>
  <si>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</si>
  <si>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</si>
  <si>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</si>
  <si>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</si>
  <si>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</si>
  <si>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</si>
  <si>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</si>
  <si>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</si>
  <si>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</si>
  <si>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</si>
  <si>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</si>
  <si>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</si>
  <si>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</si>
  <si>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</si>
  <si>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</si>
  <si>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</si>
  <si>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</si>
  <si>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</si>
  <si>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</si>
  <si>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</si>
  <si>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</si>
  <si>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</si>
  <si>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</si>
  <si>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</si>
  <si>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</si>
  <si>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</si>
  <si>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</si>
  <si>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</si>
  <si>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</si>
  <si>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</si>
  <si>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</si>
  <si>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</si>
  <si>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</si>
  <si>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</si>
  <si>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</si>
  <si>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</si>
  <si>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</si>
  <si>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</si>
  <si>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</si>
  <si>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</si>
  <si>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</si>
  <si>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</si>
  <si>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</si>
  <si>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</si>
  <si>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</si>
  <si>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</si>
  <si>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</si>
  <si>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</si>
  <si>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</si>
  <si>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</si>
  <si>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</si>
  <si>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</si>
  <si>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</si>
  <si>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</si>
  <si>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</si>
  <si>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</si>
  <si>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</si>
  <si>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</si>
  <si>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</si>
  <si>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</si>
  <si>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</si>
  <si>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</si>
  <si>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</si>
  <si>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</si>
  <si>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</si>
  <si>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</si>
  <si>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</si>
  <si>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</si>
  <si>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</si>
  <si>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</si>
  <si>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</si>
  <si>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</si>
  <si>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</si>
  <si>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</si>
  <si>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</si>
  <si>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</si>
  <si>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</si>
  <si>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</si>
  <si>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</si>
  <si>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</si>
  <si>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</si>
  <si>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</si>
  <si>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</si>
  <si>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</si>
  <si>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</si>
  <si>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</si>
  <si>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</si>
  <si>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</si>
  <si>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</si>
  <si>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</si>
  <si>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</si>
  <si>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</si>
  <si>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</si>
  <si>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</si>
  <si>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</si>
  <si>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</si>
  <si>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</si>
  <si>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</si>
  <si>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</si>
  <si>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</si>
  <si>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</si>
  <si>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</si>
  <si>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</si>
  <si>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</si>
  <si>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</si>
  <si>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</si>
  <si>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</si>
  <si>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</si>
  <si>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</si>
  <si>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</si>
  <si>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</si>
  <si>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</si>
  <si>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</si>
  <si>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</si>
  <si>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</si>
  <si>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</si>
  <si>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</si>
  <si>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</si>
  <si>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</si>
  <si>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</si>
  <si>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</si>
  <si>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</si>
  <si>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</si>
  <si>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</si>
  <si>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</si>
  <si>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</si>
  <si>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</si>
  <si>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</si>
  <si>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</si>
  <si>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</si>
  <si>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</si>
  <si>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</si>
  <si>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</si>
  <si>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</si>
  <si>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</si>
  <si>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</si>
  <si>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</si>
  <si>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</si>
  <si>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</si>
  <si>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</si>
  <si>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</si>
  <si>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</si>
  <si>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</si>
  <si>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</si>
  <si>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</si>
  <si>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</si>
  <si>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</si>
  <si>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</si>
  <si>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</si>
  <si>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</si>
  <si>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</si>
  <si>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</si>
  <si>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</si>
  <si>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</si>
  <si>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</si>
  <si>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</si>
  <si>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</si>
  <si>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</si>
  <si>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</si>
  <si>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</si>
  <si>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</si>
  <si>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</si>
  <si>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</si>
  <si>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</si>
  <si>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</si>
  <si>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</si>
  <si>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</si>
  <si>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</si>
  <si>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</si>
  <si>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</si>
  <si>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</si>
  <si>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</si>
  <si>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</si>
  <si>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</si>
  <si>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</si>
  <si>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</si>
  <si>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</si>
  <si>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</si>
  <si>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</si>
  <si>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</si>
  <si>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</si>
  <si>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</si>
  <si>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</si>
  <si>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</si>
  <si>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</si>
  <si>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</si>
  <si>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</si>
  <si>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</si>
  <si>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</si>
  <si>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</si>
  <si>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</si>
  <si>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</si>
  <si>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</si>
  <si>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</si>
  <si>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</si>
  <si>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</si>
  <si>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</si>
  <si>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</si>
  <si>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</si>
  <si>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</si>
  <si>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</si>
  <si>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</si>
  <si>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</si>
  <si>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</si>
  <si>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</si>
  <si>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</si>
  <si>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</si>
  <si>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</si>
  <si>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</si>
  <si>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</si>
  <si>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</si>
  <si>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</si>
  <si>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</si>
  <si>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</si>
  <si>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</si>
  <si>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</si>
  <si>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</si>
  <si>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</si>
  <si>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</si>
  <si>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</si>
  <si>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</si>
  <si>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</si>
  <si>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</si>
  <si>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</si>
  <si>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</si>
  <si>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</si>
  <si>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</si>
  <si>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</si>
  <si>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</si>
  <si>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</si>
  <si>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</si>
  <si>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</si>
  <si>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</si>
  <si>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</si>
  <si>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</si>
  <si>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</si>
  <si>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</si>
  <si>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</si>
  <si>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</si>
  <si>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</si>
  <si>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</si>
  <si>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</si>
  <si>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</si>
  <si>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</si>
  <si>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</si>
  <si>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</si>
  <si>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</si>
  <si>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</si>
  <si>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</si>
  <si>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</si>
  <si>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</si>
  <si>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</si>
  <si>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</si>
  <si>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</si>
  <si>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</si>
  <si>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</si>
  <si>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</si>
  <si>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</si>
  <si>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</si>
  <si>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</si>
  <si>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</si>
  <si>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</si>
  <si>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</si>
  <si>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</si>
  <si>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</si>
  <si>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</si>
  <si>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</si>
  <si>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</si>
  <si>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</si>
  <si>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</si>
  <si>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</si>
  <si>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</si>
  <si>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</si>
  <si>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</si>
  <si>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</si>
  <si>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</si>
  <si>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</si>
  <si>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</si>
  <si>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</si>
  <si>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</si>
  <si>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</si>
  <si>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</si>
  <si>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</si>
  <si>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</si>
  <si>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</si>
  <si>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</si>
  <si>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</si>
  <si>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</si>
  <si>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</si>
  <si>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</si>
  <si>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</si>
  <si>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</si>
  <si>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</si>
  <si>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</si>
  <si>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</si>
  <si>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</si>
  <si>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</si>
  <si>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</si>
  <si>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</si>
  <si>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</si>
  <si>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</si>
  <si>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</si>
  <si>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</si>
  <si>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</si>
  <si>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</si>
  <si>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</si>
  <si>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</si>
  <si>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</si>
  <si>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</si>
  <si>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</si>
  <si>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</si>
  <si>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</si>
  <si>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</si>
  <si>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</si>
  <si>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</si>
  <si>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</si>
  <si>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</si>
  <si>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</si>
  <si>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</si>
  <si>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</si>
  <si>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</si>
  <si>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</si>
  <si>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</si>
  <si>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</si>
  <si>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</si>
  <si>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</si>
  <si>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</si>
  <si>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</si>
  <si>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</si>
  <si>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</si>
  <si>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</si>
  <si>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</si>
  <si>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</si>
  <si>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</si>
  <si>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</si>
  <si>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</si>
  <si>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</si>
  <si>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</si>
  <si>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</si>
  <si>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</si>
  <si>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</si>
  <si>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</si>
  <si>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</si>
  <si>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</si>
  <si>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</si>
  <si>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</si>
  <si>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</si>
  <si>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</si>
  <si>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</si>
  <si>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</si>
  <si>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</si>
  <si>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</si>
  <si>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</si>
  <si>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</si>
  <si>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</si>
  <si>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</si>
  <si>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</si>
  <si>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</si>
  <si>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</si>
  <si>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</si>
  <si>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</si>
  <si>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</si>
  <si>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</si>
  <si>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</si>
  <si>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</si>
  <si>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</si>
  <si>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</si>
  <si>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</si>
  <si>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</si>
  <si>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</si>
  <si>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</si>
  <si>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</si>
  <si>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</si>
  <si>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</si>
  <si>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</si>
  <si>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</si>
  <si>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</si>
  <si>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</si>
  <si>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</si>
  <si>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</si>
  <si>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</si>
  <si>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</si>
  <si>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</si>
  <si>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</si>
  <si>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</si>
  <si>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</si>
  <si>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</si>
  <si>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</si>
  <si>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</si>
  <si>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</si>
  <si>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</si>
  <si>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</si>
  <si>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</si>
  <si>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</si>
  <si>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</si>
  <si>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</si>
  <si>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</si>
  <si>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</si>
  <si>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</si>
  <si>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</si>
  <si>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</si>
  <si>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</si>
  <si>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</si>
  <si>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</si>
  <si>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</si>
  <si>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</si>
  <si>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</si>
  <si>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</si>
  <si>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</si>
  <si>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</si>
  <si>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</si>
  <si>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</si>
  <si>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</si>
  <si>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</si>
  <si>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</si>
  <si>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</si>
  <si>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</si>
  <si>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</si>
  <si>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</si>
  <si>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</si>
  <si>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</si>
  <si>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</si>
  <si>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</si>
  <si>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</si>
  <si>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</si>
  <si>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</si>
  <si>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</si>
  <si>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</si>
  <si>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</si>
  <si>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</si>
  <si>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</si>
  <si>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</si>
  <si>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</si>
  <si>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</si>
  <si>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</si>
  <si>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</si>
  <si>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</si>
  <si>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</si>
  <si>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</si>
  <si>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</si>
  <si>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</si>
  <si>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</si>
  <si>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</si>
  <si>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</si>
  <si>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</si>
  <si>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</si>
  <si>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</si>
  <si>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</si>
  <si>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</si>
  <si>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</si>
  <si>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</si>
  <si>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</si>
  <si>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</si>
  <si>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</si>
  <si>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</si>
  <si>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</si>
  <si>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</si>
  <si>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</si>
  <si>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</si>
  <si>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</si>
  <si>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</si>
  <si>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</si>
  <si>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</si>
  <si>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</si>
  <si>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</si>
  <si>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</si>
  <si>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</si>
  <si>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</si>
  <si>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</si>
  <si>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</si>
  <si>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</si>
  <si>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</si>
  <si>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</si>
  <si>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</si>
  <si>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</si>
  <si>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</si>
  <si>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</si>
  <si>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</si>
  <si>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</si>
  <si>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</si>
  <si>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</si>
  <si>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</si>
  <si>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</si>
  <si>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</si>
  <si>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</si>
  <si>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</si>
  <si>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</si>
  <si>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</si>
  <si>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</si>
  <si>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</si>
  <si>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</si>
  <si>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</si>
  <si>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</si>
  <si>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</si>
  <si>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</si>
  <si>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</si>
  <si>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</si>
  <si>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</si>
  <si>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</si>
  <si>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</si>
  <si>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</si>
  <si>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</si>
  <si>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</si>
  <si>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</si>
  <si>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</si>
  <si>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</si>
  <si>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</si>
  <si>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</si>
  <si>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</si>
  <si>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</si>
  <si>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</si>
  <si>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</si>
  <si>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</si>
  <si>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</si>
  <si>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</si>
  <si>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</si>
  <si>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</si>
  <si>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</si>
  <si>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</si>
  <si>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</si>
  <si>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</si>
  <si>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</si>
  <si>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</si>
  <si>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</si>
  <si>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</si>
  <si>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</si>
  <si>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</si>
  <si>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</si>
  <si>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</si>
  <si>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</si>
  <si>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</si>
  <si>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</si>
  <si>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</si>
  <si>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</si>
  <si>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</si>
  <si>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</si>
  <si>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</si>
  <si>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</si>
  <si>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</si>
  <si>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</si>
  <si>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</si>
  <si>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</si>
  <si>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</si>
  <si>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</si>
  <si>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</si>
  <si>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</si>
  <si>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</si>
  <si>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</si>
  <si>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</si>
  <si>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</si>
  <si>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</si>
  <si>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</si>
  <si>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</si>
  <si>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</si>
  <si>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</si>
  <si>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</si>
  <si>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</si>
  <si>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</si>
  <si>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</si>
  <si>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</si>
  <si>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</si>
  <si>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</si>
  <si>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</si>
  <si>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</si>
  <si>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</si>
  <si>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</si>
  <si>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</si>
  <si>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</si>
  <si>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</si>
  <si>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</si>
  <si>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</si>
  <si>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</si>
  <si>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</si>
  <si>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</si>
  <si>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</si>
  <si>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</si>
  <si>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</si>
  <si>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</si>
  <si>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</si>
  <si>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</si>
  <si>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</si>
  <si>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</si>
  <si>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</si>
  <si>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</si>
  <si>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</si>
  <si>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</si>
  <si>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</si>
  <si>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</si>
  <si>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</si>
  <si>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</si>
  <si>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</si>
  <si>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</si>
  <si>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</si>
  <si>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</si>
  <si>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</si>
  <si>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</si>
  <si>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</si>
  <si>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</si>
  <si>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</si>
  <si>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</si>
  <si>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</si>
  <si>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</si>
  <si>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</si>
  <si>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</si>
  <si>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</si>
  <si>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</si>
  <si>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</si>
  <si>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</si>
  <si>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</si>
  <si>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</si>
  <si>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</si>
  <si>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</si>
  <si>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</si>
  <si>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</si>
  <si>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</si>
  <si>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</si>
  <si>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</si>
  <si>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</si>
  <si>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</si>
  <si>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</si>
  <si>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</si>
  <si>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</si>
  <si>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</si>
  <si>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</si>
  <si>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</si>
  <si>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</si>
  <si>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</si>
  <si>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</si>
  <si>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</si>
  <si>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</si>
  <si>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</si>
  <si>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</si>
  <si>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</si>
  <si>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</si>
  <si>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</si>
  <si>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</si>
  <si>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</si>
  <si>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</si>
  <si>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</si>
  <si>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</si>
  <si>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</si>
  <si>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</si>
  <si>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</si>
  <si>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</si>
  <si>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</si>
  <si>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</si>
  <si>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</si>
  <si>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</si>
  <si>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</si>
  <si>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</si>
  <si>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</si>
  <si>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</si>
  <si>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</si>
  <si>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</si>
  <si>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</si>
  <si>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</si>
  <si>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</si>
  <si>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</si>
  <si>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</si>
  <si>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</si>
  <si>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</si>
  <si>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</si>
  <si>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</si>
  <si>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</si>
  <si>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</si>
  <si>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</si>
  <si>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</si>
  <si>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</si>
  <si>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</si>
  <si>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</si>
  <si>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</si>
  <si>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</si>
  <si>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</si>
  <si>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</si>
  <si>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</si>
  <si>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</si>
  <si>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</si>
  <si>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</si>
  <si>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</si>
  <si>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</si>
  <si>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</si>
  <si>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</si>
  <si>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</si>
  <si>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</si>
  <si>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</si>
  <si>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</si>
  <si>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</si>
  <si>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</si>
  <si>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</si>
  <si>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</si>
  <si>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</si>
  <si>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</si>
  <si>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</si>
  <si>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</si>
  <si>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</si>
  <si>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</si>
  <si>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</si>
  <si>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</si>
  <si>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</si>
  <si>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</si>
  <si>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</si>
  <si>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</si>
  <si>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</si>
  <si>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</si>
  <si>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</si>
  <si>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</si>
  <si>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</si>
  <si>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</si>
  <si>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</si>
  <si>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</si>
  <si>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</si>
  <si>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</si>
  <si>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</si>
  <si>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</si>
  <si>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</si>
  <si>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</si>
  <si>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</si>
  <si>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</si>
  <si>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</si>
  <si>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</si>
  <si>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</si>
  <si>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</si>
  <si>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</si>
  <si>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</si>
  <si>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</si>
  <si>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</si>
  <si>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</si>
  <si>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</si>
  <si>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</si>
  <si>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</si>
  <si>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</si>
  <si>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</si>
  <si>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</si>
  <si>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</si>
  <si>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</si>
  <si>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</si>
  <si>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</si>
  <si>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</si>
  <si>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</si>
  <si>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</si>
  <si>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</si>
  <si>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</si>
  <si>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</si>
  <si>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</si>
  <si>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</si>
  <si>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</si>
  <si>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</si>
  <si>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</si>
  <si>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</si>
  <si>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</si>
  <si>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</si>
  <si>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</si>
  <si>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</si>
  <si>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</si>
  <si>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</si>
  <si>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</si>
  <si>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</si>
  <si>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</si>
  <si>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</si>
  <si>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</si>
  <si>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</si>
  <si>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</si>
  <si>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</si>
  <si>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</si>
  <si>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</si>
  <si>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</si>
  <si>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</si>
  <si>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</si>
  <si>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</si>
  <si>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</si>
  <si>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</si>
  <si>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</si>
  <si>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</si>
  <si>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</si>
  <si>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</si>
  <si>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</si>
  <si>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</si>
  <si>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</si>
  <si>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</si>
  <si>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</si>
  <si>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</si>
  <si>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</si>
  <si>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</si>
  <si>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</si>
  <si>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</si>
  <si>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</si>
  <si>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</si>
  <si>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</si>
  <si>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</si>
  <si>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</si>
  <si>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</si>
  <si>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</si>
  <si>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</si>
  <si>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</si>
  <si>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</si>
  <si>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</si>
  <si>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</si>
  <si>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</si>
  <si>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</si>
  <si>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</si>
  <si>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</si>
  <si>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</si>
  <si>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</si>
  <si>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</si>
  <si>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</si>
  <si>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</si>
  <si>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</si>
  <si>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</si>
  <si>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</si>
  <si>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</si>
  <si>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</si>
  <si>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</si>
  <si>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</si>
  <si>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</si>
  <si>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</si>
  <si>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</si>
  <si>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</si>
  <si>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</si>
  <si>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</si>
  <si>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</si>
  <si>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</si>
  <si>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</si>
  <si>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</si>
  <si>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</si>
  <si>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</si>
  <si>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</si>
  <si>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</si>
  <si>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</si>
  <si>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</si>
  <si>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</si>
  <si>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</si>
  <si>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</si>
  <si>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</si>
  <si>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</si>
  <si>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</si>
  <si>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</si>
  <si>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</si>
  <si>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</si>
  <si>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</si>
  <si>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</si>
  <si>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</si>
  <si>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</si>
  <si>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</si>
  <si>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</si>
  <si>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</si>
  <si>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</si>
  <si>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</si>
  <si>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</si>
  <si>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</si>
  <si>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</si>
  <si>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</si>
  <si>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</si>
  <si>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</si>
  <si>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</si>
  <si>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</si>
  <si>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</si>
  <si>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</si>
  <si>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</si>
  <si>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</si>
  <si>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</si>
  <si>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</si>
  <si>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</si>
  <si>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</si>
  <si>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</si>
  <si>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</si>
  <si>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</si>
  <si>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</si>
  <si>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</si>
  <si>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</si>
  <si>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</si>
  <si>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</si>
  <si>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</si>
  <si>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</si>
  <si>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</si>
  <si>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</si>
  <si>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</si>
  <si>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</si>
  <si>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</si>
  <si>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</si>
  <si>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</si>
  <si>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</si>
  <si>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</si>
  <si>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</si>
  <si>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</si>
  <si>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</si>
  <si>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</si>
  <si>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</si>
  <si>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</si>
  <si>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</si>
  <si>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</si>
  <si>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</si>
  <si>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</si>
  <si>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</si>
  <si>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</si>
  <si>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</si>
  <si>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</si>
  <si>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</si>
  <si>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</si>
  <si>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</si>
  <si>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</si>
  <si>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</si>
  <si>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</si>
  <si>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</si>
  <si>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</si>
  <si>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</si>
  <si>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</si>
  <si>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</si>
  <si>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</si>
  <si>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</si>
  <si>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</si>
  <si>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</si>
  <si>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</si>
  <si>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</si>
  <si>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</si>
  <si>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</si>
  <si>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</si>
  <si>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</si>
  <si>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</si>
  <si>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</si>
  <si>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</si>
  <si>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</si>
  <si>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</si>
  <si>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</si>
  <si>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</si>
  <si>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</si>
  <si>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</si>
  <si>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</si>
  <si>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</si>
  <si>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</si>
  <si>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</si>
  <si>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</si>
  <si>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</si>
  <si>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</si>
  <si>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</si>
  <si>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</si>
  <si>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</si>
  <si>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</si>
  <si>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</si>
  <si>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</si>
  <si>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</si>
  <si>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</si>
  <si>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</si>
  <si>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</si>
  <si>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</si>
  <si>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</si>
  <si>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</si>
  <si>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</si>
  <si>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</si>
  <si>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</si>
  <si>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</si>
  <si>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</si>
  <si>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</si>
  <si>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</si>
  <si>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</si>
  <si>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</si>
  <si>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</si>
  <si>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</si>
  <si>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</si>
  <si>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</si>
  <si>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</si>
  <si>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</si>
  <si>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</si>
  <si>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</si>
  <si>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</si>
  <si>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</si>
  <si>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</si>
  <si>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</si>
  <si>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</si>
  <si>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</si>
  <si>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</si>
  <si>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</si>
  <si>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</si>
  <si>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</si>
  <si>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</si>
  <si>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</si>
  <si>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</si>
  <si>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</si>
  <si>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</si>
  <si>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</si>
  <si>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</si>
  <si>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</si>
  <si>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</si>
  <si>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</si>
  <si>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</si>
  <si>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</si>
  <si>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</si>
  <si>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</si>
  <si>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</si>
  <si>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</si>
  <si>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</si>
  <si>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</si>
  <si>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</si>
  <si>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</si>
  <si>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</si>
  <si>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</si>
  <si>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</si>
  <si>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</si>
  <si>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</si>
  <si>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</si>
  <si>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</si>
  <si>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</si>
  <si>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</si>
  <si>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</si>
  <si>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</si>
  <si>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</si>
  <si>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</si>
  <si>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</si>
  <si>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</si>
  <si>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</si>
  <si>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</si>
  <si>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</si>
  <si>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</si>
  <si>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</si>
  <si>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</si>
  <si>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</si>
  <si>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</si>
  <si>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</si>
  <si>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</si>
  <si>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</si>
  <si>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</si>
  <si>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</si>
  <si>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</si>
  <si>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</si>
  <si>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</si>
  <si>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</si>
  <si>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</si>
  <si>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</si>
  <si>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</si>
  <si>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</si>
  <si>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</si>
  <si>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</si>
  <si>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</si>
  <si>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</si>
  <si>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</si>
  <si>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</si>
  <si>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</si>
  <si>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</si>
  <si>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</si>
  <si>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</si>
  <si>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</si>
  <si>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</si>
  <si>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</si>
  <si>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</si>
  <si>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</si>
  <si>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</si>
  <si>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</si>
  <si>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</si>
  <si>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</si>
  <si>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</si>
  <si>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</si>
  <si>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</si>
  <si>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</si>
  <si>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</si>
  <si>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</si>
  <si>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</si>
  <si>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</si>
  <si>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</si>
  <si>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</si>
  <si>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</si>
  <si>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</si>
  <si>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</si>
  <si>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</si>
  <si>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</si>
  <si>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</si>
  <si>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</si>
  <si>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</si>
  <si>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</si>
  <si>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</si>
  <si>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</si>
  <si>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</si>
  <si>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</si>
  <si>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</si>
  <si>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</si>
  <si>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</si>
  <si>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</si>
  <si>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</si>
  <si>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</si>
  <si>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</si>
  <si>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</si>
  <si>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</si>
  <si>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</si>
  <si>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</si>
  <si>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</si>
  <si>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</si>
  <si>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</si>
  <si>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</si>
  <si>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</si>
  <si>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</si>
  <si>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</si>
  <si>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</si>
  <si>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</si>
  <si>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</si>
  <si>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</si>
  <si>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</si>
  <si>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</si>
  <si>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</si>
  <si>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</si>
  <si>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</si>
  <si>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</si>
  <si>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</si>
  <si>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</si>
  <si>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</si>
  <si>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</si>
  <si>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</si>
  <si>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</si>
  <si>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</si>
  <si>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</si>
  <si>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</si>
  <si>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</si>
  <si>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</si>
  <si>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</si>
  <si>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</si>
  <si>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</si>
  <si>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</si>
  <si>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</si>
  <si>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</si>
  <si>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</si>
  <si>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</si>
  <si>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</si>
  <si>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</si>
  <si>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</si>
  <si>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</si>
  <si>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</si>
  <si>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</si>
  <si>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</si>
  <si>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</si>
  <si>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</si>
  <si>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</si>
  <si>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</si>
  <si>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</si>
  <si>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</si>
  <si>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</si>
  <si>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</si>
  <si>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</si>
  <si>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</si>
  <si>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</si>
  <si>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</si>
  <si>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</si>
  <si>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</si>
  <si>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</si>
  <si>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</si>
  <si>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</si>
  <si>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</si>
  <si>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</si>
  <si>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</si>
  <si>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</si>
  <si>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</si>
  <si>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</si>
  <si>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</si>
  <si>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</si>
  <si>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</si>
  <si>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</si>
  <si>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</si>
  <si>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</si>
  <si>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</si>
  <si>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</si>
  <si>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</si>
  <si>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</si>
  <si>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</si>
  <si>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</si>
  <si>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</si>
  <si>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</si>
  <si>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</si>
  <si>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</si>
  <si>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</si>
  <si>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</si>
  <si>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</si>
  <si>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</si>
  <si>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</si>
  <si>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</si>
  <si>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</si>
  <si>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</si>
  <si>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</si>
  <si>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</si>
  <si>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</si>
  <si>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</si>
  <si>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</si>
  <si>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</si>
  <si>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</si>
  <si>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</si>
  <si>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</si>
  <si>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</si>
  <si>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</si>
  <si>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</si>
  <si>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</si>
  <si>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</si>
  <si>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</si>
  <si>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</si>
  <si>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</si>
  <si>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</si>
  <si>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</si>
  <si>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</si>
  <si>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</si>
  <si>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</si>
  <si>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</si>
  <si>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</si>
  <si>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</si>
  <si>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</si>
  <si>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</si>
  <si>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</si>
  <si>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</si>
  <si>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</si>
  <si>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</si>
  <si>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</si>
  <si>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</si>
  <si>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</si>
  <si>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</si>
  <si>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</si>
  <si>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</si>
  <si>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</si>
  <si>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</si>
  <si>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</si>
  <si>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</si>
  <si>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</si>
  <si>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</si>
  <si>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</si>
  <si>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</si>
  <si>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</si>
  <si>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</si>
  <si>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</si>
  <si>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</si>
  <si>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</si>
  <si>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</si>
  <si>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</si>
  <si>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</si>
  <si>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</si>
  <si>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</si>
  <si>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</si>
  <si>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</si>
  <si>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</si>
  <si>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</si>
  <si>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</si>
  <si>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</si>
  <si>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</si>
  <si>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</si>
  <si>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</si>
  <si>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</si>
  <si>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</si>
  <si>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</si>
  <si>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</si>
  <si>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</si>
  <si>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</si>
  <si>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</si>
  <si>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</si>
  <si>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</si>
  <si>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</si>
  <si>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</si>
  <si>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</si>
  <si>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</si>
  <si>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</si>
  <si>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</si>
  <si>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</si>
  <si>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</si>
  <si>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</si>
  <si>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</si>
  <si>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</si>
  <si>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</si>
  <si>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</si>
  <si>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</si>
  <si>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</si>
  <si>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</si>
  <si>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</si>
  <si>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</si>
  <si>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</si>
  <si>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</si>
  <si>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</si>
  <si>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</si>
  <si>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</si>
  <si>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</si>
  <si>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</si>
  <si>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</si>
  <si>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</si>
  <si>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</si>
  <si>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</si>
  <si>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</si>
  <si>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</si>
  <si>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</si>
  <si>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</si>
  <si>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</si>
  <si>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</si>
  <si>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</si>
  <si>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</si>
  <si>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</si>
  <si>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</si>
  <si>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</si>
  <si>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</si>
  <si>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</si>
  <si>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</si>
  <si>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</si>
  <si>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</si>
  <si>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</si>
  <si>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</si>
  <si>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</si>
  <si>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</si>
  <si>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</si>
  <si>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</si>
  <si>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</si>
  <si>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</si>
  <si>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</si>
  <si>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</si>
  <si>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</si>
  <si>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</si>
  <si>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</si>
  <si>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</si>
  <si>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</si>
  <si>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</si>
  <si>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</si>
  <si>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</si>
  <si>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</si>
  <si>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</si>
  <si>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</si>
  <si>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</si>
  <si>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</si>
  <si>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</si>
  <si>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</si>
  <si>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</si>
  <si>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</si>
  <si>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</si>
  <si>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</si>
  <si>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</si>
  <si>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</si>
  <si>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</si>
  <si>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</si>
  <si>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</si>
  <si>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</si>
  <si>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</si>
  <si>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</si>
  <si>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</si>
  <si>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</si>
  <si>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</si>
  <si>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</si>
  <si>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</si>
  <si>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</si>
  <si>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</si>
  <si>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</si>
  <si>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</si>
  <si>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</si>
  <si>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</si>
  <si>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</si>
  <si>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</si>
  <si>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</si>
  <si>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</si>
  <si>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</si>
  <si>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</si>
  <si>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</si>
  <si>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</si>
  <si>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</si>
  <si>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</si>
  <si>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</si>
  <si>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</si>
  <si>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</si>
  <si>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</si>
  <si>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</si>
  <si>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</si>
  <si>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</si>
  <si>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</si>
  <si>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</si>
  <si>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</si>
  <si>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</si>
  <si>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</si>
  <si>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</si>
  <si>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</si>
  <si>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</si>
  <si>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</si>
  <si>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</si>
  <si>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</si>
  <si>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</si>
  <si>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</si>
  <si>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</si>
  <si>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</si>
  <si>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</si>
  <si>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</si>
  <si>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</si>
  <si>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</si>
  <si>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</si>
  <si>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</si>
  <si>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</si>
  <si>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</si>
  <si>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</si>
  <si>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</si>
  <si>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</si>
  <si>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</si>
  <si>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</si>
  <si>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</si>
  <si>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</si>
  <si>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</si>
  <si>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</si>
  <si>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</si>
  <si>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</si>
  <si>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</si>
  <si>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</si>
  <si>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</si>
  <si>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</si>
  <si>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</si>
  <si>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</si>
  <si>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</si>
  <si>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</si>
  <si>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</si>
  <si>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</si>
  <si>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</si>
  <si>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</si>
  <si>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</si>
  <si>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</si>
  <si>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</si>
  <si>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</si>
  <si>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</si>
  <si>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</si>
  <si>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</si>
  <si>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</si>
  <si>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</si>
  <si>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</si>
  <si>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</si>
  <si>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</si>
  <si>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</si>
  <si>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</si>
  <si>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</si>
  <si>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</si>
  <si>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</si>
  <si>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</si>
  <si>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</si>
  <si>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</si>
  <si>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</si>
  <si>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</si>
  <si>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</si>
  <si>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</si>
  <si>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</si>
  <si>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</si>
  <si>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</si>
  <si>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</si>
  <si>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</si>
  <si>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</si>
  <si>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</si>
  <si>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</si>
  <si>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</si>
  <si>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</si>
  <si>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</si>
  <si>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</si>
  <si>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</si>
  <si>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</si>
  <si>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</si>
  <si>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</si>
  <si>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</si>
  <si>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</si>
  <si>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</si>
  <si>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</si>
  <si>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</si>
  <si>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</si>
  <si>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</si>
  <si>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</si>
  <si>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</si>
  <si>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</si>
  <si>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</si>
  <si>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</si>
  <si>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</si>
  <si>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</si>
  <si>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</si>
  <si>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</si>
  <si>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</si>
  <si>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</si>
  <si>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</si>
  <si>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</si>
  <si>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</si>
  <si>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</si>
  <si>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</si>
  <si>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</si>
  <si>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</si>
  <si>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</si>
  <si>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</si>
  <si>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</si>
  <si>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</si>
  <si>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</si>
  <si>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</si>
  <si>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</si>
  <si>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</si>
  <si>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</si>
  <si>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</si>
  <si>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</si>
  <si>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</si>
  <si>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</si>
  <si>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</si>
  <si>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</si>
  <si>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</si>
  <si>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</si>
  <si>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</si>
  <si>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</si>
  <si>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</si>
  <si>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</si>
  <si>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</si>
  <si>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</si>
  <si>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</si>
  <si>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</si>
  <si>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</si>
  <si>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</si>
  <si>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</si>
  <si>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</si>
  <si>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</si>
  <si>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</si>
  <si>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</si>
  <si>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</si>
  <si>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</si>
  <si>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</si>
  <si>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</si>
  <si>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</si>
  <si>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</si>
  <si>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</si>
  <si>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</si>
  <si>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</si>
  <si>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</si>
  <si>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</si>
  <si>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</si>
  <si>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</si>
  <si>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</si>
  <si>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</si>
  <si>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</si>
  <si>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</si>
  <si>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</si>
  <si>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</si>
  <si>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</si>
  <si>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</si>
  <si>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</si>
  <si>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</si>
  <si>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</si>
  <si>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</si>
  <si>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</si>
  <si>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</si>
  <si>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</si>
  <si>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</si>
  <si>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</si>
  <si>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</si>
  <si>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</si>
  <si>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</si>
  <si>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</si>
  <si>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</si>
  <si>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</si>
  <si>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</si>
  <si>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</si>
  <si>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</si>
  <si>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</si>
  <si>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</si>
  <si>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</si>
  <si>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</si>
  <si>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</si>
  <si>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</si>
  <si>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</si>
  <si>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</si>
  <si>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</si>
  <si>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</si>
  <si>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</si>
  <si>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</si>
  <si>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</si>
  <si>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</si>
  <si>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</si>
  <si>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</si>
  <si>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</si>
  <si>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</si>
  <si>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</si>
  <si>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</si>
  <si>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</si>
  <si>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</si>
  <si>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</si>
  <si>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</si>
  <si>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</si>
  <si>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</si>
  <si>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</si>
  <si>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</si>
  <si>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</si>
  <si>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</si>
  <si>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</si>
  <si>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</si>
  <si>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</si>
  <si>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</si>
  <si>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</si>
  <si>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</si>
  <si>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</si>
  <si>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</si>
  <si>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</si>
  <si>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</si>
  <si>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</si>
  <si>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</si>
  <si>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</si>
  <si>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</si>
  <si>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</si>
  <si>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</si>
  <si>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</si>
  <si>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</si>
  <si>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</si>
  <si>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</si>
  <si>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</si>
  <si>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</si>
  <si>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</si>
  <si>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</si>
  <si>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</si>
  <si>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</si>
  <si>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</si>
  <si>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</si>
  <si>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</si>
  <si>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</si>
  <si>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</si>
  <si>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</si>
  <si>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</si>
  <si>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</si>
  <si>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</si>
  <si>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</si>
  <si>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</si>
  <si>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</si>
  <si>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</si>
  <si>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</si>
  <si>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</si>
  <si>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</si>
  <si>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</si>
  <si>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</si>
  <si>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</si>
  <si>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</si>
  <si>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</si>
  <si>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</si>
  <si>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</si>
  <si>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</si>
  <si>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</si>
  <si>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</si>
  <si>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</si>
  <si>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</si>
  <si>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</si>
  <si>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</si>
  <si>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</si>
  <si>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</si>
  <si>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</si>
  <si>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</si>
  <si>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</si>
  <si>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</si>
  <si>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</si>
  <si>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</si>
  <si>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</si>
  <si>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</si>
  <si>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</si>
  <si>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</si>
  <si>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</si>
  <si>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</si>
  <si>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</si>
  <si>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</si>
  <si>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</si>
  <si>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</si>
  <si>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</si>
  <si>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</si>
  <si>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</si>
  <si>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</si>
  <si>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</si>
  <si>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</si>
  <si>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</si>
  <si>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</si>
  <si>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</si>
  <si>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</si>
  <si>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</si>
  <si>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</si>
  <si>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</si>
  <si>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</si>
  <si>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</si>
  <si>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</si>
  <si>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</si>
  <si>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</si>
  <si>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</si>
  <si>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</si>
  <si>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</si>
  <si>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</si>
  <si>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</si>
  <si>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</si>
  <si>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</si>
  <si>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</si>
  <si>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</si>
  <si>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</si>
  <si>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</si>
  <si>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</si>
  <si>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</si>
  <si>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</si>
  <si>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</si>
  <si>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</si>
  <si>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</si>
  <si>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</si>
  <si>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</si>
  <si>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</si>
  <si>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</si>
  <si>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</si>
  <si>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</si>
  <si>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</si>
  <si>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</si>
  <si>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</si>
  <si>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</si>
  <si>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</si>
  <si>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</si>
  <si>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</si>
  <si>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</si>
  <si>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</si>
  <si>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</si>
  <si>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</si>
  <si>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</si>
  <si>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</si>
  <si>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</si>
  <si>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</si>
  <si>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</si>
  <si>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</si>
  <si>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</si>
  <si>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</si>
  <si>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</si>
  <si>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</si>
  <si>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</si>
  <si>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</si>
  <si>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</si>
  <si>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</si>
  <si>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</si>
  <si>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</si>
  <si>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</si>
  <si>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</si>
  <si>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</si>
  <si>
    <t>BANK STABLE 20</t>
  </si>
  <si>
    <t>20.06.26</t>
  </si>
  <si>
    <t>BKT 3</t>
  </si>
  <si>
    <t>DIGICOLLTC</t>
  </si>
  <si>
    <t>OTGNGDID</t>
  </si>
  <si>
    <t>(blank)</t>
  </si>
  <si>
    <t>BUCKET 5</t>
  </si>
  <si>
    <t>BKT 5</t>
  </si>
  <si>
    <t>BUCKET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</si>
</sst>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8">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1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0" xfId="0" applyBorder="1"/>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65" xfId="0" pivotButton="1" applyFont="1" applyBorder="1"/>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13" xfId="0" applyNumberFormat="1" applyFill="1" applyBorder="1" applyAlignment="1">
      <alignment horizontal="center" vertical="center"/>
    </xf>
    <xf numFmtId="0" fontId="0" fillId="0" borderId="0" xfId="0" pivotButton="1" applyBorder="1" applyAlignment="1">
      <alignment vertical="center"/>
    </xf>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4" fontId="0" fillId="0" borderId="5"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5580">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647015625"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725660416669"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8">
        <s v="16.06.26"/>
        <m/>
        <s v="18.06.26"/>
        <s v="12.06.26"/>
        <s v="03.06.26"/>
        <s v="08.06.26"/>
        <s v="11.06.26"/>
        <s v="05.06.26"/>
        <s v="20.06.26"/>
        <s v="12.06.26 17.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m/>
    <m/>
    <m/>
    <m/>
    <m/>
    <m/>
    <m/>
    <m/>
    <m/>
    <m/>
    <m/>
    <m/>
    <m/>
    <m/>
    <m/>
    <m/>
    <m/>
    <m/>
    <m/>
    <m/>
    <m/>
    <m/>
    <m/>
    <m/>
    <m/>
    <m/>
    <m/>
    <m/>
    <m/>
    <m/>
    <m/>
    <m/>
    <m/>
    <m/>
    <m/>
    <m/>
    <x v="0"/>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m/>
    <m/>
    <m/>
    <m/>
    <m/>
    <m/>
    <m/>
    <m/>
    <m/>
    <m/>
    <m/>
    <m/>
    <m/>
    <m/>
    <m/>
    <m/>
    <m/>
    <m/>
    <m/>
    <m/>
    <m/>
    <m/>
    <m/>
    <m/>
    <m/>
    <m/>
    <m/>
    <m/>
    <m/>
    <m/>
    <m/>
    <m/>
    <m/>
    <m/>
    <m/>
    <m/>
    <x v="0"/>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8"/>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9"/>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8"/>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8"/>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8"/>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m/>
    <m/>
    <m/>
    <m/>
    <m/>
    <m/>
    <m/>
    <m/>
    <m/>
    <m/>
    <m/>
    <m/>
    <m/>
    <m/>
    <m/>
    <m/>
    <m/>
    <m/>
    <m/>
    <m/>
    <m/>
    <m/>
    <m/>
    <m/>
    <m/>
    <m/>
    <m/>
    <m/>
    <m/>
    <m/>
    <m/>
    <m/>
    <m/>
    <m/>
    <m/>
    <m/>
    <n v="4"/>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8"/>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19"/>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0"/>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8"/>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8"/>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9"/>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0"/>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0"/>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1"/>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2"/>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3"/>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3"/>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0"/>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3"/>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8"/>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8"/>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4"/>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19"/>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0"/>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8"/>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0"/>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0"/>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8"/>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0"/>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10"/>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8"/>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5"/>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19"/>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8"/>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8"/>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0"/>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0"/>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8"/>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1"/>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8"/>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8"/>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19"/>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8"/>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0"/>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0"/>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8"/>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3"/>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0"/>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19"/>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8"/>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0"/>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6"/>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9"/>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8"/>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0"/>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19"/>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0"/>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8"/>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8"/>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0"/>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3"/>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9"/>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8"/>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0"/>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8"/>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19"/>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4622">
      <pivotArea outline="0" collapsedLevelsAreSubtotals="1" fieldPosition="0"/>
    </format>
    <format dxfId="14621">
      <pivotArea dataOnly="0" labelOnly="1" grandCol="1" outline="0" fieldPosition="0"/>
    </format>
    <format dxfId="14620">
      <pivotArea outline="0" collapsedLevelsAreSubtotals="1" fieldPosition="0"/>
    </format>
    <format dxfId="14619">
      <pivotArea dataOnly="0" labelOnly="1" grandCol="1" outline="0" fieldPosition="0"/>
    </format>
    <format dxfId="14618">
      <pivotArea dataOnly="0" labelOnly="1" grandRow="1" outline="0" fieldPosition="0"/>
    </format>
    <format dxfId="14617">
      <pivotArea dataOnly="0" labelOnly="1" grandCol="1" outline="0" fieldPosition="0"/>
    </format>
    <format dxfId="14616">
      <pivotArea dataOnly="0" labelOnly="1" grandCol="1" outline="0" fieldPosition="0"/>
    </format>
    <format dxfId="14615">
      <pivotArea dataOnly="0" labelOnly="1" outline="0" fieldPosition="0">
        <references count="1">
          <reference field="14" count="0"/>
        </references>
      </pivotArea>
    </format>
    <format dxfId="14614">
      <pivotArea dataOnly="0" labelOnly="1" grandCol="1" outline="0" fieldPosition="0"/>
    </format>
    <format dxfId="14613">
      <pivotArea dataOnly="0" labelOnly="1" outline="0" fieldPosition="0">
        <references count="1">
          <reference field="14" count="0"/>
        </references>
      </pivotArea>
    </format>
    <format dxfId="14612">
      <pivotArea dataOnly="0" labelOnly="1" grandCol="1" outline="0" fieldPosition="0"/>
    </format>
    <format dxfId="14611">
      <pivotArea grandRow="1" outline="0" collapsedLevelsAreSubtotals="1" fieldPosition="0"/>
    </format>
    <format dxfId="14610">
      <pivotArea dataOnly="0" labelOnly="1" grandRow="1" outline="0" fieldPosition="0"/>
    </format>
    <format dxfId="14609">
      <pivotArea dataOnly="0" labelOnly="1" grandRow="1" outline="0" fieldPosition="0"/>
    </format>
    <format dxfId="14608">
      <pivotArea grandRow="1" outline="0" collapsedLevelsAreSubtotals="1" fieldPosition="0"/>
    </format>
    <format dxfId="14607">
      <pivotArea dataOnly="0" labelOnly="1" grandRow="1" outline="0" fieldPosition="0"/>
    </format>
    <format dxfId="14606">
      <pivotArea grandRow="1" outline="0" collapsedLevelsAreSubtotals="1" fieldPosition="0"/>
    </format>
    <format dxfId="14605">
      <pivotArea dataOnly="0" labelOnly="1" grandRow="1" outline="0" fieldPosition="0"/>
    </format>
    <format dxfId="14604">
      <pivotArea grandRow="1" outline="0" collapsedLevelsAreSubtotals="1" fieldPosition="0"/>
    </format>
    <format dxfId="14603">
      <pivotArea grandRow="1" outline="0" collapsedLevelsAreSubtotals="1" fieldPosition="0"/>
    </format>
    <format dxfId="14602">
      <pivotArea dataOnly="0" labelOnly="1" grandRow="1" outline="0" fieldPosition="0"/>
    </format>
    <format dxfId="14601">
      <pivotArea dataOnly="0" labelOnly="1" grandRow="1" outline="0" fieldPosition="0"/>
    </format>
    <format dxfId="14600">
      <pivotArea dataOnly="0" labelOnly="1" grandRow="1" outline="0" fieldPosition="0"/>
    </format>
    <format dxfId="14599">
      <pivotArea dataOnly="0" labelOnly="1" grandRow="1" outline="0" fieldPosition="0"/>
    </format>
    <format dxfId="14598">
      <pivotArea grandRow="1" outline="0" collapsedLevelsAreSubtotals="1" fieldPosition="0"/>
    </format>
    <format dxfId="14597">
      <pivotArea dataOnly="0" labelOnly="1" grandRow="1" outline="0" fieldPosition="0"/>
    </format>
    <format dxfId="14596">
      <pivotArea dataOnly="0" labelOnly="1" outline="0" fieldPosition="0">
        <references count="1">
          <reference field="14" count="0"/>
        </references>
      </pivotArea>
    </format>
    <format dxfId="14595">
      <pivotArea dataOnly="0" labelOnly="1" grandCol="1" outline="0" fieldPosition="0"/>
    </format>
    <format dxfId="14594">
      <pivotArea grandRow="1" outline="0" collapsedLevelsAreSubtotals="1" fieldPosition="0"/>
    </format>
    <format dxfId="14593">
      <pivotArea dataOnly="0" labelOnly="1" grandRow="1" outline="0" fieldPosition="0"/>
    </format>
    <format dxfId="14592">
      <pivotArea grandRow="1" outline="0" collapsedLevelsAreSubtotals="1" fieldPosition="0"/>
    </format>
    <format dxfId="14591">
      <pivotArea dataOnly="0" labelOnly="1" grandRow="1" outline="0" fieldPosition="0"/>
    </format>
    <format dxfId="14590">
      <pivotArea dataOnly="0" labelOnly="1" outline="0" fieldPosition="0">
        <references count="1">
          <reference field="14" count="0"/>
        </references>
      </pivotArea>
    </format>
    <format dxfId="14589">
      <pivotArea dataOnly="0" labelOnly="1" grandCol="1" outline="0" fieldPosition="0"/>
    </format>
    <format dxfId="14588">
      <pivotArea dataOnly="0" labelOnly="1" grandCol="1" outline="0" fieldPosition="0"/>
    </format>
    <format dxfId="14587">
      <pivotArea grandRow="1" grandCol="1" outline="0" collapsedLevelsAreSubtotals="1" fieldPosition="0"/>
    </format>
    <format dxfId="14586">
      <pivotArea dataOnly="0" labelOnly="1" outline="0" fieldPosition="0">
        <references count="1">
          <reference field="14" count="0"/>
        </references>
      </pivotArea>
    </format>
    <format dxfId="14585">
      <pivotArea dataOnly="0" labelOnly="1" grandCol="1" outline="0" fieldPosition="0"/>
    </format>
    <format dxfId="14584">
      <pivotArea dataOnly="0" labelOnly="1" outline="0" fieldPosition="0">
        <references count="1">
          <reference field="14" count="0"/>
        </references>
      </pivotArea>
    </format>
    <format dxfId="14583">
      <pivotArea dataOnly="0" labelOnly="1" grandCol="1" outline="0" fieldPosition="0"/>
    </format>
    <format dxfId="14582">
      <pivotArea grandRow="1" outline="0" collapsedLevelsAreSubtotals="1" fieldPosition="0"/>
    </format>
    <format dxfId="14581">
      <pivotArea grandRow="1" outline="0" collapsedLevelsAreSubtotals="1" fieldPosition="0"/>
    </format>
    <format dxfId="14580">
      <pivotArea type="origin" dataOnly="0" labelOnly="1" outline="0" fieldPosition="0"/>
    </format>
    <format dxfId="14579">
      <pivotArea type="origin" dataOnly="0" labelOnly="1" outline="0" fieldPosition="0"/>
    </format>
    <format dxfId="14578">
      <pivotArea type="origin" dataOnly="0" labelOnly="1" outline="0" fieldPosition="0"/>
    </format>
    <format dxfId="14577">
      <pivotArea dataOnly="0" labelOnly="1" outline="0" fieldPosition="0">
        <references count="1">
          <reference field="14" count="0"/>
        </references>
      </pivotArea>
    </format>
    <format dxfId="14576">
      <pivotArea type="topRight" dataOnly="0" labelOnly="1" outline="0" fieldPosition="0"/>
    </format>
    <format dxfId="14575">
      <pivotArea outline="0" collapsedLevelsAreSubtotals="1" fieldPosition="0"/>
    </format>
    <format dxfId="14574">
      <pivotArea dataOnly="0" labelOnly="1" grandRow="1" outline="0" fieldPosition="0"/>
    </format>
    <format dxfId="14573">
      <pivotArea dataOnly="0" labelOnly="1" outline="0" fieldPosition="0">
        <references count="1">
          <reference field="14" count="0"/>
        </references>
      </pivotArea>
    </format>
    <format dxfId="14572">
      <pivotArea dataOnly="0" labelOnly="1" grandCol="1" outline="0" fieldPosition="0"/>
    </format>
    <format dxfId="14571">
      <pivotArea dataOnly="0" labelOnly="1" outline="0" fieldPosition="0">
        <references count="1">
          <reference field="14" count="0"/>
        </references>
      </pivotArea>
    </format>
    <format dxfId="14570">
      <pivotArea dataOnly="0" labelOnly="1" grandCol="1" outline="0" fieldPosition="0"/>
    </format>
    <format dxfId="14569">
      <pivotArea grandRow="1" outline="0" collapsedLevelsAreSubtotals="1" fieldPosition="0"/>
    </format>
    <format dxfId="14568">
      <pivotArea dataOnly="0" labelOnly="1" grandRow="1" outline="0" fieldPosition="0"/>
    </format>
    <format dxfId="14567">
      <pivotArea outline="0" collapsedLevelsAreSubtotals="1" fieldPosition="0"/>
    </format>
    <format dxfId="14566">
      <pivotArea dataOnly="0" labelOnly="1" grandRow="1" outline="0" fieldPosition="0"/>
    </format>
    <format dxfId="14565">
      <pivotArea dataOnly="0" labelOnly="1" outline="0" fieldPosition="0">
        <references count="1">
          <reference field="14" count="0"/>
        </references>
      </pivotArea>
    </format>
    <format dxfId="14564">
      <pivotArea dataOnly="0" labelOnly="1" grandCol="1" outline="0" fieldPosition="0"/>
    </format>
    <format dxfId="14563">
      <pivotArea grandRow="1" outline="0" collapsedLevelsAreSubtotals="1" fieldPosition="0"/>
    </format>
    <format dxfId="14562">
      <pivotArea dataOnly="0" labelOnly="1" grandRow="1" outline="0" fieldPosition="0"/>
    </format>
    <format dxfId="14561">
      <pivotArea grandRow="1" outline="0" collapsedLevelsAreSubtotals="1" fieldPosition="0"/>
    </format>
    <format dxfId="14560">
      <pivotArea dataOnly="0" labelOnly="1" grandRow="1" outline="0" fieldPosition="0"/>
    </format>
    <format dxfId="14559">
      <pivotArea dataOnly="0" labelOnly="1" outline="0" fieldPosition="0">
        <references count="1">
          <reference field="14" count="0"/>
        </references>
      </pivotArea>
    </format>
    <format dxfId="14558">
      <pivotArea dataOnly="0" labelOnly="1" grandCol="1" outline="0" fieldPosition="0"/>
    </format>
    <format dxfId="14557">
      <pivotArea grandRow="1" outline="0" collapsedLevelsAreSubtotals="1" fieldPosition="0"/>
    </format>
    <format dxfId="14556">
      <pivotArea dataOnly="0" labelOnly="1" grandRow="1" outline="0" fieldPosition="0"/>
    </format>
    <format dxfId="14555">
      <pivotArea dataOnly="0" labelOnly="1" outline="0" fieldPosition="0">
        <references count="1">
          <reference field="14" count="0"/>
        </references>
      </pivotArea>
    </format>
    <format dxfId="14554">
      <pivotArea dataOnly="0" labelOnly="1" grandCol="1" outline="0" fieldPosition="0"/>
    </format>
    <format dxfId="14553">
      <pivotArea grandRow="1" outline="0" collapsedLevelsAreSubtotals="1" fieldPosition="0"/>
    </format>
    <format dxfId="14552">
      <pivotArea dataOnly="0" labelOnly="1" grandRow="1" outline="0" fieldPosition="0"/>
    </format>
    <format dxfId="14551">
      <pivotArea outline="0" collapsedLevelsAreSubtotals="1" fieldPosition="0"/>
    </format>
    <format dxfId="14550">
      <pivotArea dataOnly="0" labelOnly="1" grandRow="1" outline="0" fieldPosition="0"/>
    </format>
    <format dxfId="14549">
      <pivotArea dataOnly="0" labelOnly="1" outline="0" fieldPosition="0">
        <references count="1">
          <reference field="14" count="0"/>
        </references>
      </pivotArea>
    </format>
    <format dxfId="14548">
      <pivotArea dataOnly="0" labelOnly="1" grandCol="1" outline="0" fieldPosition="0"/>
    </format>
    <format dxfId="14547">
      <pivotArea field="12" type="button" dataOnly="0" labelOnly="1" outline="0"/>
    </format>
    <format dxfId="14546">
      <pivotArea type="origin" dataOnly="0" labelOnly="1" outline="0" fieldPosition="0"/>
    </format>
    <format dxfId="14545">
      <pivotArea dataOnly="0" labelOnly="1" grandRow="1" outline="0" fieldPosition="0"/>
    </format>
    <format dxfId="14544">
      <pivotArea field="12" type="button" dataOnly="0" labelOnly="1" outline="0"/>
    </format>
    <format dxfId="14543">
      <pivotArea type="origin" dataOnly="0" labelOnly="1" outline="0" fieldPosition="0"/>
    </format>
    <format dxfId="14542">
      <pivotArea dataOnly="0" labelOnly="1" grandRow="1" outline="0" fieldPosition="0"/>
    </format>
    <format dxfId="14541">
      <pivotArea field="12" type="button" dataOnly="0" labelOnly="1" outline="0"/>
    </format>
    <format dxfId="14540">
      <pivotArea type="origin" dataOnly="0" labelOnly="1" outline="0" fieldPosition="0"/>
    </format>
    <format dxfId="14539">
      <pivotArea dataOnly="0" labelOnly="1" grandRow="1" outline="0" fieldPosition="0"/>
    </format>
    <format dxfId="14538">
      <pivotArea field="12" type="button" dataOnly="0" labelOnly="1" outline="0"/>
    </format>
    <format dxfId="14537">
      <pivotArea type="origin" dataOnly="0" labelOnly="1" outline="0" fieldPosition="0"/>
    </format>
    <format dxfId="14536">
      <pivotArea dataOnly="0" labelOnly="1" grandRow="1" outline="0" fieldPosition="0"/>
    </format>
    <format dxfId="14535">
      <pivotArea grandRow="1" outline="0" collapsedLevelsAreSubtotals="1" fieldPosition="0"/>
    </format>
    <format dxfId="14534">
      <pivotArea dataOnly="0" labelOnly="1" grandRow="1" outline="0" fieldPosition="0"/>
    </format>
    <format dxfId="14533">
      <pivotArea grandRow="1" outline="0" collapsedLevelsAreSubtotals="1" fieldPosition="0"/>
    </format>
    <format dxfId="14532">
      <pivotArea dataOnly="0" labelOnly="1" grandRow="1" outline="0" fieldPosition="0"/>
    </format>
    <format dxfId="14531">
      <pivotArea outline="0" collapsedLevelsAreSubtotals="1" fieldPosition="0"/>
    </format>
    <format dxfId="14530">
      <pivotArea dataOnly="0" labelOnly="1" grandRow="1" outline="0" fieldPosition="0"/>
    </format>
    <format dxfId="14529">
      <pivotArea outline="0" collapsedLevelsAreSubtotals="1" fieldPosition="0"/>
    </format>
    <format dxfId="14528">
      <pivotArea dataOnly="0" labelOnly="1" grandRow="1" outline="0" fieldPosition="0"/>
    </format>
    <format dxfId="14527">
      <pivotArea dataOnly="0" labelOnly="1" outline="0" fieldPosition="0">
        <references count="1">
          <reference field="14" count="0"/>
        </references>
      </pivotArea>
    </format>
    <format dxfId="14526">
      <pivotArea dataOnly="0" labelOnly="1" grandCol="1" outline="0" fieldPosition="0"/>
    </format>
    <format dxfId="14525">
      <pivotArea dataOnly="0" labelOnly="1" outline="0" fieldPosition="0">
        <references count="1">
          <reference field="14" count="0"/>
        </references>
      </pivotArea>
    </format>
    <format dxfId="14524">
      <pivotArea dataOnly="0" labelOnly="1" grandCol="1" outline="0" fieldPosition="0"/>
    </format>
    <format dxfId="14523">
      <pivotArea outline="0" fieldPosition="0">
        <references count="1">
          <reference field="14" count="0" selected="0"/>
        </references>
      </pivotArea>
    </format>
    <format dxfId="14522">
      <pivotArea dataOnly="0" labelOnly="1" grandRow="1" outline="0" fieldPosition="0"/>
    </format>
    <format dxfId="14521">
      <pivotArea dataOnly="0" labelOnly="1" outline="0" fieldPosition="0">
        <references count="1">
          <reference field="14" count="0"/>
        </references>
      </pivotArea>
    </format>
    <format dxfId="14520">
      <pivotArea grandRow="1" outline="0" collapsedLevelsAreSubtotals="1" fieldPosition="0"/>
    </format>
    <format dxfId="14519">
      <pivotArea dataOnly="0" labelOnly="1" grandRow="1" outline="0" fieldPosition="0"/>
    </format>
    <format dxfId="14518">
      <pivotArea outline="0" collapsedLevelsAreSubtotals="1" fieldPosition="0"/>
    </format>
    <format dxfId="14517">
      <pivotArea dataOnly="0" labelOnly="1" grandRow="1" outline="0" fieldPosition="0"/>
    </format>
    <format dxfId="14516">
      <pivotArea dataOnly="0" labelOnly="1" outline="0" fieldPosition="0">
        <references count="1">
          <reference field="14" count="0"/>
        </references>
      </pivotArea>
    </format>
    <format dxfId="14515">
      <pivotArea dataOnly="0" labelOnly="1" grandCol="1" outline="0" fieldPosition="0"/>
    </format>
    <format dxfId="14514">
      <pivotArea outline="0" collapsedLevelsAreSubtotals="1" fieldPosition="0"/>
    </format>
    <format dxfId="14513">
      <pivotArea dataOnly="0" labelOnly="1" grandRow="1" outline="0" fieldPosition="0"/>
    </format>
    <format dxfId="14512">
      <pivotArea dataOnly="0" labelOnly="1" outline="0" fieldPosition="0">
        <references count="1">
          <reference field="14" count="0"/>
        </references>
      </pivotArea>
    </format>
    <format dxfId="14511">
      <pivotArea dataOnly="0" labelOnly="1" grandCol="1" outline="0" fieldPosition="0"/>
    </format>
    <format dxfId="14510">
      <pivotArea outline="0" collapsedLevelsAreSubtotals="1" fieldPosition="0"/>
    </format>
    <format dxfId="14509">
      <pivotArea dataOnly="0" labelOnly="1" grandRow="1" outline="0" fieldPosition="0"/>
    </format>
    <format dxfId="14508">
      <pivotArea dataOnly="0" labelOnly="1" outline="0" fieldPosition="0">
        <references count="1">
          <reference field="14" count="0"/>
        </references>
      </pivotArea>
    </format>
    <format dxfId="14507">
      <pivotArea dataOnly="0" labelOnly="1" grandCol="1" outline="0" fieldPosition="0"/>
    </format>
    <format dxfId="14506">
      <pivotArea dataOnly="0" labelOnly="1" outline="0" fieldPosition="0">
        <references count="1">
          <reference field="14" count="0"/>
        </references>
      </pivotArea>
    </format>
    <format dxfId="14505">
      <pivotArea dataOnly="0" labelOnly="1" grandCol="1" outline="0" fieldPosition="0"/>
    </format>
    <format dxfId="14504">
      <pivotArea grandRow="1" outline="0" collapsedLevelsAreSubtotals="1" fieldPosition="0"/>
    </format>
    <format dxfId="14503">
      <pivotArea dataOnly="0" labelOnly="1" grandRow="1" outline="0" fieldPosition="0"/>
    </format>
    <format dxfId="14502">
      <pivotArea outline="0" collapsedLevelsAreSubtotals="1" fieldPosition="0"/>
    </format>
    <format dxfId="14501">
      <pivotArea dataOnly="0" labelOnly="1" grandRow="1" outline="0" fieldPosition="0"/>
    </format>
    <format dxfId="14500">
      <pivotArea dataOnly="0" labelOnly="1" outline="0" fieldPosition="0">
        <references count="1">
          <reference field="14" count="0"/>
        </references>
      </pivotArea>
    </format>
    <format dxfId="14499">
      <pivotArea dataOnly="0" labelOnly="1" grandCol="1" outline="0" fieldPosition="0"/>
    </format>
    <format dxfId="14498">
      <pivotArea outline="0" collapsedLevelsAreSubtotals="1" fieldPosition="0"/>
    </format>
    <format dxfId="14497">
      <pivotArea field="15" type="button" dataOnly="0" labelOnly="1" outline="0" axis="axisRow" fieldPosition="0"/>
    </format>
    <format dxfId="14496">
      <pivotArea dataOnly="0" labelOnly="1" outline="0" fieldPosition="0">
        <references count="1">
          <reference field="15" count="0"/>
        </references>
      </pivotArea>
    </format>
    <format dxfId="14495">
      <pivotArea dataOnly="0" labelOnly="1" grandRow="1" outline="0" fieldPosition="0"/>
    </format>
    <format dxfId="14494">
      <pivotArea dataOnly="0" labelOnly="1" outline="0" fieldPosition="0">
        <references count="1">
          <reference field="14" count="0"/>
        </references>
      </pivotArea>
    </format>
    <format dxfId="14493">
      <pivotArea dataOnly="0" labelOnly="1" grandCol="1" outline="0" fieldPosition="0"/>
    </format>
    <format dxfId="14492">
      <pivotArea outline="0" collapsedLevelsAreSubtotals="1" fieldPosition="0"/>
    </format>
    <format dxfId="14491">
      <pivotArea field="15" type="button" dataOnly="0" labelOnly="1" outline="0" axis="axisRow" fieldPosition="0"/>
    </format>
    <format dxfId="14490">
      <pivotArea dataOnly="0" labelOnly="1" outline="0" fieldPosition="0">
        <references count="1">
          <reference field="15" count="0"/>
        </references>
      </pivotArea>
    </format>
    <format dxfId="14489">
      <pivotArea dataOnly="0" labelOnly="1" grandRow="1" outline="0" fieldPosition="0"/>
    </format>
    <format dxfId="14488">
      <pivotArea dataOnly="0" labelOnly="1" outline="0" fieldPosition="0">
        <references count="1">
          <reference field="14" count="0"/>
        </references>
      </pivotArea>
    </format>
    <format dxfId="14487">
      <pivotArea dataOnly="0" labelOnly="1" grandCol="1" outline="0" fieldPosition="0"/>
    </format>
    <format dxfId="14486">
      <pivotArea outline="0" collapsedLevelsAreSubtotals="1" fieldPosition="0"/>
    </format>
    <format dxfId="14485">
      <pivotArea field="15" type="button" dataOnly="0" labelOnly="1" outline="0" axis="axisRow" fieldPosition="0"/>
    </format>
    <format dxfId="14484">
      <pivotArea dataOnly="0" labelOnly="1" outline="0" fieldPosition="0">
        <references count="1">
          <reference field="15" count="0"/>
        </references>
      </pivotArea>
    </format>
    <format dxfId="14483">
      <pivotArea dataOnly="0" labelOnly="1" grandRow="1" outline="0" fieldPosition="0"/>
    </format>
    <format dxfId="14482">
      <pivotArea dataOnly="0" labelOnly="1" outline="0" fieldPosition="0">
        <references count="1">
          <reference field="14" count="0"/>
        </references>
      </pivotArea>
    </format>
    <format dxfId="14481">
      <pivotArea dataOnly="0" labelOnly="1" grandCol="1" outline="0" fieldPosition="0"/>
    </format>
    <format dxfId="14480">
      <pivotArea outline="0" collapsedLevelsAreSubtotals="1" fieldPosition="0"/>
    </format>
    <format dxfId="14479">
      <pivotArea field="15" type="button" dataOnly="0" labelOnly="1" outline="0" axis="axisRow" fieldPosition="0"/>
    </format>
    <format dxfId="14478">
      <pivotArea dataOnly="0" labelOnly="1" outline="0" fieldPosition="0">
        <references count="1">
          <reference field="15" count="0"/>
        </references>
      </pivotArea>
    </format>
    <format dxfId="14477">
      <pivotArea dataOnly="0" labelOnly="1" grandRow="1" outline="0" fieldPosition="0"/>
    </format>
    <format dxfId="14476">
      <pivotArea dataOnly="0" labelOnly="1" outline="0" fieldPosition="0">
        <references count="1">
          <reference field="14" count="0"/>
        </references>
      </pivotArea>
    </format>
    <format dxfId="14475">
      <pivotArea dataOnly="0" labelOnly="1" grandCol="1" outline="0" fieldPosition="0"/>
    </format>
    <format dxfId="14474">
      <pivotArea grandRow="1" outline="0" collapsedLevelsAreSubtotals="1" fieldPosition="0"/>
    </format>
    <format dxfId="14473">
      <pivotArea dataOnly="0" labelOnly="1" grandRow="1" outline="0" fieldPosition="0"/>
    </format>
    <format dxfId="14472">
      <pivotArea grandRow="1" outline="0" collapsedLevelsAreSubtotals="1" fieldPosition="0"/>
    </format>
    <format dxfId="14471">
      <pivotArea dataOnly="0" labelOnly="1" grandRow="1" outline="0" fieldPosition="0"/>
    </format>
    <format dxfId="14470">
      <pivotArea outline="0" collapsedLevelsAreSubtotals="1" fieldPosition="0"/>
    </format>
    <format dxfId="14469">
      <pivotArea field="15" type="button" dataOnly="0" labelOnly="1" outline="0" axis="axisRow" fieldPosition="0"/>
    </format>
    <format dxfId="14468">
      <pivotArea dataOnly="0" labelOnly="1" outline="0" fieldPosition="0">
        <references count="1">
          <reference field="15" count="12">
            <x v="0"/>
            <x v="2"/>
            <x v="3"/>
            <x v="4"/>
            <x v="5"/>
            <x v="7"/>
            <x v="8"/>
            <x v="9"/>
            <x v="10"/>
            <x v="11"/>
            <x v="15"/>
            <x v="17"/>
          </reference>
        </references>
      </pivotArea>
    </format>
    <format dxfId="14467">
      <pivotArea dataOnly="0" labelOnly="1" grandRow="1" outline="0" fieldPosition="0"/>
    </format>
    <format dxfId="14466">
      <pivotArea dataOnly="0" labelOnly="1" outline="0" fieldPosition="0">
        <references count="1">
          <reference field="14" count="0"/>
        </references>
      </pivotArea>
    </format>
    <format dxfId="14465">
      <pivotArea dataOnly="0" labelOnly="1" grandCol="1" outline="0" fieldPosition="0"/>
    </format>
    <format dxfId="14464">
      <pivotArea outline="0" collapsedLevelsAreSubtotals="1" fieldPosition="0"/>
    </format>
    <format dxfId="14463">
      <pivotArea field="15" type="button" dataOnly="0" labelOnly="1" outline="0" axis="axisRow" fieldPosition="0"/>
    </format>
    <format dxfId="14462">
      <pivotArea dataOnly="0" labelOnly="1" outline="0" fieldPosition="0">
        <references count="1">
          <reference field="15" count="12">
            <x v="0"/>
            <x v="2"/>
            <x v="3"/>
            <x v="4"/>
            <x v="5"/>
            <x v="7"/>
            <x v="8"/>
            <x v="9"/>
            <x v="10"/>
            <x v="11"/>
            <x v="15"/>
            <x v="17"/>
          </reference>
        </references>
      </pivotArea>
    </format>
    <format dxfId="14461">
      <pivotArea dataOnly="0" labelOnly="1" grandRow="1" outline="0" fieldPosition="0"/>
    </format>
    <format dxfId="14460">
      <pivotArea dataOnly="0" labelOnly="1" outline="0" fieldPosition="0">
        <references count="1">
          <reference field="14" count="0"/>
        </references>
      </pivotArea>
    </format>
    <format dxfId="14459">
      <pivotArea dataOnly="0" labelOnly="1" grandCol="1" outline="0" fieldPosition="0"/>
    </format>
    <format dxfId="14458">
      <pivotArea outline="0" collapsedLevelsAreSubtotals="1" fieldPosition="0"/>
    </format>
    <format dxfId="14457">
      <pivotArea field="15" type="button" dataOnly="0" labelOnly="1" outline="0" axis="axisRow" fieldPosition="0"/>
    </format>
    <format dxfId="14456">
      <pivotArea dataOnly="0" labelOnly="1" outline="0" fieldPosition="0">
        <references count="1">
          <reference field="15" count="12">
            <x v="0"/>
            <x v="2"/>
            <x v="3"/>
            <x v="4"/>
            <x v="5"/>
            <x v="7"/>
            <x v="8"/>
            <x v="9"/>
            <x v="10"/>
            <x v="11"/>
            <x v="15"/>
            <x v="17"/>
          </reference>
        </references>
      </pivotArea>
    </format>
    <format dxfId="14455">
      <pivotArea dataOnly="0" labelOnly="1" grandRow="1" outline="0" fieldPosition="0"/>
    </format>
    <format dxfId="14454">
      <pivotArea dataOnly="0" labelOnly="1" outline="0" fieldPosition="0">
        <references count="1">
          <reference field="14" count="0"/>
        </references>
      </pivotArea>
    </format>
    <format dxfId="14453">
      <pivotArea dataOnly="0" labelOnly="1" grandCol="1" outline="0" fieldPosition="0"/>
    </format>
    <format dxfId="14452">
      <pivotArea grandRow="1" outline="0" collapsedLevelsAreSubtotals="1" fieldPosition="0"/>
    </format>
    <format dxfId="14451">
      <pivotArea dataOnly="0" labelOnly="1" grandRow="1" outline="0" fieldPosition="0"/>
    </format>
    <format dxfId="14450">
      <pivotArea field="15" type="button" dataOnly="0" labelOnly="1" outline="0" axis="axisRow" fieldPosition="0"/>
    </format>
    <format dxfId="14449">
      <pivotArea dataOnly="0" labelOnly="1" outline="0" fieldPosition="0">
        <references count="1">
          <reference field="14" count="0"/>
        </references>
      </pivotArea>
    </format>
    <format dxfId="14448">
      <pivotArea dataOnly="0" labelOnly="1" grandCol="1" outline="0" fieldPosition="0"/>
    </format>
    <format dxfId="14447">
      <pivotArea outline="0" fieldPosition="0">
        <references count="1">
          <reference field="4294967294" count="1">
            <x v="0"/>
          </reference>
        </references>
      </pivotArea>
    </format>
    <format dxfId="14446">
      <pivotArea outline="0" collapsedLevelsAreSubtotals="1" fieldPosition="0"/>
    </format>
    <format dxfId="14445">
      <pivotArea field="15" type="button" dataOnly="0" labelOnly="1" outline="0" axis="axisRow" fieldPosition="0"/>
    </format>
    <format dxfId="14444">
      <pivotArea dataOnly="0" labelOnly="1" outline="0" fieldPosition="0">
        <references count="1">
          <reference field="15" count="7">
            <x v="2"/>
            <x v="3"/>
            <x v="4"/>
            <x v="5"/>
            <x v="8"/>
            <x v="9"/>
            <x v="11"/>
          </reference>
        </references>
      </pivotArea>
    </format>
    <format dxfId="14443">
      <pivotArea dataOnly="0" labelOnly="1" grandRow="1" outline="0" fieldPosition="0"/>
    </format>
    <format dxfId="14442">
      <pivotArea dataOnly="0" labelOnly="1" outline="0" fieldPosition="0">
        <references count="1">
          <reference field="14" count="0"/>
        </references>
      </pivotArea>
    </format>
    <format dxfId="14441">
      <pivotArea dataOnly="0" labelOnly="1" grandCol="1" outline="0" fieldPosition="0"/>
    </format>
    <format dxfId="14440">
      <pivotArea outline="0" collapsedLevelsAreSubtotals="1" fieldPosition="0"/>
    </format>
    <format dxfId="14439">
      <pivotArea field="15" type="button" dataOnly="0" labelOnly="1" outline="0" axis="axisRow" fieldPosition="0"/>
    </format>
    <format dxfId="14438">
      <pivotArea dataOnly="0" labelOnly="1" outline="0" fieldPosition="0">
        <references count="1">
          <reference field="15" count="7">
            <x v="2"/>
            <x v="3"/>
            <x v="4"/>
            <x v="5"/>
            <x v="8"/>
            <x v="9"/>
            <x v="11"/>
          </reference>
        </references>
      </pivotArea>
    </format>
    <format dxfId="14437">
      <pivotArea dataOnly="0" labelOnly="1" grandRow="1" outline="0" fieldPosition="0"/>
    </format>
    <format dxfId="14436">
      <pivotArea dataOnly="0" labelOnly="1" outline="0" fieldPosition="0">
        <references count="1">
          <reference field="14" count="0"/>
        </references>
      </pivotArea>
    </format>
    <format dxfId="14435">
      <pivotArea dataOnly="0" labelOnly="1" grandCol="1" outline="0" fieldPosition="0"/>
    </format>
    <format dxfId="14434">
      <pivotArea outline="0" collapsedLevelsAreSubtotals="1" fieldPosition="0"/>
    </format>
    <format dxfId="14433">
      <pivotArea field="15" type="button" dataOnly="0" labelOnly="1" outline="0" axis="axisRow" fieldPosition="0"/>
    </format>
    <format dxfId="14432">
      <pivotArea dataOnly="0" labelOnly="1" outline="0" fieldPosition="0">
        <references count="1">
          <reference field="15" count="7">
            <x v="2"/>
            <x v="3"/>
            <x v="4"/>
            <x v="5"/>
            <x v="8"/>
            <x v="9"/>
            <x v="11"/>
          </reference>
        </references>
      </pivotArea>
    </format>
    <format dxfId="14431">
      <pivotArea dataOnly="0" labelOnly="1" grandRow="1" outline="0" fieldPosition="0"/>
    </format>
    <format dxfId="14430">
      <pivotArea dataOnly="0" labelOnly="1" outline="0" fieldPosition="0">
        <references count="1">
          <reference field="14" count="0"/>
        </references>
      </pivotArea>
    </format>
    <format dxfId="14429">
      <pivotArea dataOnly="0" labelOnly="1" grandCol="1" outline="0" fieldPosition="0"/>
    </format>
    <format dxfId="14428">
      <pivotArea field="15" type="button" dataOnly="0" labelOnly="1" outline="0" axis="axisRow" fieldPosition="0"/>
    </format>
    <format dxfId="14427">
      <pivotArea dataOnly="0" labelOnly="1" outline="0" fieldPosition="0">
        <references count="1">
          <reference field="14" count="0"/>
        </references>
      </pivotArea>
    </format>
    <format dxfId="14426">
      <pivotArea dataOnly="0" labelOnly="1" grandCol="1" outline="0" fieldPosition="0"/>
    </format>
    <format dxfId="14425">
      <pivotArea grandRow="1" outline="0" collapsedLevelsAreSubtotals="1" fieldPosition="0"/>
    </format>
    <format dxfId="14424">
      <pivotArea dataOnly="0" labelOnly="1" grandRow="1" outline="0" fieldPosition="0"/>
    </format>
    <format dxfId="14423">
      <pivotArea outline="0" collapsedLevelsAreSubtotals="1" fieldPosition="0"/>
    </format>
    <format dxfId="14422">
      <pivotArea field="15" type="button" dataOnly="0" labelOnly="1" outline="0" axis="axisRow" fieldPosition="0"/>
    </format>
    <format dxfId="14421">
      <pivotArea dataOnly="0" labelOnly="1" outline="0" fieldPosition="0">
        <references count="1">
          <reference field="15" count="7">
            <x v="2"/>
            <x v="3"/>
            <x v="4"/>
            <x v="5"/>
            <x v="8"/>
            <x v="9"/>
            <x v="11"/>
          </reference>
        </references>
      </pivotArea>
    </format>
    <format dxfId="14420">
      <pivotArea dataOnly="0" labelOnly="1" grandRow="1" outline="0" fieldPosition="0"/>
    </format>
    <format dxfId="14419">
      <pivotArea dataOnly="0" labelOnly="1" outline="0" fieldPosition="0">
        <references count="1">
          <reference field="14" count="0"/>
        </references>
      </pivotArea>
    </format>
    <format dxfId="14418">
      <pivotArea dataOnly="0" labelOnly="1" grandCol="1" outline="0" fieldPosition="0"/>
    </format>
    <format dxfId="14417">
      <pivotArea outline="0" collapsedLevelsAreSubtotals="1" fieldPosition="0"/>
    </format>
    <format dxfId="14416">
      <pivotArea field="15" type="button" dataOnly="0" labelOnly="1" outline="0" axis="axisRow" fieldPosition="0"/>
    </format>
    <format dxfId="14415">
      <pivotArea dataOnly="0" labelOnly="1" outline="0" fieldPosition="0">
        <references count="1">
          <reference field="15" count="7">
            <x v="2"/>
            <x v="3"/>
            <x v="4"/>
            <x v="5"/>
            <x v="8"/>
            <x v="9"/>
            <x v="11"/>
          </reference>
        </references>
      </pivotArea>
    </format>
    <format dxfId="14414">
      <pivotArea dataOnly="0" labelOnly="1" grandRow="1" outline="0" fieldPosition="0"/>
    </format>
    <format dxfId="14413">
      <pivotArea dataOnly="0" labelOnly="1" outline="0" fieldPosition="0">
        <references count="1">
          <reference field="14" count="0"/>
        </references>
      </pivotArea>
    </format>
    <format dxfId="14412">
      <pivotArea dataOnly="0" labelOnly="1" grandCol="1" outline="0" fieldPosition="0"/>
    </format>
    <format dxfId="14411">
      <pivotArea outline="0" collapsedLevelsAreSubtotals="1" fieldPosition="0"/>
    </format>
    <format dxfId="14410">
      <pivotArea field="15" type="button" dataOnly="0" labelOnly="1" outline="0" axis="axisRow" fieldPosition="0"/>
    </format>
    <format dxfId="14409">
      <pivotArea dataOnly="0" labelOnly="1" outline="0" fieldPosition="0">
        <references count="1">
          <reference field="15" count="8">
            <x v="2"/>
            <x v="3"/>
            <x v="4"/>
            <x v="5"/>
            <x v="8"/>
            <x v="9"/>
            <x v="11"/>
            <x v="15"/>
          </reference>
        </references>
      </pivotArea>
    </format>
    <format dxfId="14408">
      <pivotArea dataOnly="0" labelOnly="1" grandRow="1" outline="0" fieldPosition="0"/>
    </format>
    <format dxfId="14407">
      <pivotArea dataOnly="0" labelOnly="1" outline="0" fieldPosition="0">
        <references count="1">
          <reference field="14" count="0"/>
        </references>
      </pivotArea>
    </format>
    <format dxfId="14406">
      <pivotArea dataOnly="0" labelOnly="1" grandCol="1" outline="0" fieldPosition="0"/>
    </format>
    <format dxfId="14405">
      <pivotArea field="15" type="button" dataOnly="0" labelOnly="1" outline="0" axis="axisRow" fieldPosition="0"/>
    </format>
    <format dxfId="14404">
      <pivotArea dataOnly="0" labelOnly="1" outline="0" fieldPosition="0">
        <references count="1">
          <reference field="14" count="0"/>
        </references>
      </pivotArea>
    </format>
    <format dxfId="14403">
      <pivotArea dataOnly="0" labelOnly="1" grandCol="1" outline="0" fieldPosition="0"/>
    </format>
    <format dxfId="14402">
      <pivotArea dataOnly="0" labelOnly="1" grandRow="1" outline="0" fieldPosition="0"/>
    </format>
    <format dxfId="14401">
      <pivotArea outline="0" collapsedLevelsAreSubtotals="1" fieldPosition="0"/>
    </format>
    <format dxfId="14400">
      <pivotArea field="15" type="button" dataOnly="0" labelOnly="1" outline="0" axis="axisRow" fieldPosition="0"/>
    </format>
    <format dxfId="14399">
      <pivotArea dataOnly="0" labelOnly="1" outline="0" fieldPosition="0">
        <references count="1">
          <reference field="15" count="8">
            <x v="2"/>
            <x v="3"/>
            <x v="4"/>
            <x v="5"/>
            <x v="8"/>
            <x v="9"/>
            <x v="11"/>
            <x v="15"/>
          </reference>
        </references>
      </pivotArea>
    </format>
    <format dxfId="14398">
      <pivotArea dataOnly="0" labelOnly="1" grandRow="1" outline="0" fieldPosition="0"/>
    </format>
    <format dxfId="14397">
      <pivotArea dataOnly="0" labelOnly="1" outline="0" fieldPosition="0">
        <references count="1">
          <reference field="14" count="0"/>
        </references>
      </pivotArea>
    </format>
    <format dxfId="14396">
      <pivotArea dataOnly="0" labelOnly="1" grandCol="1" outline="0" fieldPosition="0"/>
    </format>
    <format dxfId="14395">
      <pivotArea dataOnly="0" labelOnly="1" outline="0" fieldPosition="0">
        <references count="1">
          <reference field="15" count="8">
            <x v="2"/>
            <x v="3"/>
            <x v="4"/>
            <x v="5"/>
            <x v="8"/>
            <x v="9"/>
            <x v="11"/>
            <x v="15"/>
          </reference>
        </references>
      </pivotArea>
    </format>
    <format dxfId="14394">
      <pivotArea outline="0" collapsedLevelsAreSubtotals="1" fieldPosition="0"/>
    </format>
    <format dxfId="14393">
      <pivotArea field="15" type="button" dataOnly="0" labelOnly="1" outline="0" axis="axisRow" fieldPosition="0"/>
    </format>
    <format dxfId="14392">
      <pivotArea dataOnly="0" labelOnly="1" outline="0" fieldPosition="0">
        <references count="1">
          <reference field="15" count="9">
            <x v="2"/>
            <x v="3"/>
            <x v="4"/>
            <x v="5"/>
            <x v="7"/>
            <x v="8"/>
            <x v="9"/>
            <x v="11"/>
            <x v="15"/>
          </reference>
        </references>
      </pivotArea>
    </format>
    <format dxfId="14391">
      <pivotArea dataOnly="0" labelOnly="1" grandRow="1" outline="0" fieldPosition="0"/>
    </format>
    <format dxfId="14390">
      <pivotArea dataOnly="0" labelOnly="1" outline="0" fieldPosition="0">
        <references count="1">
          <reference field="14" count="0"/>
        </references>
      </pivotArea>
    </format>
    <format dxfId="14389">
      <pivotArea dataOnly="0" labelOnly="1" grandCol="1" outline="0" fieldPosition="0"/>
    </format>
    <format dxfId="14388">
      <pivotArea outline="0" collapsedLevelsAreSubtotals="1" fieldPosition="0"/>
    </format>
    <format dxfId="14387">
      <pivotArea dataOnly="0" labelOnly="1" outline="0" fieldPosition="0">
        <references count="1">
          <reference field="15" count="11">
            <x v="2"/>
            <x v="3"/>
            <x v="4"/>
            <x v="5"/>
            <x v="7"/>
            <x v="8"/>
            <x v="9"/>
            <x v="10"/>
            <x v="11"/>
            <x v="12"/>
            <x v="15"/>
          </reference>
        </references>
      </pivotArea>
    </format>
    <format dxfId="14386">
      <pivotArea dataOnly="0" labelOnly="1" grandRow="1" outline="0" fieldPosition="0"/>
    </format>
    <format dxfId="14385">
      <pivotArea outline="0" collapsedLevelsAreSubtotals="1" fieldPosition="0"/>
    </format>
    <format dxfId="14384">
      <pivotArea dataOnly="0" labelOnly="1" outline="0" fieldPosition="0">
        <references count="1">
          <reference field="15" count="10">
            <x v="2"/>
            <x v="3"/>
            <x v="4"/>
            <x v="5"/>
            <x v="8"/>
            <x v="9"/>
            <x v="10"/>
            <x v="11"/>
            <x v="12"/>
            <x v="15"/>
          </reference>
        </references>
      </pivotArea>
    </format>
    <format dxfId="14383">
      <pivotArea dataOnly="0" labelOnly="1" grandRow="1" outline="0" fieldPosition="0"/>
    </format>
    <format dxfId="14382">
      <pivotArea field="15" type="button" dataOnly="0" labelOnly="1" outline="0" axis="axisRow" fieldPosition="0"/>
    </format>
    <format dxfId="14381">
      <pivotArea dataOnly="0" labelOnly="1" outline="0" fieldPosition="0">
        <references count="1">
          <reference field="14" count="0"/>
        </references>
      </pivotArea>
    </format>
    <format dxfId="14380">
      <pivotArea dataOnly="0" labelOnly="1" grandCol="1" outline="0" fieldPosition="0"/>
    </format>
    <format dxfId="14379">
      <pivotArea field="15" type="button" dataOnly="0" labelOnly="1" outline="0" axis="axisRow" fieldPosition="0"/>
    </format>
    <format dxfId="14378">
      <pivotArea dataOnly="0" labelOnly="1" outline="0" fieldPosition="0">
        <references count="1">
          <reference field="14" count="0"/>
        </references>
      </pivotArea>
    </format>
    <format dxfId="14377">
      <pivotArea dataOnly="0" labelOnly="1" grandCol="1" outline="0" fieldPosition="0"/>
    </format>
    <format dxfId="14376">
      <pivotArea field="15" type="button" dataOnly="0" labelOnly="1" outline="0" axis="axisRow" fieldPosition="0"/>
    </format>
    <format dxfId="14375">
      <pivotArea dataOnly="0" labelOnly="1" outline="0" fieldPosition="0">
        <references count="1">
          <reference field="14" count="0"/>
        </references>
      </pivotArea>
    </format>
    <format dxfId="14374">
      <pivotArea dataOnly="0" labelOnly="1" grandCol="1" outline="0" fieldPosition="0"/>
    </format>
    <format dxfId="14373">
      <pivotArea outline="0" fieldPosition="0">
        <references count="1">
          <reference field="15" count="10" selected="0">
            <x v="2"/>
            <x v="3"/>
            <x v="4"/>
            <x v="5"/>
            <x v="8"/>
            <x v="9"/>
            <x v="10"/>
            <x v="11"/>
            <x v="12"/>
            <x v="15"/>
          </reference>
        </references>
      </pivotArea>
    </format>
    <format dxfId="14372">
      <pivotArea dataOnly="0" labelOnly="1" outline="0" fieldPosition="0">
        <references count="1">
          <reference field="15" count="10">
            <x v="2"/>
            <x v="3"/>
            <x v="4"/>
            <x v="5"/>
            <x v="8"/>
            <x v="9"/>
            <x v="10"/>
            <x v="11"/>
            <x v="12"/>
            <x v="15"/>
          </reference>
        </references>
      </pivotArea>
    </format>
    <format dxfId="14371">
      <pivotArea dataOnly="0" labelOnly="1" outline="0" fieldPosition="0">
        <references count="1">
          <reference field="15" count="9">
            <x v="0"/>
            <x v="3"/>
            <x v="4"/>
            <x v="5"/>
            <x v="7"/>
            <x v="8"/>
            <x v="9"/>
            <x v="11"/>
            <x v="15"/>
          </reference>
        </references>
      </pivotArea>
    </format>
    <format dxfId="14370">
      <pivotArea dataOnly="0" labelOnly="1" outline="0" fieldPosition="0">
        <references count="1">
          <reference field="15" count="9">
            <x v="0"/>
            <x v="3"/>
            <x v="4"/>
            <x v="5"/>
            <x v="7"/>
            <x v="8"/>
            <x v="9"/>
            <x v="11"/>
            <x v="15"/>
          </reference>
        </references>
      </pivotArea>
    </format>
    <format dxfId="14369">
      <pivotArea dataOnly="0" labelOnly="1" outline="0" fieldPosition="0">
        <references count="1">
          <reference field="15" count="9">
            <x v="0"/>
            <x v="3"/>
            <x v="4"/>
            <x v="5"/>
            <x v="7"/>
            <x v="8"/>
            <x v="9"/>
            <x v="11"/>
            <x v="15"/>
          </reference>
        </references>
      </pivotArea>
    </format>
    <format dxfId="14368">
      <pivotArea type="all" dataOnly="0" outline="0" fieldPosition="0"/>
    </format>
    <format dxfId="14367">
      <pivotArea type="origin" dataOnly="0" labelOnly="1" outline="0" fieldPosition="0"/>
    </format>
    <format dxfId="14366">
      <pivotArea field="14" type="button" dataOnly="0" labelOnly="1" outline="0" axis="axisCol" fieldPosition="0"/>
    </format>
    <format dxfId="14365">
      <pivotArea type="topRight" dataOnly="0" labelOnly="1" outline="0" fieldPosition="0"/>
    </format>
    <format dxfId="14364">
      <pivotArea type="all" dataOnly="0" outline="0" fieldPosition="0"/>
    </format>
    <format dxfId="14363">
      <pivotArea type="origin" dataOnly="0" labelOnly="1" outline="0" fieldPosition="0"/>
    </format>
    <format dxfId="14362">
      <pivotArea field="14" type="button" dataOnly="0" labelOnly="1" outline="0" axis="axisCol" fieldPosition="0"/>
    </format>
    <format dxfId="14361">
      <pivotArea type="topRight" dataOnly="0" labelOnly="1" outline="0" fieldPosition="0"/>
    </format>
    <format dxfId="14360">
      <pivotArea outline="0" fieldPosition="0">
        <references count="1">
          <reference field="15" count="9" selected="0">
            <x v="0"/>
            <x v="3"/>
            <x v="4"/>
            <x v="5"/>
            <x v="7"/>
            <x v="8"/>
            <x v="9"/>
            <x v="11"/>
            <x v="15"/>
          </reference>
        </references>
      </pivotArea>
    </format>
    <format dxfId="14359">
      <pivotArea outline="0" fieldPosition="0">
        <references count="1">
          <reference field="15" count="9" selected="0">
            <x v="0"/>
            <x v="3"/>
            <x v="4"/>
            <x v="5"/>
            <x v="7"/>
            <x v="8"/>
            <x v="9"/>
            <x v="11"/>
            <x v="15"/>
          </reference>
        </references>
      </pivotArea>
    </format>
    <format dxfId="14358">
      <pivotArea dataOnly="0" labelOnly="1" outline="0" fieldPosition="0">
        <references count="1">
          <reference field="15" count="0"/>
        </references>
      </pivotArea>
    </format>
    <format dxfId="14357">
      <pivotArea grandRow="1" outline="0" collapsedLevelsAreSubtotals="1" fieldPosition="0"/>
    </format>
    <format dxfId="14356">
      <pivotArea dataOnly="0" labelOnly="1" outline="0" fieldPosition="0">
        <references count="1">
          <reference field="15" count="0"/>
        </references>
      </pivotArea>
    </format>
    <format dxfId="14355">
      <pivotArea grandRow="1" outline="0" collapsedLevelsAreSubtotals="1" fieldPosition="0"/>
    </format>
    <format dxfId="14354">
      <pivotArea outline="0" collapsedLevelsAreSubtotals="1" fieldPosition="0"/>
    </format>
    <format dxfId="14353">
      <pivotArea field="15" type="button" dataOnly="0" labelOnly="1" outline="0" axis="axisRow" fieldPosition="0"/>
    </format>
    <format dxfId="14352">
      <pivotArea dataOnly="0" labelOnly="1" outline="0" fieldPosition="0">
        <references count="1">
          <reference field="15" count="0"/>
        </references>
      </pivotArea>
    </format>
    <format dxfId="14351">
      <pivotArea dataOnly="0" labelOnly="1" grandRow="1" outline="0" fieldPosition="0"/>
    </format>
    <format dxfId="14350">
      <pivotArea dataOnly="0" labelOnly="1" outline="0" fieldPosition="0">
        <references count="1">
          <reference field="14" count="0"/>
        </references>
      </pivotArea>
    </format>
    <format dxfId="14349">
      <pivotArea dataOnly="0" labelOnly="1" grandCol="1" outline="0" fieldPosition="0"/>
    </format>
    <format dxfId="14348">
      <pivotArea field="15" type="button" dataOnly="0" labelOnly="1" outline="0" axis="axisRow" fieldPosition="0"/>
    </format>
    <format dxfId="14347">
      <pivotArea dataOnly="0" labelOnly="1" outline="0" fieldPosition="0">
        <references count="1">
          <reference field="14" count="0"/>
        </references>
      </pivotArea>
    </format>
    <format dxfId="14346">
      <pivotArea dataOnly="0" labelOnly="1" grandCol="1" outline="0" fieldPosition="0"/>
    </format>
    <format dxfId="14345">
      <pivotArea grandRow="1" outline="0" collapsedLevelsAreSubtotals="1" fieldPosition="0"/>
    </format>
    <format dxfId="14344">
      <pivotArea dataOnly="0" labelOnly="1" grandRow="1" outline="0" fieldPosition="0"/>
    </format>
    <format dxfId="14343">
      <pivotArea field="15" type="button" dataOnly="0" labelOnly="1" outline="0" axis="axisRow" fieldPosition="0"/>
    </format>
    <format dxfId="14342">
      <pivotArea dataOnly="0" labelOnly="1" outline="0" fieldPosition="0">
        <references count="1">
          <reference field="14" count="0"/>
        </references>
      </pivotArea>
    </format>
    <format dxfId="14341">
      <pivotArea dataOnly="0" labelOnly="1" grandCol="1" outline="0" fieldPosition="0"/>
    </format>
    <format dxfId="14340">
      <pivotArea field="15" type="button" dataOnly="0" labelOnly="1" outline="0" axis="axisRow" fieldPosition="0"/>
    </format>
    <format dxfId="14339">
      <pivotArea dataOnly="0" labelOnly="1" outline="0" fieldPosition="0">
        <references count="1">
          <reference field="14" count="0"/>
        </references>
      </pivotArea>
    </format>
    <format dxfId="143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5310">
      <pivotArea type="all" dataOnly="0" outline="0" fieldPosition="0"/>
    </format>
    <format dxfId="15309">
      <pivotArea outline="0" collapsedLevelsAreSubtotals="1" fieldPosition="0"/>
    </format>
    <format dxfId="15308">
      <pivotArea dataOnly="0" labelOnly="1" grandRow="1" outline="0" fieldPosition="0"/>
    </format>
    <format dxfId="15307">
      <pivotArea dataOnly="0" labelOnly="1" outline="0" fieldPosition="0">
        <references count="1">
          <reference field="12" count="4">
            <x v="0"/>
            <x v="1"/>
            <x v="2"/>
            <x v="4"/>
          </reference>
        </references>
      </pivotArea>
    </format>
    <format dxfId="15306">
      <pivotArea dataOnly="0" labelOnly="1" grandCol="1" outline="0" fieldPosition="0"/>
    </format>
    <format dxfId="15305">
      <pivotArea type="all" dataOnly="0" outline="0" fieldPosition="0"/>
    </format>
    <format dxfId="15304">
      <pivotArea outline="0" collapsedLevelsAreSubtotals="1" fieldPosition="0"/>
    </format>
    <format dxfId="15303">
      <pivotArea dataOnly="0" labelOnly="1" grandRow="1" outline="0" fieldPosition="0"/>
    </format>
    <format dxfId="15302">
      <pivotArea dataOnly="0" labelOnly="1" outline="0" fieldPosition="0">
        <references count="1">
          <reference field="12" count="4">
            <x v="0"/>
            <x v="1"/>
            <x v="2"/>
            <x v="4"/>
          </reference>
        </references>
      </pivotArea>
    </format>
    <format dxfId="15301">
      <pivotArea dataOnly="0" labelOnly="1" grandCol="1" outline="0" fieldPosition="0"/>
    </format>
    <format dxfId="15300">
      <pivotArea type="all" dataOnly="0" outline="0" fieldPosition="0"/>
    </format>
    <format dxfId="15299">
      <pivotArea type="origin" dataOnly="0" labelOnly="1" outline="0" fieldPosition="0"/>
    </format>
    <format dxfId="15298">
      <pivotArea type="origin" dataOnly="0" labelOnly="1" outline="0" fieldPosition="0"/>
    </format>
    <format dxfId="15297">
      <pivotArea type="all" dataOnly="0" outline="0" fieldPosition="0"/>
    </format>
    <format dxfId="15296">
      <pivotArea outline="0" collapsedLevelsAreSubtotals="1" fieldPosition="0">
        <references count="1">
          <reference field="12" count="2" selected="0">
            <x v="1"/>
            <x v="2"/>
          </reference>
        </references>
      </pivotArea>
    </format>
    <format dxfId="15295">
      <pivotArea grandCol="1" outline="0" collapsedLevelsAreSubtotals="1" fieldPosition="0"/>
    </format>
    <format dxfId="15294">
      <pivotArea type="topRight" dataOnly="0" labelOnly="1" outline="0" offset="D1" fieldPosition="0"/>
    </format>
    <format dxfId="15293">
      <pivotArea dataOnly="0" labelOnly="1" outline="0" fieldPosition="0">
        <references count="1">
          <reference field="12" count="0"/>
        </references>
      </pivotArea>
    </format>
    <format dxfId="15292">
      <pivotArea dataOnly="0" labelOnly="1" outline="0" fieldPosition="0">
        <references count="1">
          <reference field="12" count="0"/>
        </references>
      </pivotArea>
    </format>
    <format dxfId="15291">
      <pivotArea dataOnly="0" labelOnly="1" outline="0" fieldPosition="0">
        <references count="1">
          <reference field="12" count="4">
            <x v="0"/>
            <x v="1"/>
            <x v="2"/>
            <x v="3"/>
          </reference>
        </references>
      </pivotArea>
    </format>
    <format dxfId="15290">
      <pivotArea outline="0" collapsedLevelsAreSubtotals="1" fieldPosition="0"/>
    </format>
    <format dxfId="15289">
      <pivotArea dataOnly="0" labelOnly="1" outline="0" fieldPosition="0">
        <references count="1">
          <reference field="12" count="2">
            <x v="0"/>
            <x v="4"/>
          </reference>
        </references>
      </pivotArea>
    </format>
    <format dxfId="15288">
      <pivotArea dataOnly="0" labelOnly="1" grandCol="1" outline="0" fieldPosition="0"/>
    </format>
    <format dxfId="15287">
      <pivotArea dataOnly="0" labelOnly="1" grandRow="1" outline="0" fieldPosition="0"/>
    </format>
    <format dxfId="15286">
      <pivotArea dataOnly="0" grandCol="1" outline="0" axis="axisCol" fieldPosition="0"/>
    </format>
    <format dxfId="15285">
      <pivotArea type="all" dataOnly="0" outline="0" fieldPosition="0"/>
    </format>
    <format dxfId="15284">
      <pivotArea outline="0" collapsedLevelsAreSubtotals="1" fieldPosition="0"/>
    </format>
    <format dxfId="15283">
      <pivotArea dataOnly="0" labelOnly="1" grandRow="1" outline="0" fieldPosition="0"/>
    </format>
    <format dxfId="15282">
      <pivotArea dataOnly="0" labelOnly="1" outline="0" fieldPosition="0">
        <references count="1">
          <reference field="12" count="2">
            <x v="0"/>
            <x v="4"/>
          </reference>
        </references>
      </pivotArea>
    </format>
    <format dxfId="15281">
      <pivotArea dataOnly="0" labelOnly="1" grandCol="1" outline="0" fieldPosition="0"/>
    </format>
    <format dxfId="15280">
      <pivotArea outline="0" collapsedLevelsAreSubtotals="1" fieldPosition="0"/>
    </format>
    <format dxfId="15279">
      <pivotArea dataOnly="0" labelOnly="1" grandRow="1" outline="0" fieldPosition="0"/>
    </format>
    <format dxfId="15278">
      <pivotArea dataOnly="0" labelOnly="1" outline="0" fieldPosition="0">
        <references count="1">
          <reference field="12" count="5">
            <x v="0"/>
            <x v="1"/>
            <x v="2"/>
            <x v="3"/>
            <x v="4"/>
          </reference>
        </references>
      </pivotArea>
    </format>
    <format dxfId="15277">
      <pivotArea dataOnly="0" labelOnly="1" grandCol="1" outline="0" fieldPosition="0"/>
    </format>
    <format dxfId="15276">
      <pivotArea outline="0" collapsedLevelsAreSubtotals="1" fieldPosition="0"/>
    </format>
    <format dxfId="15275">
      <pivotArea dataOnly="0" labelOnly="1" grandRow="1" outline="0" fieldPosition="0"/>
    </format>
    <format dxfId="15274">
      <pivotArea dataOnly="0" labelOnly="1" outline="0" fieldPosition="0">
        <references count="1">
          <reference field="12" count="0"/>
        </references>
      </pivotArea>
    </format>
    <format dxfId="15273">
      <pivotArea dataOnly="0" labelOnly="1" grandCol="1" outline="0" fieldPosition="0"/>
    </format>
    <format dxfId="15272">
      <pivotArea dataOnly="0" labelOnly="1" outline="0" fieldPosition="0">
        <references count="1">
          <reference field="12" count="5">
            <x v="0"/>
            <x v="1"/>
            <x v="2"/>
            <x v="3"/>
            <x v="4"/>
          </reference>
        </references>
      </pivotArea>
    </format>
    <format dxfId="15271">
      <pivotArea dataOnly="0" labelOnly="1" outline="0" fieldPosition="0">
        <references count="1">
          <reference field="12" count="4">
            <x v="0"/>
            <x v="1"/>
            <x v="3"/>
            <x v="4"/>
          </reference>
        </references>
      </pivotArea>
    </format>
    <format dxfId="15270">
      <pivotArea dataOnly="0" labelOnly="1" grandRow="1" outline="0" fieldPosition="0"/>
    </format>
    <format dxfId="15269">
      <pivotArea dataOnly="0" labelOnly="1" grandRow="1" outline="0" fieldPosition="0"/>
    </format>
    <format dxfId="15268">
      <pivotArea outline="0" collapsedLevelsAreSubtotals="1" fieldPosition="0"/>
    </format>
    <format dxfId="15267">
      <pivotArea dataOnly="0" labelOnly="1" outline="0" fieldPosition="0">
        <references count="1">
          <reference field="12" count="4">
            <x v="0"/>
            <x v="1"/>
            <x v="2"/>
            <x v="5"/>
          </reference>
        </references>
      </pivotArea>
    </format>
    <format dxfId="15266">
      <pivotArea dataOnly="0" labelOnly="1" grandCol="1" outline="0" fieldPosition="0"/>
    </format>
    <format dxfId="15265">
      <pivotArea dataOnly="0" labelOnly="1" outline="0" fieldPosition="0">
        <references count="1">
          <reference field="12" count="4">
            <x v="0"/>
            <x v="1"/>
            <x v="3"/>
            <x v="5"/>
          </reference>
        </references>
      </pivotArea>
    </format>
    <format dxfId="15264">
      <pivotArea type="all" dataOnly="0" outline="0" fieldPosition="0"/>
    </format>
    <format dxfId="15263">
      <pivotArea outline="0" collapsedLevelsAreSubtotals="1" fieldPosition="0"/>
    </format>
    <format dxfId="15262">
      <pivotArea dataOnly="0" labelOnly="1" grandRow="1" outline="0" fieldPosition="0"/>
    </format>
    <format dxfId="15261">
      <pivotArea dataOnly="0" labelOnly="1" outline="0" fieldPosition="0">
        <references count="1">
          <reference field="12" count="4">
            <x v="0"/>
            <x v="1"/>
            <x v="2"/>
            <x v="4"/>
          </reference>
        </references>
      </pivotArea>
    </format>
    <format dxfId="15260">
      <pivotArea dataOnly="0" labelOnly="1" grandCol="1" outline="0" fieldPosition="0"/>
    </format>
    <format dxfId="15259">
      <pivotArea outline="0" collapsedLevelsAreSubtotals="1" fieldPosition="0"/>
    </format>
    <format dxfId="15258">
      <pivotArea dataOnly="0" labelOnly="1" grandRow="1" outline="0" fieldPosition="0"/>
    </format>
    <format dxfId="15257">
      <pivotArea dataOnly="0" labelOnly="1" outline="0" fieldPosition="0">
        <references count="1">
          <reference field="12" count="4">
            <x v="0"/>
            <x v="1"/>
            <x v="2"/>
            <x v="4"/>
          </reference>
        </references>
      </pivotArea>
    </format>
    <format dxfId="15256">
      <pivotArea dataOnly="0" labelOnly="1" grandCol="1" outline="0" fieldPosition="0"/>
    </format>
    <format dxfId="15255">
      <pivotArea outline="0" collapsedLevelsAreSubtotals="1" fieldPosition="0"/>
    </format>
    <format dxfId="15254">
      <pivotArea dataOnly="0" labelOnly="1" grandRow="1" outline="0" fieldPosition="0"/>
    </format>
    <format dxfId="15253">
      <pivotArea dataOnly="0" labelOnly="1" outline="0" fieldPosition="0">
        <references count="1">
          <reference field="12" count="4">
            <x v="0"/>
            <x v="1"/>
            <x v="2"/>
            <x v="4"/>
          </reference>
        </references>
      </pivotArea>
    </format>
    <format dxfId="15252">
      <pivotArea dataOnly="0" labelOnly="1" grandCol="1" outline="0" fieldPosition="0"/>
    </format>
    <format dxfId="15251">
      <pivotArea dataOnly="0" grandCol="1" outline="0" axis="axisCol" fieldPosition="0"/>
    </format>
    <format dxfId="15250">
      <pivotArea dataOnly="0" labelOnly="1" outline="0" fieldPosition="0">
        <references count="1">
          <reference field="12" count="0"/>
        </references>
      </pivotArea>
    </format>
    <format dxfId="15249">
      <pivotArea dataOnly="0" grandCol="1" outline="0" axis="axisCol" fieldPosition="0"/>
    </format>
    <format dxfId="15248">
      <pivotArea dataOnly="0" labelOnly="1" outline="0" fieldPosition="0">
        <references count="1">
          <reference field="12" count="5">
            <x v="0"/>
            <x v="2"/>
            <x v="3"/>
            <x v="4"/>
            <x v="5"/>
          </reference>
        </references>
      </pivotArea>
    </format>
    <format dxfId="15247">
      <pivotArea dataOnly="0" labelOnly="1" grandCol="1" outline="0" fieldPosition="0"/>
    </format>
    <format dxfId="15246">
      <pivotArea dataOnly="0" labelOnly="1" grandCol="1" outline="0" fieldPosition="0"/>
    </format>
    <format dxfId="15245">
      <pivotArea dataOnly="0" labelOnly="1" outline="0" fieldPosition="0">
        <references count="1">
          <reference field="12" count="4">
            <x v="0"/>
            <x v="1"/>
            <x v="2"/>
            <x v="3"/>
          </reference>
        </references>
      </pivotArea>
    </format>
    <format dxfId="15244">
      <pivotArea dataOnly="0" labelOnly="1" grandCol="1" outline="0" fieldPosition="0"/>
    </format>
    <format dxfId="15243">
      <pivotArea dataOnly="0" labelOnly="1" grandCol="1" outline="0" fieldPosition="0"/>
    </format>
    <format dxfId="15242">
      <pivotArea dataOnly="0" labelOnly="1" outline="0" fieldPosition="0">
        <references count="1">
          <reference field="12" count="4">
            <x v="0"/>
            <x v="1"/>
            <x v="2"/>
            <x v="3"/>
          </reference>
        </references>
      </pivotArea>
    </format>
    <format dxfId="15241">
      <pivotArea dataOnly="0" labelOnly="1" grandCol="1" outline="0" fieldPosition="0"/>
    </format>
    <format dxfId="15240">
      <pivotArea outline="0" collapsedLevelsAreSubtotals="1" fieldPosition="0"/>
    </format>
    <format dxfId="15239">
      <pivotArea dataOnly="0" labelOnly="1" outline="0" fieldPosition="0">
        <references count="1">
          <reference field="12" count="4">
            <x v="0"/>
            <x v="1"/>
            <x v="3"/>
            <x v="4"/>
          </reference>
        </references>
      </pivotArea>
    </format>
    <format dxfId="15238">
      <pivotArea dataOnly="0" labelOnly="1" grandCol="1" outline="0" fieldPosition="0"/>
    </format>
    <format dxfId="15237">
      <pivotArea dataOnly="0" labelOnly="1" grandRow="1" outline="0" fieldPosition="0"/>
    </format>
    <format dxfId="15236">
      <pivotArea grandCol="1" outline="0" collapsedLevelsAreSubtotals="1" fieldPosition="0"/>
    </format>
    <format dxfId="15235">
      <pivotArea dataOnly="0" labelOnly="1" grandCol="1" outline="0" fieldPosition="0"/>
    </format>
    <format dxfId="15234">
      <pivotArea type="all" dataOnly="0" outline="0" fieldPosition="0"/>
    </format>
    <format dxfId="15233">
      <pivotArea outline="0" collapsedLevelsAreSubtotals="1" fieldPosition="0"/>
    </format>
    <format dxfId="15232">
      <pivotArea type="origin" dataOnly="0" labelOnly="1" outline="0" fieldPosition="0"/>
    </format>
    <format dxfId="15231">
      <pivotArea field="12" type="button" dataOnly="0" labelOnly="1" outline="0" axis="axisCol" fieldPosition="0"/>
    </format>
    <format dxfId="15230">
      <pivotArea type="topRight" dataOnly="0" labelOnly="1" outline="0" fieldPosition="0"/>
    </format>
    <format dxfId="15229">
      <pivotArea dataOnly="0" labelOnly="1" grandRow="1" outline="0" fieldPosition="0"/>
    </format>
    <format dxfId="15228">
      <pivotArea dataOnly="0" labelOnly="1" outline="0" fieldPosition="0">
        <references count="1">
          <reference field="12" count="4">
            <x v="0"/>
            <x v="1"/>
            <x v="2"/>
            <x v="4"/>
          </reference>
        </references>
      </pivotArea>
    </format>
    <format dxfId="15227">
      <pivotArea dataOnly="0" labelOnly="1" grandCol="1" outline="0" fieldPosition="0"/>
    </format>
    <format dxfId="15226">
      <pivotArea dataOnly="0" labelOnly="1" outline="0" fieldPosition="0">
        <references count="1">
          <reference field="12" count="1">
            <x v="2"/>
          </reference>
        </references>
      </pivotArea>
    </format>
    <format dxfId="15225">
      <pivotArea outline="0" collapsedLevelsAreSubtotals="1" fieldPosition="0"/>
    </format>
    <format dxfId="15224">
      <pivotArea dataOnly="0" labelOnly="1" outline="0" fieldPosition="0">
        <references count="1">
          <reference field="12" count="5">
            <x v="0"/>
            <x v="1"/>
            <x v="2"/>
            <x v="4"/>
            <x v="5"/>
          </reference>
        </references>
      </pivotArea>
    </format>
    <format dxfId="15223">
      <pivotArea dataOnly="0" labelOnly="1" grandCol="1" outline="0" fieldPosition="0"/>
    </format>
    <format dxfId="15222">
      <pivotArea grandRow="1" outline="0" collapsedLevelsAreSubtotals="1" fieldPosition="0"/>
    </format>
    <format dxfId="15221">
      <pivotArea dataOnly="0" labelOnly="1" grandRow="1" outline="0" fieldPosition="0"/>
    </format>
    <format dxfId="15220">
      <pivotArea outline="0" collapsedLevelsAreSubtotals="1" fieldPosition="0"/>
    </format>
    <format dxfId="15219">
      <pivotArea dataOnly="0" labelOnly="1" grandRow="1" outline="0" fieldPosition="0"/>
    </format>
    <format dxfId="15218">
      <pivotArea dataOnly="0" labelOnly="1" outline="0" fieldPosition="0">
        <references count="1">
          <reference field="12" count="6">
            <x v="0"/>
            <x v="1"/>
            <x v="2"/>
            <x v="3"/>
            <x v="4"/>
            <x v="5"/>
          </reference>
        </references>
      </pivotArea>
    </format>
    <format dxfId="15217">
      <pivotArea dataOnly="0" labelOnly="1" grandCol="1" outline="0" fieldPosition="0"/>
    </format>
    <format dxfId="15216">
      <pivotArea dataOnly="0" labelOnly="1" outline="0" fieldPosition="0">
        <references count="1">
          <reference field="12" count="4">
            <x v="0"/>
            <x v="1"/>
            <x v="2"/>
            <x v="3"/>
          </reference>
        </references>
      </pivotArea>
    </format>
    <format dxfId="15215">
      <pivotArea dataOnly="0" labelOnly="1" grandCol="1" outline="0" fieldPosition="0"/>
    </format>
    <format dxfId="15214">
      <pivotArea type="all" dataOnly="0" outline="0" fieldPosition="0"/>
    </format>
    <format dxfId="15213">
      <pivotArea outline="0" collapsedLevelsAreSubtotals="1" fieldPosition="0"/>
    </format>
    <format dxfId="15212">
      <pivotArea type="origin" dataOnly="0" labelOnly="1" outline="0" fieldPosition="0"/>
    </format>
    <format dxfId="15211">
      <pivotArea field="12" type="button" dataOnly="0" labelOnly="1" outline="0" axis="axisCol" fieldPosition="0"/>
    </format>
    <format dxfId="15210">
      <pivotArea type="topRight" dataOnly="0" labelOnly="1" outline="0" fieldPosition="0"/>
    </format>
    <format dxfId="15209">
      <pivotArea dataOnly="0" labelOnly="1" grandRow="1" outline="0" fieldPosition="0"/>
    </format>
    <format dxfId="15208">
      <pivotArea dataOnly="0" labelOnly="1" outline="0" fieldPosition="0">
        <references count="1">
          <reference field="12" count="5">
            <x v="0"/>
            <x v="1"/>
            <x v="2"/>
            <x v="3"/>
            <x v="4"/>
          </reference>
        </references>
      </pivotArea>
    </format>
    <format dxfId="15207">
      <pivotArea dataOnly="0" labelOnly="1" grandCol="1" outline="0" fieldPosition="0"/>
    </format>
    <format dxfId="15206">
      <pivotArea dataOnly="0" labelOnly="1" outline="0" fieldPosition="0">
        <references count="1">
          <reference field="12" count="4">
            <x v="0"/>
            <x v="1"/>
            <x v="2"/>
            <x v="3"/>
          </reference>
        </references>
      </pivotArea>
    </format>
    <format dxfId="15205">
      <pivotArea dataOnly="0" labelOnly="1" grandCol="1" outline="0" fieldPosition="0"/>
    </format>
    <format dxfId="15204">
      <pivotArea dataOnly="0" labelOnly="1" outline="0" fieldPosition="0">
        <references count="1">
          <reference field="12" count="5">
            <x v="0"/>
            <x v="1"/>
            <x v="2"/>
            <x v="3"/>
            <x v="5"/>
          </reference>
        </references>
      </pivotArea>
    </format>
    <format dxfId="15203">
      <pivotArea dataOnly="0" labelOnly="1" grandCol="1" outline="0" fieldPosition="0"/>
    </format>
    <format dxfId="15202">
      <pivotArea dataOnly="0" labelOnly="1" outline="0" fieldPosition="0">
        <references count="1">
          <reference field="12" count="5">
            <x v="0"/>
            <x v="1"/>
            <x v="2"/>
            <x v="3"/>
            <x v="5"/>
          </reference>
        </references>
      </pivotArea>
    </format>
    <format dxfId="15201">
      <pivotArea dataOnly="0" labelOnly="1" grandCol="1" outline="0" fieldPosition="0"/>
    </format>
    <format dxfId="15200">
      <pivotArea dataOnly="0" labelOnly="1" outline="0" fieldPosition="0">
        <references count="1">
          <reference field="12" count="5">
            <x v="0"/>
            <x v="1"/>
            <x v="2"/>
            <x v="3"/>
            <x v="5"/>
          </reference>
        </references>
      </pivotArea>
    </format>
    <format dxfId="15199">
      <pivotArea dataOnly="0" labelOnly="1" grandCol="1" outline="0" fieldPosition="0"/>
    </format>
    <format dxfId="15198">
      <pivotArea grandRow="1" outline="0" collapsedLevelsAreSubtotals="1" fieldPosition="0"/>
    </format>
    <format dxfId="15197">
      <pivotArea dataOnly="0" labelOnly="1" grandRow="1" outline="0" fieldPosition="0"/>
    </format>
    <format dxfId="15196">
      <pivotArea outline="0" collapsedLevelsAreSubtotals="1" fieldPosition="0"/>
    </format>
    <format dxfId="15195">
      <pivotArea dataOnly="0" labelOnly="1" grandRow="1" outline="0" fieldPosition="0"/>
    </format>
    <format dxfId="15194">
      <pivotArea dataOnly="0" labelOnly="1" outline="0" fieldPosition="0">
        <references count="1">
          <reference field="12" count="5">
            <x v="0"/>
            <x v="1"/>
            <x v="2"/>
            <x v="3"/>
            <x v="5"/>
          </reference>
        </references>
      </pivotArea>
    </format>
    <format dxfId="15193">
      <pivotArea dataOnly="0" labelOnly="1" grandCol="1" outline="0" fieldPosition="0"/>
    </format>
    <format dxfId="15192">
      <pivotArea outline="0" collapsedLevelsAreSubtotals="1" fieldPosition="0"/>
    </format>
    <format dxfId="15191">
      <pivotArea dataOnly="0" labelOnly="1" grandRow="1" outline="0" fieldPosition="0"/>
    </format>
    <format dxfId="15190">
      <pivotArea dataOnly="0" labelOnly="1" outline="0" fieldPosition="0">
        <references count="1">
          <reference field="12" count="4">
            <x v="0"/>
            <x v="1"/>
            <x v="2"/>
            <x v="3"/>
          </reference>
        </references>
      </pivotArea>
    </format>
    <format dxfId="15189">
      <pivotArea dataOnly="0" labelOnly="1" grandCol="1" outline="0" fieldPosition="0"/>
    </format>
    <format dxfId="15188">
      <pivotArea outline="0" collapsedLevelsAreSubtotals="1" fieldPosition="0"/>
    </format>
    <format dxfId="15187">
      <pivotArea dataOnly="0" labelOnly="1" grandRow="1" outline="0" fieldPosition="0"/>
    </format>
    <format dxfId="15186">
      <pivotArea dataOnly="0" labelOnly="1" outline="0" fieldPosition="0">
        <references count="1">
          <reference field="12" count="4">
            <x v="0"/>
            <x v="1"/>
            <x v="2"/>
            <x v="3"/>
          </reference>
        </references>
      </pivotArea>
    </format>
    <format dxfId="15185">
      <pivotArea dataOnly="0" labelOnly="1" grandCol="1" outline="0" fieldPosition="0"/>
    </format>
    <format dxfId="15184">
      <pivotArea dataOnly="0" labelOnly="1" outline="0" fieldPosition="0">
        <references count="1">
          <reference field="12" count="4">
            <x v="0"/>
            <x v="1"/>
            <x v="2"/>
            <x v="3"/>
          </reference>
        </references>
      </pivotArea>
    </format>
    <format dxfId="15183">
      <pivotArea dataOnly="0" labelOnly="1" grandCol="1" outline="0" fieldPosition="0"/>
    </format>
    <format dxfId="15182">
      <pivotArea grandRow="1" outline="0" collapsedLevelsAreSubtotals="1" fieldPosition="0"/>
    </format>
    <format dxfId="15181">
      <pivotArea dataOnly="0" labelOnly="1" grandRow="1" outline="0" fieldPosition="0"/>
    </format>
    <format dxfId="15180">
      <pivotArea grandCol="1" outline="0" collapsedLevelsAreSubtotals="1" fieldPosition="0"/>
    </format>
    <format dxfId="15179">
      <pivotArea dataOnly="0" labelOnly="1" grandCol="1" outline="0" fieldPosition="0"/>
    </format>
    <format dxfId="15178">
      <pivotArea outline="0" collapsedLevelsAreSubtotals="1" fieldPosition="0"/>
    </format>
    <format dxfId="15177">
      <pivotArea dataOnly="0" labelOnly="1" grandRow="1" outline="0" fieldPosition="0"/>
    </format>
    <format dxfId="15176">
      <pivotArea dataOnly="0" labelOnly="1" outline="0" fieldPosition="0">
        <references count="1">
          <reference field="12" count="5">
            <x v="0"/>
            <x v="1"/>
            <x v="2"/>
            <x v="3"/>
            <x v="4"/>
          </reference>
        </references>
      </pivotArea>
    </format>
    <format dxfId="15175">
      <pivotArea dataOnly="0" labelOnly="1" grandCol="1" outline="0" fieldPosition="0"/>
    </format>
    <format dxfId="15174">
      <pivotArea outline="0" collapsedLevelsAreSubtotals="1" fieldPosition="0"/>
    </format>
    <format dxfId="15173">
      <pivotArea dataOnly="0" labelOnly="1" grandRow="1" outline="0" fieldPosition="0"/>
    </format>
    <format dxfId="15172">
      <pivotArea dataOnly="0" labelOnly="1" outline="0" fieldPosition="0">
        <references count="1">
          <reference field="12" count="5">
            <x v="0"/>
            <x v="1"/>
            <x v="2"/>
            <x v="3"/>
            <x v="4"/>
          </reference>
        </references>
      </pivotArea>
    </format>
    <format dxfId="15171">
      <pivotArea dataOnly="0" labelOnly="1" grandCol="1" outline="0" fieldPosition="0"/>
    </format>
    <format dxfId="15170">
      <pivotArea dataOnly="0" labelOnly="1" outline="0" fieldPosition="0">
        <references count="1">
          <reference field="12" count="5">
            <x v="0"/>
            <x v="1"/>
            <x v="2"/>
            <x v="3"/>
            <x v="4"/>
          </reference>
        </references>
      </pivotArea>
    </format>
    <format dxfId="15169">
      <pivotArea dataOnly="0" labelOnly="1" grandCol="1" outline="0" fieldPosition="0"/>
    </format>
    <format dxfId="15168">
      <pivotArea outline="0" collapsedLevelsAreSubtotals="1" fieldPosition="0"/>
    </format>
    <format dxfId="15167">
      <pivotArea dataOnly="0" labelOnly="1" grandRow="1" outline="0" fieldPosition="0"/>
    </format>
    <format dxfId="15166">
      <pivotArea dataOnly="0" labelOnly="1" outline="0" fieldPosition="0">
        <references count="1">
          <reference field="12" count="5">
            <x v="0"/>
            <x v="1"/>
            <x v="2"/>
            <x v="3"/>
            <x v="4"/>
          </reference>
        </references>
      </pivotArea>
    </format>
    <format dxfId="15165">
      <pivotArea dataOnly="0" labelOnly="1" grandCol="1" outline="0" fieldPosition="0"/>
    </format>
    <format dxfId="15164">
      <pivotArea grandRow="1" outline="0" collapsedLevelsAreSubtotals="1" fieldPosition="0"/>
    </format>
    <format dxfId="15163">
      <pivotArea dataOnly="0" labelOnly="1" grandRow="1" outline="0" fieldPosition="0"/>
    </format>
    <format dxfId="15162">
      <pivotArea outline="0" collapsedLevelsAreSubtotals="1" fieldPosition="0"/>
    </format>
    <format dxfId="15161">
      <pivotArea dataOnly="0" labelOnly="1" grandRow="1" outline="0" fieldPosition="0"/>
    </format>
    <format dxfId="15160">
      <pivotArea dataOnly="0" labelOnly="1" outline="0" fieldPosition="0">
        <references count="1">
          <reference field="12" count="4">
            <x v="0"/>
            <x v="1"/>
            <x v="2"/>
            <x v="5"/>
          </reference>
        </references>
      </pivotArea>
    </format>
    <format dxfId="15159">
      <pivotArea dataOnly="0" labelOnly="1" grandCol="1" outline="0" fieldPosition="0"/>
    </format>
    <format dxfId="15158">
      <pivotArea outline="0" collapsedLevelsAreSubtotals="1" fieldPosition="0"/>
    </format>
    <format dxfId="15157">
      <pivotArea dataOnly="0" labelOnly="1" grandRow="1" outline="0" fieldPosition="0"/>
    </format>
    <format dxfId="15156">
      <pivotArea dataOnly="0" labelOnly="1" outline="0" fieldPosition="0">
        <references count="1">
          <reference field="12" count="4">
            <x v="0"/>
            <x v="1"/>
            <x v="2"/>
            <x v="5"/>
          </reference>
        </references>
      </pivotArea>
    </format>
    <format dxfId="15155">
      <pivotArea dataOnly="0" labelOnly="1" grandCol="1" outline="0" fieldPosition="0"/>
    </format>
    <format dxfId="15154">
      <pivotArea dataOnly="0" labelOnly="1" outline="0" fieldPosition="0">
        <references count="1">
          <reference field="12" count="4">
            <x v="0"/>
            <x v="1"/>
            <x v="2"/>
            <x v="5"/>
          </reference>
        </references>
      </pivotArea>
    </format>
    <format dxfId="15153">
      <pivotArea dataOnly="0" labelOnly="1" grandCol="1" outline="0" fieldPosition="0"/>
    </format>
    <format dxfId="15152">
      <pivotArea dataOnly="0" labelOnly="1" outline="0" fieldPosition="0">
        <references count="1">
          <reference field="12" count="4">
            <x v="0"/>
            <x v="1"/>
            <x v="3"/>
            <x v="5"/>
          </reference>
        </references>
      </pivotArea>
    </format>
    <format dxfId="15151">
      <pivotArea dataOnly="0" labelOnly="1" grandCol="1" outline="0" fieldPosition="0"/>
    </format>
    <format dxfId="15150">
      <pivotArea dataOnly="0" labelOnly="1" outline="0" fieldPosition="0">
        <references count="1">
          <reference field="12" count="4">
            <x v="0"/>
            <x v="1"/>
            <x v="3"/>
            <x v="5"/>
          </reference>
        </references>
      </pivotArea>
    </format>
    <format dxfId="15149">
      <pivotArea dataOnly="0" labelOnly="1" grandCol="1" outline="0" fieldPosition="0"/>
    </format>
    <format dxfId="15148">
      <pivotArea grandRow="1" outline="0" collapsedLevelsAreSubtotals="1" fieldPosition="0"/>
    </format>
    <format dxfId="15147">
      <pivotArea dataOnly="0" labelOnly="1" grandRow="1" outline="0" fieldPosition="0"/>
    </format>
    <format dxfId="15146">
      <pivotArea dataOnly="0" labelOnly="1" grandCol="1" outline="0" fieldPosition="0"/>
    </format>
    <format dxfId="15145">
      <pivotArea dataOnly="0" labelOnly="1" outline="0" fieldPosition="0">
        <references count="1">
          <reference field="12" count="3">
            <x v="0"/>
            <x v="1"/>
            <x v="3"/>
          </reference>
        </references>
      </pivotArea>
    </format>
    <format dxfId="15144">
      <pivotArea dataOnly="0" labelOnly="1" grandCol="1" outline="0" fieldPosition="0"/>
    </format>
    <format dxfId="15143">
      <pivotArea dataOnly="0" labelOnly="1" outline="0" fieldPosition="0">
        <references count="1">
          <reference field="12" count="3">
            <x v="0"/>
            <x v="1"/>
            <x v="3"/>
          </reference>
        </references>
      </pivotArea>
    </format>
    <format dxfId="15142">
      <pivotArea dataOnly="0" labelOnly="1" grandCol="1" outline="0" fieldPosition="0"/>
    </format>
    <format dxfId="15141">
      <pivotArea dataOnly="0" labelOnly="1" outline="0" fieldPosition="0">
        <references count="1">
          <reference field="12" count="3">
            <x v="0"/>
            <x v="1"/>
            <x v="3"/>
          </reference>
        </references>
      </pivotArea>
    </format>
    <format dxfId="15140">
      <pivotArea dataOnly="0" labelOnly="1" grandCol="1" outline="0" fieldPosition="0"/>
    </format>
    <format dxfId="15139">
      <pivotArea outline="0" collapsedLevelsAreSubtotals="1" fieldPosition="0"/>
    </format>
    <format dxfId="15138">
      <pivotArea dataOnly="0" labelOnly="1" grandRow="1" outline="0" fieldPosition="0"/>
    </format>
    <format dxfId="15137">
      <pivotArea dataOnly="0" labelOnly="1" outline="0" fieldPosition="0">
        <references count="1">
          <reference field="12" count="3">
            <x v="0"/>
            <x v="1"/>
            <x v="3"/>
          </reference>
        </references>
      </pivotArea>
    </format>
    <format dxfId="15136">
      <pivotArea dataOnly="0" labelOnly="1" grandCol="1" outline="0" fieldPosition="0"/>
    </format>
    <format dxfId="15135">
      <pivotArea dataOnly="0" labelOnly="1" outline="0" fieldPosition="0">
        <references count="1">
          <reference field="12" count="3">
            <x v="0"/>
            <x v="1"/>
            <x v="3"/>
          </reference>
        </references>
      </pivotArea>
    </format>
    <format dxfId="15134">
      <pivotArea dataOnly="0" labelOnly="1" grandCol="1" outline="0" fieldPosition="0"/>
    </format>
    <format dxfId="15133">
      <pivotArea dataOnly="0" labelOnly="1" outline="0" fieldPosition="0">
        <references count="1">
          <reference field="12" count="3">
            <x v="0"/>
            <x v="1"/>
            <x v="3"/>
          </reference>
        </references>
      </pivotArea>
    </format>
    <format dxfId="15132">
      <pivotArea dataOnly="0" labelOnly="1" grandCol="1" outline="0" fieldPosition="0"/>
    </format>
    <format dxfId="15131">
      <pivotArea grandRow="1" outline="0" collapsedLevelsAreSubtotals="1" fieldPosition="0"/>
    </format>
    <format dxfId="15130">
      <pivotArea dataOnly="0" labelOnly="1" grandRow="1" outline="0" fieldPosition="0"/>
    </format>
    <format dxfId="15129">
      <pivotArea dataOnly="0" labelOnly="1" outline="0" fieldPosition="0">
        <references count="1">
          <reference field="12" count="3">
            <x v="0"/>
            <x v="1"/>
            <x v="3"/>
          </reference>
        </references>
      </pivotArea>
    </format>
    <format dxfId="15128">
      <pivotArea dataOnly="0" labelOnly="1" grandCol="1" outline="0" fieldPosition="0"/>
    </format>
    <format dxfId="15127">
      <pivotArea dataOnly="0" labelOnly="1" grandRow="1" outline="0" fieldPosition="0"/>
    </format>
    <format dxfId="15126">
      <pivotArea dataOnly="0" labelOnly="1" grandRow="1" outline="0" fieldPosition="0"/>
    </format>
    <format dxfId="15125">
      <pivotArea dataOnly="0" labelOnly="1" grandRow="1" outline="0" fieldPosition="0"/>
    </format>
    <format dxfId="15124">
      <pivotArea outline="0" collapsedLevelsAreSubtotals="1" fieldPosition="0"/>
    </format>
    <format dxfId="15123">
      <pivotArea dataOnly="0" labelOnly="1" grandRow="1" outline="0" fieldPosition="0"/>
    </format>
    <format dxfId="15122">
      <pivotArea dataOnly="0" labelOnly="1" outline="0" fieldPosition="0">
        <references count="1">
          <reference field="12" count="0"/>
        </references>
      </pivotArea>
    </format>
    <format dxfId="15121">
      <pivotArea dataOnly="0" labelOnly="1" grandCol="1" outline="0" fieldPosition="0"/>
    </format>
    <format dxfId="15120">
      <pivotArea dataOnly="0" labelOnly="1" outline="0" fieldPosition="0">
        <references count="1">
          <reference field="12" count="0"/>
        </references>
      </pivotArea>
    </format>
    <format dxfId="15119">
      <pivotArea dataOnly="0" labelOnly="1" grandCol="1" outline="0" fieldPosition="0"/>
    </format>
    <format dxfId="15118">
      <pivotArea grandRow="1" outline="0" collapsedLevelsAreSubtotals="1" fieldPosition="0"/>
    </format>
    <format dxfId="15117">
      <pivotArea dataOnly="0" labelOnly="1" grandRow="1" outline="0" fieldPosition="0"/>
    </format>
    <format dxfId="15116">
      <pivotArea grandRow="1" outline="0" collapsedLevelsAreSubtotals="1" fieldPosition="0"/>
    </format>
    <format dxfId="15115">
      <pivotArea dataOnly="0" labelOnly="1" grandRow="1" outline="0" fieldPosition="0"/>
    </format>
    <format dxfId="15114">
      <pivotArea grandRow="1" outline="0" collapsedLevelsAreSubtotals="1" fieldPosition="0"/>
    </format>
    <format dxfId="15113">
      <pivotArea dataOnly="0" labelOnly="1" grandRow="1" outline="0" fieldPosition="0"/>
    </format>
    <format dxfId="15112">
      <pivotArea grandRow="1" outline="0" collapsedLevelsAreSubtotals="1" fieldPosition="0"/>
    </format>
    <format dxfId="15111">
      <pivotArea dataOnly="0" labelOnly="1" grandRow="1" outline="0" fieldPosition="0"/>
    </format>
    <format dxfId="15110">
      <pivotArea grandRow="1" outline="0" collapsedLevelsAreSubtotals="1" fieldPosition="0"/>
    </format>
    <format dxfId="15109">
      <pivotArea dataOnly="0" labelOnly="1" grandRow="1" outline="0" fieldPosition="0"/>
    </format>
    <format dxfId="15108">
      <pivotArea grandRow="1" outline="0" collapsedLevelsAreSubtotals="1" fieldPosition="0"/>
    </format>
    <format dxfId="15107">
      <pivotArea dataOnly="0" labelOnly="1" grandRow="1" outline="0" fieldPosition="0"/>
    </format>
    <format dxfId="15106">
      <pivotArea type="origin" dataOnly="0" labelOnly="1" outline="0" fieldPosition="0"/>
    </format>
    <format dxfId="15105">
      <pivotArea dataOnly="0" labelOnly="1" grandRow="1" outline="0" fieldPosition="0"/>
    </format>
    <format dxfId="15104">
      <pivotArea type="origin" dataOnly="0" labelOnly="1" outline="0" fieldPosition="0"/>
    </format>
    <format dxfId="15103">
      <pivotArea dataOnly="0" labelOnly="1" grandRow="1" outline="0" fieldPosition="0"/>
    </format>
    <format dxfId="15102">
      <pivotArea type="origin" dataOnly="0" labelOnly="1" outline="0" fieldPosition="0"/>
    </format>
    <format dxfId="15101">
      <pivotArea dataOnly="0" labelOnly="1" grandRow="1" outline="0" fieldPosition="0"/>
    </format>
    <format dxfId="15100">
      <pivotArea type="origin" dataOnly="0" labelOnly="1" outline="0" fieldPosition="0"/>
    </format>
    <format dxfId="15099">
      <pivotArea dataOnly="0" labelOnly="1" grandRow="1" outline="0" fieldPosition="0"/>
    </format>
    <format dxfId="15098">
      <pivotArea type="all" dataOnly="0" outline="0" fieldPosition="0"/>
    </format>
    <format dxfId="15097">
      <pivotArea outline="0" collapsedLevelsAreSubtotals="1" fieldPosition="0"/>
    </format>
    <format dxfId="15096">
      <pivotArea type="origin" dataOnly="0" labelOnly="1" outline="0" fieldPosition="0"/>
    </format>
    <format dxfId="15095">
      <pivotArea field="12" type="button" dataOnly="0" labelOnly="1" outline="0" axis="axisCol" fieldPosition="0"/>
    </format>
    <format dxfId="15094">
      <pivotArea type="topRight" dataOnly="0" labelOnly="1" outline="0" fieldPosition="0"/>
    </format>
    <format dxfId="15093">
      <pivotArea dataOnly="0" labelOnly="1" grandRow="1" outline="0" fieldPosition="0"/>
    </format>
    <format dxfId="15092">
      <pivotArea dataOnly="0" labelOnly="1" outline="0" fieldPosition="0">
        <references count="1">
          <reference field="12" count="0"/>
        </references>
      </pivotArea>
    </format>
    <format dxfId="15091">
      <pivotArea dataOnly="0" labelOnly="1" grandCol="1" outline="0" fieldPosition="0"/>
    </format>
    <format dxfId="15090">
      <pivotArea grandRow="1" outline="0" collapsedLevelsAreSubtotals="1" fieldPosition="0"/>
    </format>
    <format dxfId="15089">
      <pivotArea dataOnly="0" labelOnly="1" grandRow="1" outline="0" fieldPosition="0"/>
    </format>
    <format dxfId="15088">
      <pivotArea dataOnly="0" labelOnly="1" outline="0" fieldPosition="0">
        <references count="1">
          <reference field="12" count="3">
            <x v="0"/>
            <x v="1"/>
            <x v="3"/>
          </reference>
        </references>
      </pivotArea>
    </format>
    <format dxfId="15087">
      <pivotArea dataOnly="0" labelOnly="1" grandCol="1" outline="0" fieldPosition="0"/>
    </format>
    <format dxfId="15086">
      <pivotArea dataOnly="0" labelOnly="1" grandRow="1" outline="0" fieldPosition="0"/>
    </format>
    <format dxfId="15085">
      <pivotArea outline="0" collapsedLevelsAreSubtotals="1" fieldPosition="0"/>
    </format>
    <format dxfId="15084">
      <pivotArea dataOnly="0" labelOnly="1" grandRow="1" outline="0" fieldPosition="0"/>
    </format>
    <format dxfId="15083">
      <pivotArea dataOnly="0" labelOnly="1" outline="0" fieldPosition="0">
        <references count="1">
          <reference field="12" count="3">
            <x v="0"/>
            <x v="1"/>
            <x v="2"/>
          </reference>
        </references>
      </pivotArea>
    </format>
    <format dxfId="15082">
      <pivotArea dataOnly="0" labelOnly="1" grandCol="1" outline="0" fieldPosition="0"/>
    </format>
    <format dxfId="15081">
      <pivotArea outline="0" collapsedLevelsAreSubtotals="1" fieldPosition="0"/>
    </format>
    <format dxfId="15080">
      <pivotArea dataOnly="0" labelOnly="1" grandRow="1" outline="0" fieldPosition="0"/>
    </format>
    <format dxfId="15079">
      <pivotArea dataOnly="0" labelOnly="1" outline="0" fieldPosition="0">
        <references count="1">
          <reference field="12" count="3">
            <x v="0"/>
            <x v="1"/>
            <x v="2"/>
          </reference>
        </references>
      </pivotArea>
    </format>
    <format dxfId="15078">
      <pivotArea dataOnly="0" labelOnly="1" grandCol="1" outline="0" fieldPosition="0"/>
    </format>
    <format dxfId="15077">
      <pivotArea outline="0" collapsedLevelsAreSubtotals="1" fieldPosition="0"/>
    </format>
    <format dxfId="15076">
      <pivotArea dataOnly="0" labelOnly="1" grandRow="1" outline="0" fieldPosition="0"/>
    </format>
    <format dxfId="15075">
      <pivotArea dataOnly="0" labelOnly="1" outline="0" fieldPosition="0">
        <references count="1">
          <reference field="12" count="5">
            <x v="0"/>
            <x v="1"/>
            <x v="2"/>
            <x v="3"/>
            <x v="5"/>
          </reference>
        </references>
      </pivotArea>
    </format>
    <format dxfId="15074">
      <pivotArea dataOnly="0" labelOnly="1" grandCol="1" outline="0" fieldPosition="0"/>
    </format>
    <format dxfId="15073">
      <pivotArea outline="0" collapsedLevelsAreSubtotals="1" fieldPosition="0"/>
    </format>
    <format dxfId="15072">
      <pivotArea dataOnly="0" labelOnly="1" grandRow="1" outline="0" fieldPosition="0"/>
    </format>
    <format dxfId="15071">
      <pivotArea dataOnly="0" labelOnly="1" outline="0" fieldPosition="0">
        <references count="1">
          <reference field="12" count="5">
            <x v="0"/>
            <x v="1"/>
            <x v="2"/>
            <x v="3"/>
            <x v="5"/>
          </reference>
        </references>
      </pivotArea>
    </format>
    <format dxfId="15070">
      <pivotArea dataOnly="0" labelOnly="1" grandCol="1" outline="0" fieldPosition="0"/>
    </format>
    <format dxfId="15069">
      <pivotArea dataOnly="0" labelOnly="1" outline="0" fieldPosition="0">
        <references count="1">
          <reference field="12" count="5">
            <x v="0"/>
            <x v="1"/>
            <x v="2"/>
            <x v="3"/>
            <x v="5"/>
          </reference>
        </references>
      </pivotArea>
    </format>
    <format dxfId="15068">
      <pivotArea dataOnly="0" labelOnly="1" grandCol="1" outline="0" fieldPosition="0"/>
    </format>
    <format dxfId="15067">
      <pivotArea outline="0" collapsedLevelsAreSubtotals="1" fieldPosition="0"/>
    </format>
    <format dxfId="15066">
      <pivotArea dataOnly="0" labelOnly="1" grandRow="1" outline="0" fieldPosition="0"/>
    </format>
    <format dxfId="15065">
      <pivotArea dataOnly="0" labelOnly="1" outline="0" fieldPosition="0">
        <references count="1">
          <reference field="12" count="4">
            <x v="0"/>
            <x v="1"/>
            <x v="2"/>
            <x v="3"/>
          </reference>
        </references>
      </pivotArea>
    </format>
    <format dxfId="15064">
      <pivotArea dataOnly="0" labelOnly="1" grandCol="1" outline="0" fieldPosition="0"/>
    </format>
    <format dxfId="15063">
      <pivotArea outline="0" collapsedLevelsAreSubtotals="1" fieldPosition="0"/>
    </format>
    <format dxfId="15062">
      <pivotArea dataOnly="0" labelOnly="1" grandRow="1" outline="0" fieldPosition="0"/>
    </format>
    <format dxfId="15061">
      <pivotArea dataOnly="0" labelOnly="1" outline="0" fieldPosition="0">
        <references count="1">
          <reference field="12" count="4">
            <x v="0"/>
            <x v="1"/>
            <x v="2"/>
            <x v="3"/>
          </reference>
        </references>
      </pivotArea>
    </format>
    <format dxfId="15060">
      <pivotArea dataOnly="0" labelOnly="1" grandCol="1" outline="0" fieldPosition="0"/>
    </format>
    <format dxfId="15059">
      <pivotArea dataOnly="0" labelOnly="1" outline="0" fieldPosition="0">
        <references count="1">
          <reference field="12" count="4">
            <x v="0"/>
            <x v="1"/>
            <x v="2"/>
            <x v="3"/>
          </reference>
        </references>
      </pivotArea>
    </format>
    <format dxfId="15058">
      <pivotArea dataOnly="0" labelOnly="1" grandCol="1" outline="0" fieldPosition="0"/>
    </format>
    <format dxfId="15057">
      <pivotArea grandRow="1" outline="0" collapsedLevelsAreSubtotals="1" fieldPosition="0"/>
    </format>
    <format dxfId="15056">
      <pivotArea dataOnly="0" labelOnly="1" grandRow="1" outline="0" fieldPosition="0"/>
    </format>
    <format dxfId="15055">
      <pivotArea outline="0" collapsedLevelsAreSubtotals="1" fieldPosition="0"/>
    </format>
    <format dxfId="15054">
      <pivotArea dataOnly="0" labelOnly="1" grandRow="1" outline="0" fieldPosition="0"/>
    </format>
    <format dxfId="15053">
      <pivotArea dataOnly="0" labelOnly="1" outline="0" fieldPosition="0">
        <references count="1">
          <reference field="12" count="5">
            <x v="0"/>
            <x v="1"/>
            <x v="2"/>
            <x v="3"/>
            <x v="4"/>
          </reference>
        </references>
      </pivotArea>
    </format>
    <format dxfId="15052">
      <pivotArea dataOnly="0" labelOnly="1" grandCol="1" outline="0" fieldPosition="0"/>
    </format>
    <format dxfId="15051">
      <pivotArea outline="0" collapsedLevelsAreSubtotals="1" fieldPosition="0"/>
    </format>
    <format dxfId="15050">
      <pivotArea dataOnly="0" labelOnly="1" grandRow="1" outline="0" fieldPosition="0"/>
    </format>
    <format dxfId="15049">
      <pivotArea dataOnly="0" labelOnly="1" outline="0" fieldPosition="0">
        <references count="1">
          <reference field="12" count="5">
            <x v="0"/>
            <x v="1"/>
            <x v="2"/>
            <x v="3"/>
            <x v="4"/>
          </reference>
        </references>
      </pivotArea>
    </format>
    <format dxfId="15048">
      <pivotArea dataOnly="0" labelOnly="1" grandCol="1" outline="0" fieldPosition="0"/>
    </format>
    <format dxfId="15047">
      <pivotArea type="all" dataOnly="0" outline="0" fieldPosition="0"/>
    </format>
    <format dxfId="15046">
      <pivotArea outline="0" collapsedLevelsAreSubtotals="1" fieldPosition="0"/>
    </format>
    <format dxfId="15045">
      <pivotArea type="origin" dataOnly="0" labelOnly="1" outline="0" fieldPosition="0"/>
    </format>
    <format dxfId="15044">
      <pivotArea field="12" type="button" dataOnly="0" labelOnly="1" outline="0" axis="axisCol" fieldPosition="0"/>
    </format>
    <format dxfId="15043">
      <pivotArea type="topRight" dataOnly="0" labelOnly="1" outline="0" fieldPosition="0"/>
    </format>
    <format dxfId="15042">
      <pivotArea dataOnly="0" labelOnly="1" grandRow="1" outline="0" fieldPosition="0"/>
    </format>
    <format dxfId="15041">
      <pivotArea dataOnly="0" labelOnly="1" outline="0" fieldPosition="0">
        <references count="1">
          <reference field="12" count="5">
            <x v="0"/>
            <x v="1"/>
            <x v="2"/>
            <x v="3"/>
            <x v="4"/>
          </reference>
        </references>
      </pivotArea>
    </format>
    <format dxfId="15040">
      <pivotArea dataOnly="0" labelOnly="1" grandCol="1" outline="0" fieldPosition="0"/>
    </format>
    <format dxfId="15039">
      <pivotArea type="all" dataOnly="0" outline="0" fieldPosition="0"/>
    </format>
    <format dxfId="15038">
      <pivotArea outline="0" collapsedLevelsAreSubtotals="1" fieldPosition="0"/>
    </format>
    <format dxfId="15037">
      <pivotArea type="origin" dataOnly="0" labelOnly="1" outline="0" fieldPosition="0"/>
    </format>
    <format dxfId="15036">
      <pivotArea field="12" type="button" dataOnly="0" labelOnly="1" outline="0" axis="axisCol" fieldPosition="0"/>
    </format>
    <format dxfId="15035">
      <pivotArea type="topRight" dataOnly="0" labelOnly="1" outline="0" fieldPosition="0"/>
    </format>
    <format dxfId="15034">
      <pivotArea dataOnly="0" labelOnly="1" grandRow="1" outline="0" fieldPosition="0"/>
    </format>
    <format dxfId="15033">
      <pivotArea dataOnly="0" labelOnly="1" outline="0" fieldPosition="0">
        <references count="1">
          <reference field="12" count="5">
            <x v="0"/>
            <x v="1"/>
            <x v="2"/>
            <x v="3"/>
            <x v="4"/>
          </reference>
        </references>
      </pivotArea>
    </format>
    <format dxfId="15032">
      <pivotArea dataOnly="0" labelOnly="1" grandCol="1" outline="0" fieldPosition="0"/>
    </format>
    <format dxfId="15031">
      <pivotArea type="all" dataOnly="0" outline="0" fieldPosition="0"/>
    </format>
    <format dxfId="15030">
      <pivotArea outline="0" collapsedLevelsAreSubtotals="1" fieldPosition="0"/>
    </format>
    <format dxfId="15029">
      <pivotArea type="origin" dataOnly="0" labelOnly="1" outline="0" fieldPosition="0"/>
    </format>
    <format dxfId="15028">
      <pivotArea field="12" type="button" dataOnly="0" labelOnly="1" outline="0" axis="axisCol" fieldPosition="0"/>
    </format>
    <format dxfId="15027">
      <pivotArea type="topRight" dataOnly="0" labelOnly="1" outline="0" fieldPosition="0"/>
    </format>
    <format dxfId="15026">
      <pivotArea dataOnly="0" labelOnly="1" grandRow="1" outline="0" fieldPosition="0"/>
    </format>
    <format dxfId="15025">
      <pivotArea dataOnly="0" labelOnly="1" outline="0" fieldPosition="0">
        <references count="1">
          <reference field="12" count="5">
            <x v="0"/>
            <x v="1"/>
            <x v="2"/>
            <x v="3"/>
            <x v="4"/>
          </reference>
        </references>
      </pivotArea>
    </format>
    <format dxfId="15024">
      <pivotArea dataOnly="0" labelOnly="1" grandCol="1" outline="0" fieldPosition="0"/>
    </format>
    <format dxfId="15023">
      <pivotArea dataOnly="0" labelOnly="1" outline="0" fieldPosition="0">
        <references count="1">
          <reference field="12" count="5">
            <x v="0"/>
            <x v="1"/>
            <x v="2"/>
            <x v="3"/>
            <x v="4"/>
          </reference>
        </references>
      </pivotArea>
    </format>
    <format dxfId="15022">
      <pivotArea dataOnly="0" labelOnly="1" grandCol="1" outline="0" fieldPosition="0"/>
    </format>
    <format dxfId="15021">
      <pivotArea grandRow="1" outline="0" collapsedLevelsAreSubtotals="1" fieldPosition="0"/>
    </format>
    <format dxfId="15020">
      <pivotArea dataOnly="0" labelOnly="1" grandRow="1" outline="0" fieldPosition="0"/>
    </format>
    <format dxfId="15019">
      <pivotArea dataOnly="0" grandCol="1" outline="0" fieldPosition="0"/>
    </format>
    <format dxfId="15018">
      <pivotArea dataOnly="0" labelOnly="1" outline="0" fieldPosition="0">
        <references count="1">
          <reference field="12" count="5">
            <x v="0"/>
            <x v="1"/>
            <x v="2"/>
            <x v="4"/>
            <x v="5"/>
          </reference>
        </references>
      </pivotArea>
    </format>
    <format dxfId="15017">
      <pivotArea dataOnly="0" labelOnly="1" grandCol="1" outline="0" fieldPosition="0"/>
    </format>
    <format dxfId="15016">
      <pivotArea outline="0" collapsedLevelsAreSubtotals="1" fieldPosition="0"/>
    </format>
    <format dxfId="15015">
      <pivotArea dataOnly="0" labelOnly="1" grandRow="1" outline="0" fieldPosition="0"/>
    </format>
    <format dxfId="15014">
      <pivotArea dataOnly="0" labelOnly="1" outline="0" fieldPosition="0">
        <references count="1">
          <reference field="12" count="4">
            <x v="0"/>
            <x v="1"/>
            <x v="2"/>
            <x v="4"/>
          </reference>
        </references>
      </pivotArea>
    </format>
    <format dxfId="15013">
      <pivotArea dataOnly="0" labelOnly="1" grandCol="1" outline="0" fieldPosition="0"/>
    </format>
    <format dxfId="15012">
      <pivotArea outline="0" collapsedLevelsAreSubtotals="1" fieldPosition="0"/>
    </format>
    <format dxfId="15011">
      <pivotArea dataOnly="0" labelOnly="1" grandRow="1" outline="0" fieldPosition="0"/>
    </format>
    <format dxfId="15010">
      <pivotArea dataOnly="0" labelOnly="1" outline="0" fieldPosition="0">
        <references count="1">
          <reference field="12" count="4">
            <x v="0"/>
            <x v="1"/>
            <x v="2"/>
            <x v="3"/>
          </reference>
        </references>
      </pivotArea>
    </format>
    <format dxfId="15009">
      <pivotArea dataOnly="0" labelOnly="1" grandCol="1" outline="0" fieldPosition="0"/>
    </format>
    <format dxfId="15008">
      <pivotArea grandRow="1" outline="0" collapsedLevelsAreSubtotals="1" fieldPosition="0"/>
    </format>
    <format dxfId="15007">
      <pivotArea dataOnly="0" labelOnly="1" grandRow="1" outline="0" fieldPosition="0"/>
    </format>
    <format dxfId="15006">
      <pivotArea type="origin" dataOnly="0" labelOnly="1" outline="0" fieldPosition="0"/>
    </format>
    <format dxfId="15005">
      <pivotArea field="12" type="button" dataOnly="0" labelOnly="1" outline="0" axis="axisCol" fieldPosition="0"/>
    </format>
    <format dxfId="15004">
      <pivotArea type="topRight" dataOnly="0" labelOnly="1" outline="0" fieldPosition="0"/>
    </format>
    <format dxfId="15003">
      <pivotArea dataOnly="0" labelOnly="1" outline="0" fieldPosition="0">
        <references count="1">
          <reference field="12" count="4">
            <x v="0"/>
            <x v="1"/>
            <x v="2"/>
            <x v="3"/>
          </reference>
        </references>
      </pivotArea>
    </format>
    <format dxfId="15002">
      <pivotArea dataOnly="0" labelOnly="1" grandCol="1" outline="0" fieldPosition="0"/>
    </format>
    <format dxfId="15001">
      <pivotArea dataOnly="0" grandCol="1" outline="0" axis="axisCol" fieldPosition="0"/>
    </format>
    <format dxfId="15000">
      <pivotArea dataOnly="0" labelOnly="1" grandRow="1" outline="0" fieldPosition="0"/>
    </format>
    <format dxfId="14999">
      <pivotArea type="all" dataOnly="0" outline="0" fieldPosition="0"/>
    </format>
    <format dxfId="14998">
      <pivotArea outline="0" collapsedLevelsAreSubtotals="1" fieldPosition="0"/>
    </format>
    <format dxfId="14997">
      <pivotArea type="origin" dataOnly="0" labelOnly="1" outline="0" fieldPosition="0"/>
    </format>
    <format dxfId="14996">
      <pivotArea field="12" type="button" dataOnly="0" labelOnly="1" outline="0" axis="axisCol" fieldPosition="0"/>
    </format>
    <format dxfId="14995">
      <pivotArea type="topRight" dataOnly="0" labelOnly="1" outline="0" fieldPosition="0"/>
    </format>
    <format dxfId="14994">
      <pivotArea dataOnly="0" labelOnly="1" grandRow="1" outline="0" fieldPosition="0"/>
    </format>
    <format dxfId="14993">
      <pivotArea dataOnly="0" labelOnly="1" outline="0" fieldPosition="0">
        <references count="1">
          <reference field="12" count="4">
            <x v="0"/>
            <x v="1"/>
            <x v="2"/>
            <x v="3"/>
          </reference>
        </references>
      </pivotArea>
    </format>
    <format dxfId="14992">
      <pivotArea dataOnly="0" labelOnly="1" grandCol="1" outline="0" fieldPosition="0"/>
    </format>
    <format dxfId="14991">
      <pivotArea outline="0" collapsedLevelsAreSubtotals="1" fieldPosition="0"/>
    </format>
    <format dxfId="14990">
      <pivotArea dataOnly="0" labelOnly="1" grandRow="1" outline="0" fieldPosition="0"/>
    </format>
    <format dxfId="14989">
      <pivotArea dataOnly="0" labelOnly="1" outline="0" fieldPosition="0">
        <references count="1">
          <reference field="12" count="3">
            <x v="0"/>
            <x v="1"/>
            <x v="2"/>
          </reference>
        </references>
      </pivotArea>
    </format>
    <format dxfId="14988">
      <pivotArea dataOnly="0" labelOnly="1" grandCol="1" outline="0" fieldPosition="0"/>
    </format>
    <format dxfId="14987">
      <pivotArea outline="0" collapsedLevelsAreSubtotals="1" fieldPosition="0"/>
    </format>
    <format dxfId="14986">
      <pivotArea field="12" type="button" dataOnly="0" labelOnly="1" outline="0" axis="axisCol" fieldPosition="0"/>
    </format>
    <format dxfId="14985">
      <pivotArea type="topRight" dataOnly="0" labelOnly="1" outline="0" fieldPosition="0"/>
    </format>
    <format dxfId="14984">
      <pivotArea dataOnly="0" labelOnly="1" outline="0" fieldPosition="0">
        <references count="1">
          <reference field="12" count="2">
            <x v="0"/>
            <x v="1"/>
          </reference>
        </references>
      </pivotArea>
    </format>
    <format dxfId="14983">
      <pivotArea dataOnly="0" labelOnly="1" grandCol="1" outline="0" fieldPosition="0"/>
    </format>
    <format dxfId="14982">
      <pivotArea grandRow="1" outline="0" collapsedLevelsAreSubtotals="1" fieldPosition="0"/>
    </format>
    <format dxfId="14981">
      <pivotArea dataOnly="0" labelOnly="1" grandRow="1" outline="0" fieldPosition="0"/>
    </format>
    <format dxfId="14980">
      <pivotArea outline="0" collapsedLevelsAreSubtotals="1" fieldPosition="0"/>
    </format>
    <format dxfId="14979">
      <pivotArea dataOnly="0" labelOnly="1" grandRow="1" outline="0" fieldPosition="0"/>
    </format>
    <format dxfId="14978">
      <pivotArea dataOnly="0" labelOnly="1" outline="0" fieldPosition="0">
        <references count="1">
          <reference field="12" count="4">
            <x v="0"/>
            <x v="1"/>
            <x v="4"/>
            <x v="5"/>
          </reference>
        </references>
      </pivotArea>
    </format>
    <format dxfId="14977">
      <pivotArea dataOnly="0" labelOnly="1" grandCol="1" outline="0" fieldPosition="0"/>
    </format>
    <format dxfId="14976">
      <pivotArea outline="0" collapsedLevelsAreSubtotals="1" fieldPosition="0"/>
    </format>
    <format dxfId="14975">
      <pivotArea dataOnly="0" labelOnly="1" grandRow="1" outline="0" fieldPosition="0"/>
    </format>
    <format dxfId="14974">
      <pivotArea dataOnly="0" labelOnly="1" outline="0" fieldPosition="0">
        <references count="1">
          <reference field="12" count="4">
            <x v="0"/>
            <x v="1"/>
            <x v="4"/>
            <x v="5"/>
          </reference>
        </references>
      </pivotArea>
    </format>
    <format dxfId="14973">
      <pivotArea dataOnly="0" labelOnly="1" grandCol="1" outline="0" fieldPosition="0"/>
    </format>
    <format dxfId="14972">
      <pivotArea dataOnly="0" labelOnly="1" outline="0" fieldPosition="0">
        <references count="1">
          <reference field="12" count="4">
            <x v="0"/>
            <x v="1"/>
            <x v="4"/>
            <x v="5"/>
          </reference>
        </references>
      </pivotArea>
    </format>
    <format dxfId="14971">
      <pivotArea dataOnly="0" labelOnly="1" grandCol="1" outline="0" fieldPosition="0"/>
    </format>
    <format dxfId="14970">
      <pivotArea outline="0" collapsedLevelsAreSubtotals="1" fieldPosition="0"/>
    </format>
    <format dxfId="14969">
      <pivotArea dataOnly="0" labelOnly="1" grandRow="1" outline="0" fieldPosition="0"/>
    </format>
    <format dxfId="14968">
      <pivotArea dataOnly="0" labelOnly="1" outline="0" fieldPosition="0">
        <references count="1">
          <reference field="12" count="4">
            <x v="0"/>
            <x v="1"/>
            <x v="3"/>
            <x v="4"/>
          </reference>
        </references>
      </pivotArea>
    </format>
    <format dxfId="14967">
      <pivotArea dataOnly="0" labelOnly="1" grandCol="1" outline="0" fieldPosition="0"/>
    </format>
    <format dxfId="14966">
      <pivotArea outline="0" collapsedLevelsAreSubtotals="1" fieldPosition="0"/>
    </format>
    <format dxfId="14965">
      <pivotArea dataOnly="0" labelOnly="1" grandRow="1" outline="0" fieldPosition="0"/>
    </format>
    <format dxfId="14964">
      <pivotArea dataOnly="0" labelOnly="1" outline="0" fieldPosition="0">
        <references count="1">
          <reference field="12" count="4">
            <x v="0"/>
            <x v="1"/>
            <x v="3"/>
            <x v="4"/>
          </reference>
        </references>
      </pivotArea>
    </format>
    <format dxfId="14963">
      <pivotArea dataOnly="0" labelOnly="1" grandCol="1" outline="0" fieldPosition="0"/>
    </format>
    <format dxfId="14962">
      <pivotArea dataOnly="0" labelOnly="1" outline="0" fieldPosition="0">
        <references count="1">
          <reference field="12" count="4">
            <x v="0"/>
            <x v="1"/>
            <x v="3"/>
            <x v="4"/>
          </reference>
        </references>
      </pivotArea>
    </format>
    <format dxfId="14961">
      <pivotArea dataOnly="0" labelOnly="1" grandCol="1" outline="0" fieldPosition="0"/>
    </format>
    <format dxfId="14960">
      <pivotArea grandRow="1" outline="0" collapsedLevelsAreSubtotals="1" fieldPosition="0"/>
    </format>
    <format dxfId="14959">
      <pivotArea dataOnly="0" labelOnly="1" grandRow="1" outline="0" fieldPosition="0"/>
    </format>
    <format dxfId="14958">
      <pivotArea outline="0" collapsedLevelsAreSubtotals="1" fieldPosition="0"/>
    </format>
    <format dxfId="14957">
      <pivotArea dataOnly="0" labelOnly="1" grandRow="1" outline="0" fieldPosition="0"/>
    </format>
    <format dxfId="14956">
      <pivotArea dataOnly="0" labelOnly="1" outline="0" fieldPosition="0">
        <references count="1">
          <reference field="12" count="3">
            <x v="0"/>
            <x v="1"/>
            <x v="2"/>
          </reference>
        </references>
      </pivotArea>
    </format>
    <format dxfId="14955">
      <pivotArea dataOnly="0" labelOnly="1" grandCol="1" outline="0" fieldPosition="0"/>
    </format>
    <format dxfId="14954">
      <pivotArea outline="0" collapsedLevelsAreSubtotals="1" fieldPosition="0"/>
    </format>
    <format dxfId="14953">
      <pivotArea dataOnly="0" labelOnly="1" grandRow="1" outline="0" fieldPosition="0"/>
    </format>
    <format dxfId="14952">
      <pivotArea dataOnly="0" labelOnly="1" outline="0" fieldPosition="0">
        <references count="1">
          <reference field="12" count="3">
            <x v="0"/>
            <x v="1"/>
            <x v="2"/>
          </reference>
        </references>
      </pivotArea>
    </format>
    <format dxfId="14951">
      <pivotArea dataOnly="0" labelOnly="1" grandCol="1" outline="0" fieldPosition="0"/>
    </format>
    <format dxfId="14950">
      <pivotArea dataOnly="0" labelOnly="1" outline="0" fieldPosition="0">
        <references count="1">
          <reference field="12" count="3">
            <x v="0"/>
            <x v="1"/>
            <x v="2"/>
          </reference>
        </references>
      </pivotArea>
    </format>
    <format dxfId="14949">
      <pivotArea dataOnly="0" labelOnly="1" grandCol="1" outline="0" fieldPosition="0"/>
    </format>
    <format dxfId="14948">
      <pivotArea outline="0" collapsedLevelsAreSubtotals="1" fieldPosition="0"/>
    </format>
    <format dxfId="14947">
      <pivotArea dataOnly="0" labelOnly="1" grandRow="1" outline="0" fieldPosition="0"/>
    </format>
    <format dxfId="14946">
      <pivotArea dataOnly="0" labelOnly="1" outline="0" fieldPosition="0">
        <references count="1">
          <reference field="12" count="3">
            <x v="0"/>
            <x v="1"/>
            <x v="2"/>
          </reference>
        </references>
      </pivotArea>
    </format>
    <format dxfId="14945">
      <pivotArea dataOnly="0" labelOnly="1" grandCol="1" outline="0" fieldPosition="0"/>
    </format>
    <format dxfId="14944">
      <pivotArea outline="0" collapsedLevelsAreSubtotals="1" fieldPosition="0"/>
    </format>
    <format dxfId="14943">
      <pivotArea dataOnly="0" labelOnly="1" grandRow="1" outline="0" fieldPosition="0"/>
    </format>
    <format dxfId="14942">
      <pivotArea dataOnly="0" labelOnly="1" outline="0" fieldPosition="0">
        <references count="1">
          <reference field="12" count="3">
            <x v="0"/>
            <x v="1"/>
            <x v="2"/>
          </reference>
        </references>
      </pivotArea>
    </format>
    <format dxfId="14941">
      <pivotArea dataOnly="0" labelOnly="1" grandCol="1" outline="0" fieldPosition="0"/>
    </format>
    <format dxfId="14940">
      <pivotArea dataOnly="0" labelOnly="1" outline="0" fieldPosition="0">
        <references count="1">
          <reference field="12" count="3">
            <x v="0"/>
            <x v="1"/>
            <x v="2"/>
          </reference>
        </references>
      </pivotArea>
    </format>
    <format dxfId="14939">
      <pivotArea dataOnly="0" labelOnly="1" grandCol="1" outline="0" fieldPosition="0"/>
    </format>
    <format dxfId="14938">
      <pivotArea grandRow="1" outline="0" collapsedLevelsAreSubtotals="1" fieldPosition="0"/>
    </format>
    <format dxfId="14937">
      <pivotArea dataOnly="0" labelOnly="1" grandRow="1" outline="0" fieldPosition="0"/>
    </format>
    <format dxfId="14936">
      <pivotArea outline="0" collapsedLevelsAreSubtotals="1" fieldPosition="0"/>
    </format>
    <format dxfId="14935">
      <pivotArea dataOnly="0" labelOnly="1" grandRow="1" outline="0" fieldPosition="0"/>
    </format>
    <format dxfId="14934">
      <pivotArea dataOnly="0" labelOnly="1" outline="0" fieldPosition="0">
        <references count="1">
          <reference field="12" count="3">
            <x v="0"/>
            <x v="1"/>
            <x v="3"/>
          </reference>
        </references>
      </pivotArea>
    </format>
    <format dxfId="14933">
      <pivotArea dataOnly="0" labelOnly="1" grandCol="1" outline="0" fieldPosition="0"/>
    </format>
    <format dxfId="14932">
      <pivotArea outline="0" collapsedLevelsAreSubtotals="1" fieldPosition="0"/>
    </format>
    <format dxfId="14931">
      <pivotArea dataOnly="0" labelOnly="1" grandRow="1" outline="0" fieldPosition="0"/>
    </format>
    <format dxfId="14930">
      <pivotArea dataOnly="0" labelOnly="1" outline="0" fieldPosition="0">
        <references count="1">
          <reference field="12" count="3">
            <x v="0"/>
            <x v="1"/>
            <x v="3"/>
          </reference>
        </references>
      </pivotArea>
    </format>
    <format dxfId="14929">
      <pivotArea dataOnly="0" labelOnly="1" grandCol="1" outline="0" fieldPosition="0"/>
    </format>
    <format dxfId="14928">
      <pivotArea dataOnly="0" labelOnly="1" outline="0" fieldPosition="0">
        <references count="1">
          <reference field="12" count="3">
            <x v="0"/>
            <x v="1"/>
            <x v="3"/>
          </reference>
        </references>
      </pivotArea>
    </format>
    <format dxfId="14927">
      <pivotArea dataOnly="0" labelOnly="1" grandCol="1" outline="0" fieldPosition="0"/>
    </format>
    <format dxfId="14926">
      <pivotArea grandRow="1" outline="0" collapsedLevelsAreSubtotals="1" fieldPosition="0"/>
    </format>
    <format dxfId="14925">
      <pivotArea dataOnly="0" labelOnly="1" grandRow="1" outline="0" fieldPosition="0"/>
    </format>
    <format dxfId="14924">
      <pivotArea grandCol="1" outline="0" collapsedLevelsAreSubtotals="1" fieldPosition="0"/>
    </format>
    <format dxfId="14923">
      <pivotArea dataOnly="0" labelOnly="1" grandCol="1" outline="0" fieldPosition="0"/>
    </format>
    <format dxfId="14922">
      <pivotArea outline="0" collapsedLevelsAreSubtotals="1" fieldPosition="0"/>
    </format>
    <format dxfId="14921">
      <pivotArea dataOnly="0" labelOnly="1" grandRow="1" outline="0" fieldPosition="0"/>
    </format>
    <format dxfId="14920">
      <pivotArea dataOnly="0" labelOnly="1" outline="0" fieldPosition="0">
        <references count="1">
          <reference field="12" count="3">
            <x v="0"/>
            <x v="2"/>
            <x v="4"/>
          </reference>
        </references>
      </pivotArea>
    </format>
    <format dxfId="14919">
      <pivotArea dataOnly="0" labelOnly="1" grandCol="1" outline="0" fieldPosition="0"/>
    </format>
    <format dxfId="14918">
      <pivotArea outline="0" collapsedLevelsAreSubtotals="1" fieldPosition="0"/>
    </format>
    <format dxfId="14917">
      <pivotArea dataOnly="0" labelOnly="1" grandRow="1" outline="0" fieldPosition="0"/>
    </format>
    <format dxfId="14916">
      <pivotArea dataOnly="0" labelOnly="1" outline="0" fieldPosition="0">
        <references count="1">
          <reference field="12" count="3">
            <x v="0"/>
            <x v="2"/>
            <x v="4"/>
          </reference>
        </references>
      </pivotArea>
    </format>
    <format dxfId="14915">
      <pivotArea dataOnly="0" labelOnly="1" grandCol="1" outline="0" fieldPosition="0"/>
    </format>
    <format dxfId="14914">
      <pivotArea outline="0" collapsedLevelsAreSubtotals="1" fieldPosition="0"/>
    </format>
    <format dxfId="14913">
      <pivotArea dataOnly="0" labelOnly="1" grandRow="1" outline="0" fieldPosition="0"/>
    </format>
    <format dxfId="14912">
      <pivotArea dataOnly="0" labelOnly="1" outline="0" fieldPosition="0">
        <references count="1">
          <reference field="12" count="4">
            <x v="0"/>
            <x v="1"/>
            <x v="3"/>
            <x v="5"/>
          </reference>
        </references>
      </pivotArea>
    </format>
    <format dxfId="14911">
      <pivotArea dataOnly="0" labelOnly="1" grandCol="1" outline="0" fieldPosition="0"/>
    </format>
    <format dxfId="14910">
      <pivotArea outline="0" collapsedLevelsAreSubtotals="1" fieldPosition="0"/>
    </format>
    <format dxfId="14909">
      <pivotArea dataOnly="0" labelOnly="1" grandRow="1" outline="0" fieldPosition="0"/>
    </format>
    <format dxfId="14908">
      <pivotArea dataOnly="0" labelOnly="1" outline="0" fieldPosition="0">
        <references count="1">
          <reference field="12" count="4">
            <x v="0"/>
            <x v="1"/>
            <x v="3"/>
            <x v="5"/>
          </reference>
        </references>
      </pivotArea>
    </format>
    <format dxfId="14907">
      <pivotArea dataOnly="0" labelOnly="1" grandCol="1" outline="0" fieldPosition="0"/>
    </format>
    <format dxfId="14906">
      <pivotArea outline="0" collapsedLevelsAreSubtotals="1" fieldPosition="0"/>
    </format>
    <format dxfId="14905">
      <pivotArea dataOnly="0" labelOnly="1" grandRow="1" outline="0" fieldPosition="0"/>
    </format>
    <format dxfId="14904">
      <pivotArea dataOnly="0" labelOnly="1" outline="0" fieldPosition="0">
        <references count="1">
          <reference field="12" count="3">
            <x v="0"/>
            <x v="1"/>
            <x v="4"/>
          </reference>
        </references>
      </pivotArea>
    </format>
    <format dxfId="14903">
      <pivotArea dataOnly="0" labelOnly="1" grandCol="1" outline="0" fieldPosition="0"/>
    </format>
    <format dxfId="14902">
      <pivotArea outline="0" collapsedLevelsAreSubtotals="1" fieldPosition="0"/>
    </format>
    <format dxfId="14901">
      <pivotArea dataOnly="0" labelOnly="1" grandRow="1" outline="0" fieldPosition="0"/>
    </format>
    <format dxfId="14900">
      <pivotArea dataOnly="0" labelOnly="1" outline="0" fieldPosition="0">
        <references count="1">
          <reference field="12" count="3">
            <x v="0"/>
            <x v="1"/>
            <x v="4"/>
          </reference>
        </references>
      </pivotArea>
    </format>
    <format dxfId="14899">
      <pivotArea dataOnly="0" labelOnly="1" grandCol="1" outline="0" fieldPosition="0"/>
    </format>
    <format dxfId="14898">
      <pivotArea grandRow="1" outline="0" collapsedLevelsAreSubtotals="1" fieldPosition="0"/>
    </format>
    <format dxfId="14897">
      <pivotArea dataOnly="0" labelOnly="1" grandRow="1" outline="0" fieldPosition="0"/>
    </format>
    <format dxfId="14896">
      <pivotArea dataOnly="0" labelOnly="1" outline="0" fieldPosition="0">
        <references count="1">
          <reference field="12" count="3">
            <x v="0"/>
            <x v="1"/>
            <x v="4"/>
          </reference>
        </references>
      </pivotArea>
    </format>
    <format dxfId="14895">
      <pivotArea dataOnly="0" labelOnly="1" grandCol="1" outline="0" fieldPosition="0"/>
    </format>
    <format dxfId="14894">
      <pivotArea grandCol="1" outline="0" collapsedLevelsAreSubtotals="1" fieldPosition="0"/>
    </format>
    <format dxfId="14893">
      <pivotArea dataOnly="0" labelOnly="1" grandCol="1" outline="0" fieldPosition="0"/>
    </format>
    <format dxfId="14892">
      <pivotArea outline="0" collapsedLevelsAreSubtotals="1" fieldPosition="0"/>
    </format>
    <format dxfId="14891">
      <pivotArea dataOnly="0" labelOnly="1" grandRow="1" outline="0" fieldPosition="0"/>
    </format>
    <format dxfId="14890">
      <pivotArea dataOnly="0" labelOnly="1" outline="0" fieldPosition="0">
        <references count="1">
          <reference field="12" count="5">
            <x v="0"/>
            <x v="1"/>
            <x v="2"/>
            <x v="3"/>
            <x v="5"/>
          </reference>
        </references>
      </pivotArea>
    </format>
    <format dxfId="14889">
      <pivotArea dataOnly="0" labelOnly="1" grandCol="1" outline="0" fieldPosition="0"/>
    </format>
    <format dxfId="14888">
      <pivotArea outline="0" collapsedLevelsAreSubtotals="1" fieldPosition="0"/>
    </format>
    <format dxfId="14887">
      <pivotArea dataOnly="0" labelOnly="1" grandRow="1" outline="0" fieldPosition="0"/>
    </format>
    <format dxfId="14886">
      <pivotArea dataOnly="0" labelOnly="1" outline="0" fieldPosition="0">
        <references count="1">
          <reference field="12" count="5">
            <x v="0"/>
            <x v="1"/>
            <x v="2"/>
            <x v="3"/>
            <x v="5"/>
          </reference>
        </references>
      </pivotArea>
    </format>
    <format dxfId="14885">
      <pivotArea dataOnly="0" labelOnly="1" grandCol="1" outline="0" fieldPosition="0"/>
    </format>
    <format dxfId="14884">
      <pivotArea outline="0" collapsedLevelsAreSubtotals="1" fieldPosition="0"/>
    </format>
    <format dxfId="14883">
      <pivotArea dataOnly="0" labelOnly="1" grandRow="1" outline="0" fieldPosition="0"/>
    </format>
    <format dxfId="14882">
      <pivotArea dataOnly="0" labelOnly="1" outline="0" fieldPosition="0">
        <references count="1">
          <reference field="12" count="3">
            <x v="0"/>
            <x v="1"/>
            <x v="2"/>
          </reference>
        </references>
      </pivotArea>
    </format>
    <format dxfId="14881">
      <pivotArea dataOnly="0" labelOnly="1" grandCol="1" outline="0" fieldPosition="0"/>
    </format>
    <format dxfId="14880">
      <pivotArea outline="0" collapsedLevelsAreSubtotals="1" fieldPosition="0"/>
    </format>
    <format dxfId="14879">
      <pivotArea dataOnly="0" labelOnly="1" grandRow="1" outline="0" fieldPosition="0"/>
    </format>
    <format dxfId="14878">
      <pivotArea dataOnly="0" labelOnly="1" outline="0" fieldPosition="0">
        <references count="1">
          <reference field="12" count="3">
            <x v="0"/>
            <x v="1"/>
            <x v="2"/>
          </reference>
        </references>
      </pivotArea>
    </format>
    <format dxfId="14877">
      <pivotArea dataOnly="0" labelOnly="1" grandCol="1" outline="0" fieldPosition="0"/>
    </format>
    <format dxfId="14876">
      <pivotArea dataOnly="0" labelOnly="1" outline="0" fieldPosition="0">
        <references count="1">
          <reference field="12" count="3">
            <x v="0"/>
            <x v="1"/>
            <x v="2"/>
          </reference>
        </references>
      </pivotArea>
    </format>
    <format dxfId="14875">
      <pivotArea dataOnly="0" labelOnly="1" grandCol="1" outline="0" fieldPosition="0"/>
    </format>
    <format dxfId="14874">
      <pivotArea grandRow="1" outline="0" collapsedLevelsAreSubtotals="1" fieldPosition="0"/>
    </format>
    <format dxfId="14873">
      <pivotArea dataOnly="0" labelOnly="1" grandRow="1" outline="0" fieldPosition="0"/>
    </format>
    <format dxfId="14872">
      <pivotArea outline="0" collapsedLevelsAreSubtotals="1" fieldPosition="0"/>
    </format>
    <format dxfId="14871">
      <pivotArea dataOnly="0" labelOnly="1" grandRow="1" outline="0" fieldPosition="0"/>
    </format>
    <format dxfId="14870">
      <pivotArea dataOnly="0" labelOnly="1" outline="0" fieldPosition="0">
        <references count="1">
          <reference field="12" count="3">
            <x v="0"/>
            <x v="1"/>
            <x v="3"/>
          </reference>
        </references>
      </pivotArea>
    </format>
    <format dxfId="14869">
      <pivotArea dataOnly="0" labelOnly="1" grandCol="1" outline="0" fieldPosition="0"/>
    </format>
    <format dxfId="14868">
      <pivotArea outline="0" collapsedLevelsAreSubtotals="1" fieldPosition="0"/>
    </format>
    <format dxfId="14867">
      <pivotArea dataOnly="0" labelOnly="1" grandRow="1" outline="0" fieldPosition="0"/>
    </format>
    <format dxfId="14866">
      <pivotArea dataOnly="0" labelOnly="1" outline="0" fieldPosition="0">
        <references count="1">
          <reference field="12" count="3">
            <x v="0"/>
            <x v="1"/>
            <x v="3"/>
          </reference>
        </references>
      </pivotArea>
    </format>
    <format dxfId="14865">
      <pivotArea dataOnly="0" labelOnly="1" grandCol="1" outline="0" fieldPosition="0"/>
    </format>
    <format dxfId="14864">
      <pivotArea dataOnly="0" labelOnly="1" outline="0" fieldPosition="0">
        <references count="1">
          <reference field="12" count="3">
            <x v="0"/>
            <x v="1"/>
            <x v="3"/>
          </reference>
        </references>
      </pivotArea>
    </format>
    <format dxfId="14863">
      <pivotArea dataOnly="0" labelOnly="1" grandCol="1" outline="0" fieldPosition="0"/>
    </format>
    <format dxfId="14862">
      <pivotArea grandRow="1" outline="0" collapsedLevelsAreSubtotals="1" fieldPosition="0"/>
    </format>
    <format dxfId="14861">
      <pivotArea dataOnly="0" labelOnly="1" grandRow="1" outline="0" fieldPosition="0"/>
    </format>
    <format dxfId="14860">
      <pivotArea outline="0" collapsedLevelsAreSubtotals="1" fieldPosition="0"/>
    </format>
    <format dxfId="14859">
      <pivotArea dataOnly="0" labelOnly="1" grandRow="1" outline="0" fieldPosition="0"/>
    </format>
    <format dxfId="14858">
      <pivotArea dataOnly="0" labelOnly="1" outline="0" fieldPosition="0">
        <references count="1">
          <reference field="12" count="3">
            <x v="0"/>
            <x v="2"/>
            <x v="5"/>
          </reference>
        </references>
      </pivotArea>
    </format>
    <format dxfId="14857">
      <pivotArea dataOnly="0" labelOnly="1" grandCol="1" outline="0" fieldPosition="0"/>
    </format>
    <format dxfId="14856">
      <pivotArea outline="0" collapsedLevelsAreSubtotals="1" fieldPosition="0"/>
    </format>
    <format dxfId="14855">
      <pivotArea dataOnly="0" labelOnly="1" grandRow="1" outline="0" fieldPosition="0"/>
    </format>
    <format dxfId="14854">
      <pivotArea dataOnly="0" labelOnly="1" outline="0" fieldPosition="0">
        <references count="1">
          <reference field="12" count="3">
            <x v="0"/>
            <x v="2"/>
            <x v="5"/>
          </reference>
        </references>
      </pivotArea>
    </format>
    <format dxfId="14853">
      <pivotArea dataOnly="0" labelOnly="1" grandCol="1" outline="0" fieldPosition="0"/>
    </format>
    <format dxfId="14852">
      <pivotArea dataOnly="0" labelOnly="1" outline="0" fieldPosition="0">
        <references count="1">
          <reference field="12" count="3">
            <x v="0"/>
            <x v="1"/>
            <x v="2"/>
          </reference>
        </references>
      </pivotArea>
    </format>
    <format dxfId="14851">
      <pivotArea dataOnly="0" labelOnly="1" grandCol="1" outline="0" fieldPosition="0"/>
    </format>
    <format dxfId="14850">
      <pivotArea dataOnly="0" labelOnly="1" outline="0" fieldPosition="0">
        <references count="1">
          <reference field="12" count="3">
            <x v="0"/>
            <x v="1"/>
            <x v="2"/>
          </reference>
        </references>
      </pivotArea>
    </format>
    <format dxfId="14849">
      <pivotArea dataOnly="0" labelOnly="1" grandCol="1" outline="0" fieldPosition="0"/>
    </format>
    <format dxfId="14848">
      <pivotArea dataOnly="0" labelOnly="1" outline="0" fieldPosition="0">
        <references count="1">
          <reference field="12" count="3">
            <x v="0"/>
            <x v="1"/>
            <x v="2"/>
          </reference>
        </references>
      </pivotArea>
    </format>
    <format dxfId="14847">
      <pivotArea dataOnly="0" labelOnly="1" grandCol="1" outline="0" fieldPosition="0"/>
    </format>
    <format dxfId="14846">
      <pivotArea outline="0" collapsedLevelsAreSubtotals="1" fieldPosition="0"/>
    </format>
    <format dxfId="14845">
      <pivotArea dataOnly="0" labelOnly="1" grandRow="1" outline="0" fieldPosition="0"/>
    </format>
    <format dxfId="14844">
      <pivotArea dataOnly="0" labelOnly="1" outline="0" fieldPosition="0">
        <references count="1">
          <reference field="12" count="3">
            <x v="0"/>
            <x v="1"/>
            <x v="2"/>
          </reference>
        </references>
      </pivotArea>
    </format>
    <format dxfId="14843">
      <pivotArea dataOnly="0" labelOnly="1" grandCol="1" outline="0" fieldPosition="0"/>
    </format>
    <format dxfId="14842">
      <pivotArea outline="0" collapsedLevelsAreSubtotals="1" fieldPosition="0"/>
    </format>
    <format dxfId="14841">
      <pivotArea dataOnly="0" labelOnly="1" grandRow="1" outline="0" fieldPosition="0"/>
    </format>
    <format dxfId="14840">
      <pivotArea dataOnly="0" labelOnly="1" outline="0" fieldPosition="0">
        <references count="1">
          <reference field="12" count="3">
            <x v="0"/>
            <x v="1"/>
            <x v="2"/>
          </reference>
        </references>
      </pivotArea>
    </format>
    <format dxfId="14839">
      <pivotArea dataOnly="0" labelOnly="1" grandCol="1" outline="0" fieldPosition="0"/>
    </format>
    <format dxfId="14838">
      <pivotArea dataOnly="0" labelOnly="1" outline="0" fieldPosition="0">
        <references count="1">
          <reference field="12" count="3">
            <x v="0"/>
            <x v="1"/>
            <x v="2"/>
          </reference>
        </references>
      </pivotArea>
    </format>
    <format dxfId="14837">
      <pivotArea dataOnly="0" labelOnly="1" grandCol="1" outline="0" fieldPosition="0"/>
    </format>
    <format dxfId="14836">
      <pivotArea grandRow="1" outline="0" collapsedLevelsAreSubtotals="1" fieldPosition="0"/>
    </format>
    <format dxfId="14835">
      <pivotArea dataOnly="0" labelOnly="1" grandRow="1" outline="0" fieldPosition="0"/>
    </format>
    <format dxfId="14834">
      <pivotArea outline="0" collapsedLevelsAreSubtotals="1" fieldPosition="0"/>
    </format>
    <format dxfId="14833">
      <pivotArea dataOnly="0" labelOnly="1" grandRow="1" outline="0" fieldPosition="0"/>
    </format>
    <format dxfId="14832">
      <pivotArea dataOnly="0" labelOnly="1" outline="0" fieldPosition="0">
        <references count="1">
          <reference field="12" count="3">
            <x v="0"/>
            <x v="1"/>
            <x v="3"/>
          </reference>
        </references>
      </pivotArea>
    </format>
    <format dxfId="14831">
      <pivotArea dataOnly="0" labelOnly="1" grandCol="1" outline="0" fieldPosition="0"/>
    </format>
    <format dxfId="14830">
      <pivotArea outline="0" collapsedLevelsAreSubtotals="1" fieldPosition="0"/>
    </format>
    <format dxfId="14829">
      <pivotArea dataOnly="0" labelOnly="1" grandRow="1" outline="0" fieldPosition="0"/>
    </format>
    <format dxfId="14828">
      <pivotArea dataOnly="0" labelOnly="1" outline="0" fieldPosition="0">
        <references count="1">
          <reference field="12" count="3">
            <x v="0"/>
            <x v="1"/>
            <x v="3"/>
          </reference>
        </references>
      </pivotArea>
    </format>
    <format dxfId="14827">
      <pivotArea dataOnly="0" labelOnly="1" grandCol="1" outline="0" fieldPosition="0"/>
    </format>
    <format dxfId="14826">
      <pivotArea dataOnly="0" labelOnly="1" outline="0" fieldPosition="0">
        <references count="1">
          <reference field="12" count="3">
            <x v="0"/>
            <x v="1"/>
            <x v="3"/>
          </reference>
        </references>
      </pivotArea>
    </format>
    <format dxfId="14825">
      <pivotArea dataOnly="0" labelOnly="1" grandCol="1" outline="0" fieldPosition="0"/>
    </format>
    <format dxfId="14824">
      <pivotArea grandRow="1" outline="0" collapsedLevelsAreSubtotals="1" fieldPosition="0"/>
    </format>
    <format dxfId="14823">
      <pivotArea dataOnly="0" labelOnly="1" grandRow="1" outline="0" fieldPosition="0"/>
    </format>
    <format dxfId="14822">
      <pivotArea type="all" dataOnly="0" outline="0" fieldPosition="0"/>
    </format>
    <format dxfId="14821">
      <pivotArea outline="0" collapsedLevelsAreSubtotals="1" fieldPosition="0"/>
    </format>
    <format dxfId="14820">
      <pivotArea type="origin" dataOnly="0" labelOnly="1" outline="0" fieldPosition="0"/>
    </format>
    <format dxfId="14819">
      <pivotArea field="12" type="button" dataOnly="0" labelOnly="1" outline="0" axis="axisCol" fieldPosition="0"/>
    </format>
    <format dxfId="14818">
      <pivotArea type="topRight" dataOnly="0" labelOnly="1" outline="0" fieldPosition="0"/>
    </format>
    <format dxfId="14817">
      <pivotArea dataOnly="0" labelOnly="1" grandRow="1" outline="0" fieldPosition="0"/>
    </format>
    <format dxfId="14816">
      <pivotArea dataOnly="0" labelOnly="1" outline="0" fieldPosition="0">
        <references count="1">
          <reference field="12" count="3">
            <x v="0"/>
            <x v="3"/>
            <x v="5"/>
          </reference>
        </references>
      </pivotArea>
    </format>
    <format dxfId="14815">
      <pivotArea dataOnly="0" labelOnly="1" grandCol="1" outline="0" fieldPosition="0"/>
    </format>
    <format dxfId="14814">
      <pivotArea type="all" dataOnly="0" outline="0" fieldPosition="0"/>
    </format>
    <format dxfId="14813">
      <pivotArea outline="0" collapsedLevelsAreSubtotals="1" fieldPosition="0"/>
    </format>
    <format dxfId="14812">
      <pivotArea type="origin" dataOnly="0" labelOnly="1" outline="0" fieldPosition="0"/>
    </format>
    <format dxfId="14811">
      <pivotArea field="12" type="button" dataOnly="0" labelOnly="1" outline="0" axis="axisCol" fieldPosition="0"/>
    </format>
    <format dxfId="14810">
      <pivotArea type="topRight" dataOnly="0" labelOnly="1" outline="0" fieldPosition="0"/>
    </format>
    <format dxfId="14809">
      <pivotArea dataOnly="0" labelOnly="1" grandRow="1" outline="0" fieldPosition="0"/>
    </format>
    <format dxfId="14808">
      <pivotArea dataOnly="0" labelOnly="1" outline="0" fieldPosition="0">
        <references count="1">
          <reference field="12" count="3">
            <x v="0"/>
            <x v="3"/>
            <x v="5"/>
          </reference>
        </references>
      </pivotArea>
    </format>
    <format dxfId="14807">
      <pivotArea dataOnly="0" labelOnly="1" grandCol="1" outline="0" fieldPosition="0"/>
    </format>
    <format dxfId="14806">
      <pivotArea outline="0" collapsedLevelsAreSubtotals="1" fieldPosition="0"/>
    </format>
    <format dxfId="14805">
      <pivotArea dataOnly="0" labelOnly="1" grandRow="1" outline="0" fieldPosition="0"/>
    </format>
    <format dxfId="14804">
      <pivotArea dataOnly="0" labelOnly="1" outline="0" fieldPosition="0">
        <references count="1">
          <reference field="12" count="3">
            <x v="0"/>
            <x v="3"/>
            <x v="5"/>
          </reference>
        </references>
      </pivotArea>
    </format>
    <format dxfId="14803">
      <pivotArea dataOnly="0" labelOnly="1" grandCol="1" outline="0" fieldPosition="0"/>
    </format>
    <format dxfId="14802">
      <pivotArea outline="0" collapsedLevelsAreSubtotals="1" fieldPosition="0"/>
    </format>
    <format dxfId="14801">
      <pivotArea dataOnly="0" labelOnly="1" grandRow="1" outline="0" fieldPosition="0"/>
    </format>
    <format dxfId="14800">
      <pivotArea dataOnly="0" labelOnly="1" outline="0" fieldPosition="0">
        <references count="1">
          <reference field="12" count="3">
            <x v="0"/>
            <x v="3"/>
            <x v="5"/>
          </reference>
        </references>
      </pivotArea>
    </format>
    <format dxfId="14799">
      <pivotArea dataOnly="0" labelOnly="1" grandCol="1" outline="0" fieldPosition="0"/>
    </format>
    <format dxfId="14798">
      <pivotArea outline="0" collapsedLevelsAreSubtotals="1" fieldPosition="0"/>
    </format>
    <format dxfId="14797">
      <pivotArea dataOnly="0" labelOnly="1" grandRow="1" outline="0" fieldPosition="0"/>
    </format>
    <format dxfId="14796">
      <pivotArea dataOnly="0" labelOnly="1" outline="0" fieldPosition="0">
        <references count="1">
          <reference field="12" count="4">
            <x v="0"/>
            <x v="1"/>
            <x v="3"/>
            <x v="5"/>
          </reference>
        </references>
      </pivotArea>
    </format>
    <format dxfId="14795">
      <pivotArea dataOnly="0" labelOnly="1" grandCol="1" outline="0" fieldPosition="0"/>
    </format>
    <format dxfId="14794">
      <pivotArea outline="0" collapsedLevelsAreSubtotals="1" fieldPosition="0"/>
    </format>
    <format dxfId="14793">
      <pivotArea dataOnly="0" labelOnly="1" grandRow="1" outline="0" fieldPosition="0"/>
    </format>
    <format dxfId="14792">
      <pivotArea dataOnly="0" labelOnly="1" outline="0" fieldPosition="0">
        <references count="1">
          <reference field="12" count="4">
            <x v="0"/>
            <x v="1"/>
            <x v="3"/>
            <x v="5"/>
          </reference>
        </references>
      </pivotArea>
    </format>
    <format dxfId="14791">
      <pivotArea dataOnly="0" labelOnly="1" grandCol="1" outline="0" fieldPosition="0"/>
    </format>
    <format dxfId="14790">
      <pivotArea outline="0" collapsedLevelsAreSubtotals="1" fieldPosition="0"/>
    </format>
    <format dxfId="14789">
      <pivotArea dataOnly="0" labelOnly="1" grandRow="1" outline="0" fieldPosition="0"/>
    </format>
    <format dxfId="14788">
      <pivotArea dataOnly="0" labelOnly="1" outline="0" fieldPosition="0">
        <references count="1">
          <reference field="12" count="4">
            <x v="0"/>
            <x v="1"/>
            <x v="3"/>
            <x v="5"/>
          </reference>
        </references>
      </pivotArea>
    </format>
    <format dxfId="14787">
      <pivotArea dataOnly="0" labelOnly="1" grandCol="1" outline="0" fieldPosition="0"/>
    </format>
    <format dxfId="14786">
      <pivotArea dataOnly="0" labelOnly="1" outline="0" fieldPosition="0">
        <references count="1">
          <reference field="12" count="4">
            <x v="0"/>
            <x v="1"/>
            <x v="3"/>
            <x v="5"/>
          </reference>
        </references>
      </pivotArea>
    </format>
    <format dxfId="14785">
      <pivotArea dataOnly="0" labelOnly="1" grandCol="1" outline="0" fieldPosition="0"/>
    </format>
    <format dxfId="14784">
      <pivotArea grandRow="1" outline="0" collapsedLevelsAreSubtotals="1" fieldPosition="0"/>
    </format>
    <format dxfId="14783">
      <pivotArea dataOnly="0" labelOnly="1" grandRow="1" outline="0" fieldPosition="0"/>
    </format>
    <format dxfId="14782">
      <pivotArea outline="0" collapsedLevelsAreSubtotals="1" fieldPosition="0"/>
    </format>
    <format dxfId="14781">
      <pivotArea dataOnly="0" labelOnly="1" grandRow="1" outline="0" fieldPosition="0"/>
    </format>
    <format dxfId="14780">
      <pivotArea dataOnly="0" labelOnly="1" outline="0" fieldPosition="0">
        <references count="1">
          <reference field="12" count="4">
            <x v="1"/>
            <x v="2"/>
            <x v="3"/>
            <x v="4"/>
          </reference>
        </references>
      </pivotArea>
    </format>
    <format dxfId="14779">
      <pivotArea dataOnly="0" labelOnly="1" grandCol="1" outline="0" fieldPosition="0"/>
    </format>
    <format dxfId="14778">
      <pivotArea outline="0" collapsedLevelsAreSubtotals="1" fieldPosition="0"/>
    </format>
    <format dxfId="14777">
      <pivotArea dataOnly="0" labelOnly="1" grandRow="1" outline="0" fieldPosition="0"/>
    </format>
    <format dxfId="14776">
      <pivotArea dataOnly="0" labelOnly="1" outline="0" fieldPosition="0">
        <references count="1">
          <reference field="12" count="4">
            <x v="1"/>
            <x v="2"/>
            <x v="3"/>
            <x v="4"/>
          </reference>
        </references>
      </pivotArea>
    </format>
    <format dxfId="14775">
      <pivotArea dataOnly="0" labelOnly="1" grandCol="1" outline="0" fieldPosition="0"/>
    </format>
    <format dxfId="14774">
      <pivotArea dataOnly="0" labelOnly="1" outline="0" fieldPosition="0">
        <references count="1">
          <reference field="12" count="4">
            <x v="1"/>
            <x v="2"/>
            <x v="3"/>
            <x v="4"/>
          </reference>
        </references>
      </pivotArea>
    </format>
    <format dxfId="14773">
      <pivotArea dataOnly="0" labelOnly="1" grandCol="1" outline="0" fieldPosition="0"/>
    </format>
    <format dxfId="14772">
      <pivotArea grandRow="1" outline="0" collapsedLevelsAreSubtotals="1" fieldPosition="0"/>
    </format>
    <format dxfId="14771">
      <pivotArea dataOnly="0" labelOnly="1" grandRow="1" outline="0" fieldPosition="0"/>
    </format>
    <format dxfId="14770">
      <pivotArea outline="0" collapsedLevelsAreSubtotals="1" fieldPosition="0"/>
    </format>
    <format dxfId="14769">
      <pivotArea dataOnly="0" labelOnly="1" grandRow="1" outline="0" fieldPosition="0"/>
    </format>
    <format dxfId="14768">
      <pivotArea dataOnly="0" labelOnly="1" outline="0" fieldPosition="0">
        <references count="1">
          <reference field="12" count="4">
            <x v="0"/>
            <x v="1"/>
            <x v="2"/>
            <x v="4"/>
          </reference>
        </references>
      </pivotArea>
    </format>
    <format dxfId="14767">
      <pivotArea dataOnly="0" labelOnly="1" grandCol="1" outline="0" fieldPosition="0"/>
    </format>
    <format dxfId="14766">
      <pivotArea outline="0" collapsedLevelsAreSubtotals="1" fieldPosition="0"/>
    </format>
    <format dxfId="14765">
      <pivotArea dataOnly="0" labelOnly="1" grandRow="1" outline="0" fieldPosition="0"/>
    </format>
    <format dxfId="14764">
      <pivotArea dataOnly="0" labelOnly="1" outline="0" fieldPosition="0">
        <references count="1">
          <reference field="12" count="4">
            <x v="0"/>
            <x v="1"/>
            <x v="2"/>
            <x v="4"/>
          </reference>
        </references>
      </pivotArea>
    </format>
    <format dxfId="14763">
      <pivotArea dataOnly="0" labelOnly="1" grandCol="1" outline="0" fieldPosition="0"/>
    </format>
    <format dxfId="14762">
      <pivotArea dataOnly="0" labelOnly="1" outline="0" fieldPosition="0">
        <references count="1">
          <reference field="12" count="4">
            <x v="0"/>
            <x v="1"/>
            <x v="2"/>
            <x v="4"/>
          </reference>
        </references>
      </pivotArea>
    </format>
    <format dxfId="14761">
      <pivotArea dataOnly="0" labelOnly="1" grandCol="1" outline="0" fieldPosition="0"/>
    </format>
    <format dxfId="14760">
      <pivotArea grandRow="1" outline="0" collapsedLevelsAreSubtotals="1" fieldPosition="0"/>
    </format>
    <format dxfId="14759">
      <pivotArea dataOnly="0" labelOnly="1" grandRow="1" outline="0" fieldPosition="0"/>
    </format>
    <format dxfId="14758">
      <pivotArea outline="0" collapsedLevelsAreSubtotals="1" fieldPosition="0"/>
    </format>
    <format dxfId="14757">
      <pivotArea dataOnly="0" labelOnly="1" grandRow="1" outline="0" fieldPosition="0"/>
    </format>
    <format dxfId="14756">
      <pivotArea dataOnly="0" labelOnly="1" outline="0" fieldPosition="0">
        <references count="1">
          <reference field="12" count="3">
            <x v="0"/>
            <x v="1"/>
            <x v="2"/>
          </reference>
        </references>
      </pivotArea>
    </format>
    <format dxfId="14755">
      <pivotArea dataOnly="0" labelOnly="1" grandCol="1" outline="0" fieldPosition="0"/>
    </format>
    <format dxfId="14754">
      <pivotArea outline="0" collapsedLevelsAreSubtotals="1" fieldPosition="0"/>
    </format>
    <format dxfId="14753">
      <pivotArea dataOnly="0" labelOnly="1" grandRow="1" outline="0" fieldPosition="0"/>
    </format>
    <format dxfId="14752">
      <pivotArea dataOnly="0" labelOnly="1" outline="0" fieldPosition="0">
        <references count="1">
          <reference field="12" count="3">
            <x v="0"/>
            <x v="1"/>
            <x v="2"/>
          </reference>
        </references>
      </pivotArea>
    </format>
    <format dxfId="14751">
      <pivotArea dataOnly="0" labelOnly="1" grandCol="1" outline="0" fieldPosition="0"/>
    </format>
    <format dxfId="14750">
      <pivotArea outline="0" collapsedLevelsAreSubtotals="1" fieldPosition="0"/>
    </format>
    <format dxfId="14749">
      <pivotArea dataOnly="0" labelOnly="1" grandRow="1" outline="0" fieldPosition="0"/>
    </format>
    <format dxfId="14748">
      <pivotArea dataOnly="0" labelOnly="1" outline="0" fieldPosition="0">
        <references count="1">
          <reference field="12" count="2">
            <x v="0"/>
            <x v="1"/>
          </reference>
        </references>
      </pivotArea>
    </format>
    <format dxfId="14747">
      <pivotArea dataOnly="0" labelOnly="1" grandCol="1" outline="0" fieldPosition="0"/>
    </format>
    <format dxfId="14746">
      <pivotArea dataOnly="0" labelOnly="1" outline="0" fieldPosition="0">
        <references count="1">
          <reference field="12" count="2">
            <x v="0"/>
            <x v="1"/>
          </reference>
        </references>
      </pivotArea>
    </format>
    <format dxfId="14745">
      <pivotArea dataOnly="0" labelOnly="1" grandCol="1" outline="0" fieldPosition="0"/>
    </format>
    <format dxfId="14744">
      <pivotArea grandRow="1" outline="0" collapsedLevelsAreSubtotals="1" fieldPosition="0"/>
    </format>
    <format dxfId="14743">
      <pivotArea dataOnly="0" labelOnly="1" grandRow="1" outline="0" fieldPosition="0"/>
    </format>
    <format dxfId="14742">
      <pivotArea dataOnly="0" grandCol="1" outline="0" axis="axisCol" fieldPosition="0"/>
    </format>
    <format dxfId="14741">
      <pivotArea outline="0" collapsedLevelsAreSubtotals="1" fieldPosition="0"/>
    </format>
    <format dxfId="14740">
      <pivotArea dataOnly="0" labelOnly="1" grandRow="1" outline="0" fieldPosition="0"/>
    </format>
    <format dxfId="14739">
      <pivotArea dataOnly="0" labelOnly="1" outline="0" fieldPosition="0">
        <references count="1">
          <reference field="12" count="3">
            <x v="0"/>
            <x v="1"/>
            <x v="3"/>
          </reference>
        </references>
      </pivotArea>
    </format>
    <format dxfId="14738">
      <pivotArea dataOnly="0" labelOnly="1" grandCol="1" outline="0" fieldPosition="0"/>
    </format>
    <format dxfId="14737">
      <pivotArea dataOnly="0" labelOnly="1" outline="0" fieldPosition="0">
        <references count="1">
          <reference field="12" count="3">
            <x v="0"/>
            <x v="1"/>
            <x v="3"/>
          </reference>
        </references>
      </pivotArea>
    </format>
    <format dxfId="14736">
      <pivotArea dataOnly="0" labelOnly="1" grandCol="1" outline="0" fieldPosition="0"/>
    </format>
    <format dxfId="14735">
      <pivotArea grandRow="1" outline="0" collapsedLevelsAreSubtotals="1" fieldPosition="0"/>
    </format>
    <format dxfId="14734">
      <pivotArea dataOnly="0" labelOnly="1" grandRow="1" outline="0" fieldPosition="0"/>
    </format>
    <format dxfId="14733">
      <pivotArea outline="0" collapsedLevelsAreSubtotals="1" fieldPosition="0"/>
    </format>
    <format dxfId="14732">
      <pivotArea dataOnly="0" labelOnly="1" grandRow="1" outline="0" fieldPosition="0"/>
    </format>
    <format dxfId="14731">
      <pivotArea dataOnly="0" labelOnly="1" outline="0" fieldPosition="0">
        <references count="1">
          <reference field="12" count="3">
            <x v="0"/>
            <x v="1"/>
            <x v="3"/>
          </reference>
        </references>
      </pivotArea>
    </format>
    <format dxfId="14730">
      <pivotArea dataOnly="0" labelOnly="1" grandCol="1" outline="0" fieldPosition="0"/>
    </format>
    <format dxfId="14729">
      <pivotArea outline="0" collapsedLevelsAreSubtotals="1" fieldPosition="0"/>
    </format>
    <format dxfId="14728">
      <pivotArea dataOnly="0" labelOnly="1" grandRow="1" outline="0" fieldPosition="0"/>
    </format>
    <format dxfId="14727">
      <pivotArea dataOnly="0" labelOnly="1" outline="0" fieldPosition="0">
        <references count="1">
          <reference field="12" count="2">
            <x v="0"/>
            <x v="1"/>
          </reference>
        </references>
      </pivotArea>
    </format>
    <format dxfId="14726">
      <pivotArea dataOnly="0" labelOnly="1" grandCol="1" outline="0" fieldPosition="0"/>
    </format>
    <format dxfId="14725">
      <pivotArea dataOnly="0" labelOnly="1" outline="0" fieldPosition="0">
        <references count="1">
          <reference field="12" count="2">
            <x v="0"/>
            <x v="1"/>
          </reference>
        </references>
      </pivotArea>
    </format>
    <format dxfId="14724">
      <pivotArea dataOnly="0" labelOnly="1" grandCol="1" outline="0" fieldPosition="0"/>
    </format>
    <format dxfId="14723">
      <pivotArea dataOnly="0" labelOnly="1" outline="0" fieldPosition="0">
        <references count="1">
          <reference field="12" count="2">
            <x v="0"/>
            <x v="1"/>
          </reference>
        </references>
      </pivotArea>
    </format>
    <format dxfId="14722">
      <pivotArea dataOnly="0" labelOnly="1" grandCol="1" outline="0" fieldPosition="0"/>
    </format>
    <format dxfId="14721">
      <pivotArea grandRow="1" outline="0" collapsedLevelsAreSubtotals="1" fieldPosition="0"/>
    </format>
    <format dxfId="14720">
      <pivotArea dataOnly="0" labelOnly="1" grandRow="1" outline="0" fieldPosition="0"/>
    </format>
    <format dxfId="14719">
      <pivotArea outline="0" collapsedLevelsAreSubtotals="1" fieldPosition="0"/>
    </format>
    <format dxfId="14718">
      <pivotArea dataOnly="0" labelOnly="1" grandRow="1" outline="0" fieldPosition="0"/>
    </format>
    <format dxfId="14717">
      <pivotArea dataOnly="0" labelOnly="1" outline="0" fieldPosition="0">
        <references count="1">
          <reference field="12" count="2">
            <x v="0"/>
            <x v="1"/>
          </reference>
        </references>
      </pivotArea>
    </format>
    <format dxfId="14716">
      <pivotArea dataOnly="0" labelOnly="1" grandCol="1" outline="0" fieldPosition="0"/>
    </format>
    <format dxfId="14715">
      <pivotArea outline="0" collapsedLevelsAreSubtotals="1" fieldPosition="0"/>
    </format>
    <format dxfId="14714">
      <pivotArea dataOnly="0" labelOnly="1" grandRow="1" outline="0" fieldPosition="0"/>
    </format>
    <format dxfId="14713">
      <pivotArea dataOnly="0" labelOnly="1" outline="0" fieldPosition="0">
        <references count="1">
          <reference field="12" count="2">
            <x v="0"/>
            <x v="3"/>
          </reference>
        </references>
      </pivotArea>
    </format>
    <format dxfId="14712">
      <pivotArea dataOnly="0" labelOnly="1" grandCol="1" outline="0" fieldPosition="0"/>
    </format>
    <format dxfId="14711">
      <pivotArea outline="0" collapsedLevelsAreSubtotals="1" fieldPosition="0"/>
    </format>
    <format dxfId="14710">
      <pivotArea dataOnly="0" labelOnly="1" grandRow="1" outline="0" fieldPosition="0"/>
    </format>
    <format dxfId="14709">
      <pivotArea dataOnly="0" labelOnly="1" outline="0" fieldPosition="0">
        <references count="1">
          <reference field="12" count="2">
            <x v="0"/>
            <x v="3"/>
          </reference>
        </references>
      </pivotArea>
    </format>
    <format dxfId="14708">
      <pivotArea dataOnly="0" labelOnly="1" grandCol="1" outline="0" fieldPosition="0"/>
    </format>
    <format dxfId="14707">
      <pivotArea dataOnly="0" labelOnly="1" outline="0" fieldPosition="0">
        <references count="1">
          <reference field="12" count="2">
            <x v="0"/>
            <x v="3"/>
          </reference>
        </references>
      </pivotArea>
    </format>
    <format dxfId="14706">
      <pivotArea dataOnly="0" labelOnly="1" grandCol="1" outline="0" fieldPosition="0"/>
    </format>
    <format dxfId="14705">
      <pivotArea grandRow="1" outline="0" collapsedLevelsAreSubtotals="1" fieldPosition="0"/>
    </format>
    <format dxfId="14704">
      <pivotArea dataOnly="0" labelOnly="1" grandRow="1" outline="0" fieldPosition="0"/>
    </format>
    <format dxfId="14703">
      <pivotArea outline="0" collapsedLevelsAreSubtotals="1" fieldPosition="0"/>
    </format>
    <format dxfId="14702">
      <pivotArea dataOnly="0" labelOnly="1" grandRow="1" outline="0" fieldPosition="0"/>
    </format>
    <format dxfId="14701">
      <pivotArea dataOnly="0" labelOnly="1" outline="0" fieldPosition="0">
        <references count="1">
          <reference field="12" count="1">
            <x v="0"/>
          </reference>
        </references>
      </pivotArea>
    </format>
    <format dxfId="14700">
      <pivotArea dataOnly="0" labelOnly="1" grandCol="1" outline="0" fieldPosition="0"/>
    </format>
    <format dxfId="14699">
      <pivotArea dataOnly="0" labelOnly="1" outline="0" fieldPosition="0">
        <references count="1">
          <reference field="12" count="1">
            <x v="0"/>
          </reference>
        </references>
      </pivotArea>
    </format>
    <format dxfId="14698">
      <pivotArea dataOnly="0" labelOnly="1" grandCol="1" outline="0" fieldPosition="0"/>
    </format>
    <format dxfId="14697">
      <pivotArea grandRow="1" outline="0" collapsedLevelsAreSubtotals="1" fieldPosition="0"/>
    </format>
    <format dxfId="14696">
      <pivotArea dataOnly="0" labelOnly="1" grandRow="1" outline="0" fieldPosition="0"/>
    </format>
    <format dxfId="14695">
      <pivotArea grandCol="1" outline="0" collapsedLevelsAreSubtotals="1" fieldPosition="0"/>
    </format>
    <format dxfId="14694">
      <pivotArea dataOnly="0" labelOnly="1" grandCol="1" outline="0" fieldPosition="0"/>
    </format>
    <format dxfId="14693">
      <pivotArea outline="0" collapsedLevelsAreSubtotals="1" fieldPosition="0"/>
    </format>
    <format dxfId="14692">
      <pivotArea dataOnly="0" labelOnly="1" grandRow="1" outline="0" fieldPosition="0"/>
    </format>
    <format dxfId="14691">
      <pivotArea dataOnly="0" labelOnly="1" outline="0" fieldPosition="0">
        <references count="1">
          <reference field="12" count="0"/>
        </references>
      </pivotArea>
    </format>
    <format dxfId="14690">
      <pivotArea dataOnly="0" labelOnly="1" grandCol="1" outline="0" fieldPosition="0"/>
    </format>
    <format dxfId="14689">
      <pivotArea outline="0" collapsedLevelsAreSubtotals="1" fieldPosition="0"/>
    </format>
    <format dxfId="14688">
      <pivotArea dataOnly="0" labelOnly="1" grandRow="1" outline="0" fieldPosition="0"/>
    </format>
    <format dxfId="14687">
      <pivotArea dataOnly="0" labelOnly="1" outline="0" fieldPosition="0">
        <references count="1">
          <reference field="12" count="0"/>
        </references>
      </pivotArea>
    </format>
    <format dxfId="14686">
      <pivotArea dataOnly="0" labelOnly="1" grandCol="1" outline="0" fieldPosition="0"/>
    </format>
    <format dxfId="14685">
      <pivotArea outline="0" collapsedLevelsAreSubtotals="1" fieldPosition="0"/>
    </format>
    <format dxfId="14684">
      <pivotArea dataOnly="0" labelOnly="1" grandRow="1" outline="0" fieldPosition="0"/>
    </format>
    <format dxfId="14683">
      <pivotArea dataOnly="0" labelOnly="1" outline="0" fieldPosition="0">
        <references count="1">
          <reference field="12" count="0"/>
        </references>
      </pivotArea>
    </format>
    <format dxfId="14682">
      <pivotArea dataOnly="0" labelOnly="1" grandCol="1" outline="0" fieldPosition="0"/>
    </format>
    <format dxfId="14681">
      <pivotArea grandRow="1" outline="0" collapsedLevelsAreSubtotals="1" fieldPosition="0"/>
    </format>
    <format dxfId="14680">
      <pivotArea dataOnly="0" labelOnly="1" grandRow="1" outline="0" fieldPosition="0"/>
    </format>
    <format dxfId="14679">
      <pivotArea dataOnly="0" labelOnly="1" outline="0" fieldPosition="0">
        <references count="1">
          <reference field="12" count="0"/>
        </references>
      </pivotArea>
    </format>
    <format dxfId="14678">
      <pivotArea dataOnly="0" labelOnly="1" grandCol="1" outline="0" fieldPosition="0"/>
    </format>
    <format dxfId="14677">
      <pivotArea grandCol="1" outline="0" collapsedLevelsAreSubtotals="1" fieldPosition="0"/>
    </format>
    <format dxfId="14676">
      <pivotArea dataOnly="0" labelOnly="1" grandCol="1" outline="0" fieldPosition="0"/>
    </format>
    <format dxfId="14675">
      <pivotArea outline="0" collapsedLevelsAreSubtotals="1" fieldPosition="0"/>
    </format>
    <format dxfId="14674">
      <pivotArea field="15" type="button" dataOnly="0" labelOnly="1" outline="0" axis="axisRow" fieldPosition="0"/>
    </format>
    <format dxfId="14673">
      <pivotArea dataOnly="0" labelOnly="1" outline="0" fieldPosition="0">
        <references count="1">
          <reference field="15" count="0"/>
        </references>
      </pivotArea>
    </format>
    <format dxfId="14672">
      <pivotArea dataOnly="0" labelOnly="1" grandRow="1" outline="0" fieldPosition="0"/>
    </format>
    <format dxfId="14671">
      <pivotArea dataOnly="0" labelOnly="1" outline="0" fieldPosition="0">
        <references count="1">
          <reference field="12" count="0"/>
        </references>
      </pivotArea>
    </format>
    <format dxfId="14670">
      <pivotArea dataOnly="0" labelOnly="1" grandCol="1" outline="0" fieldPosition="0"/>
    </format>
    <format dxfId="14669">
      <pivotArea outline="0" collapsedLevelsAreSubtotals="1" fieldPosition="0"/>
    </format>
    <format dxfId="14668">
      <pivotArea field="15" type="button" dataOnly="0" labelOnly="1" outline="0" axis="axisRow" fieldPosition="0"/>
    </format>
    <format dxfId="14667">
      <pivotArea dataOnly="0" labelOnly="1" outline="0" fieldPosition="0">
        <references count="1">
          <reference field="15" count="0"/>
        </references>
      </pivotArea>
    </format>
    <format dxfId="14666">
      <pivotArea dataOnly="0" labelOnly="1" grandRow="1" outline="0" fieldPosition="0"/>
    </format>
    <format dxfId="14665">
      <pivotArea dataOnly="0" labelOnly="1" outline="0" fieldPosition="0">
        <references count="1">
          <reference field="12" count="0"/>
        </references>
      </pivotArea>
    </format>
    <format dxfId="14664">
      <pivotArea dataOnly="0" labelOnly="1" grandCol="1" outline="0" fieldPosition="0"/>
    </format>
    <format dxfId="14663">
      <pivotArea outline="0" collapsedLevelsAreSubtotals="1" fieldPosition="0"/>
    </format>
    <format dxfId="14662">
      <pivotArea field="15" type="button" dataOnly="0" labelOnly="1" outline="0" axis="axisRow" fieldPosition="0"/>
    </format>
    <format dxfId="14661">
      <pivotArea dataOnly="0" labelOnly="1" outline="0" fieldPosition="0">
        <references count="1">
          <reference field="15" count="5">
            <x v="4"/>
            <x v="6"/>
            <x v="10"/>
            <x v="11"/>
            <x v="13"/>
          </reference>
        </references>
      </pivotArea>
    </format>
    <format dxfId="14660">
      <pivotArea dataOnly="0" labelOnly="1" grandRow="1" outline="0" fieldPosition="0"/>
    </format>
    <format dxfId="14659">
      <pivotArea dataOnly="0" labelOnly="1" outline="0" fieldPosition="0">
        <references count="1">
          <reference field="12" count="3">
            <x v="0"/>
            <x v="1"/>
            <x v="4"/>
          </reference>
        </references>
      </pivotArea>
    </format>
    <format dxfId="14658">
      <pivotArea dataOnly="0" labelOnly="1" grandCol="1" outline="0" fieldPosition="0"/>
    </format>
    <format dxfId="14657">
      <pivotArea outline="0" collapsedLevelsAreSubtotals="1" fieldPosition="0"/>
    </format>
    <format dxfId="14656">
      <pivotArea field="15" type="button" dataOnly="0" labelOnly="1" outline="0" axis="axisRow" fieldPosition="0"/>
    </format>
    <format dxfId="14655">
      <pivotArea dataOnly="0" labelOnly="1" outline="0" fieldPosition="0">
        <references count="1">
          <reference field="15" count="5">
            <x v="4"/>
            <x v="6"/>
            <x v="10"/>
            <x v="11"/>
            <x v="13"/>
          </reference>
        </references>
      </pivotArea>
    </format>
    <format dxfId="14654">
      <pivotArea dataOnly="0" labelOnly="1" grandRow="1" outline="0" fieldPosition="0"/>
    </format>
    <format dxfId="14653">
      <pivotArea dataOnly="0" labelOnly="1" outline="0" fieldPosition="0">
        <references count="1">
          <reference field="12" count="3">
            <x v="0"/>
            <x v="1"/>
            <x v="4"/>
          </reference>
        </references>
      </pivotArea>
    </format>
    <format dxfId="14652">
      <pivotArea dataOnly="0" labelOnly="1" grandCol="1" outline="0" fieldPosition="0"/>
    </format>
    <format dxfId="14651">
      <pivotArea grandRow="1" outline="0" collapsedLevelsAreSubtotals="1" fieldPosition="0"/>
    </format>
    <format dxfId="14650">
      <pivotArea dataOnly="0" labelOnly="1" grandRow="1" outline="0" fieldPosition="0"/>
    </format>
    <format dxfId="14649">
      <pivotArea type="all" dataOnly="0" outline="0" fieldPosition="0"/>
    </format>
    <format dxfId="14648">
      <pivotArea dataOnly="0" labelOnly="1" outline="0" fieldPosition="0">
        <references count="1">
          <reference field="15" count="11">
            <x v="0"/>
            <x v="1"/>
            <x v="2"/>
            <x v="3"/>
            <x v="4"/>
            <x v="10"/>
            <x v="11"/>
            <x v="13"/>
            <x v="14"/>
            <x v="15"/>
            <x v="16"/>
          </reference>
        </references>
      </pivotArea>
    </format>
    <format dxfId="14647">
      <pivotArea dataOnly="0" labelOnly="1" outline="0" fieldPosition="0">
        <references count="1">
          <reference field="12" count="5">
            <x v="0"/>
            <x v="1"/>
            <x v="2"/>
            <x v="4"/>
            <x v="5"/>
          </reference>
        </references>
      </pivotArea>
    </format>
    <format dxfId="14646">
      <pivotArea type="all" dataOnly="0" outline="0" fieldPosition="0"/>
    </format>
    <format dxfId="14645">
      <pivotArea dataOnly="0" labelOnly="1" outline="0" fieldPosition="0">
        <references count="1">
          <reference field="15" count="11">
            <x v="0"/>
            <x v="1"/>
            <x v="2"/>
            <x v="3"/>
            <x v="4"/>
            <x v="10"/>
            <x v="11"/>
            <x v="13"/>
            <x v="14"/>
            <x v="15"/>
            <x v="16"/>
          </reference>
        </references>
      </pivotArea>
    </format>
    <format dxfId="14644">
      <pivotArea dataOnly="0" labelOnly="1" outline="0" fieldPosition="0">
        <references count="1">
          <reference field="12" count="5">
            <x v="0"/>
            <x v="1"/>
            <x v="2"/>
            <x v="4"/>
            <x v="5"/>
          </reference>
        </references>
      </pivotArea>
    </format>
    <format dxfId="14643">
      <pivotArea dataOnly="0" labelOnly="1" outline="0" fieldPosition="0">
        <references count="1">
          <reference field="15" count="11">
            <x v="0"/>
            <x v="1"/>
            <x v="2"/>
            <x v="3"/>
            <x v="4"/>
            <x v="10"/>
            <x v="11"/>
            <x v="13"/>
            <x v="14"/>
            <x v="15"/>
            <x v="16"/>
          </reference>
        </references>
      </pivotArea>
    </format>
    <format dxfId="14642">
      <pivotArea dataOnly="0" labelOnly="1" outline="0" fieldPosition="0">
        <references count="1">
          <reference field="12" count="5">
            <x v="0"/>
            <x v="1"/>
            <x v="2"/>
            <x v="4"/>
            <x v="5"/>
          </reference>
        </references>
      </pivotArea>
    </format>
    <format dxfId="14641">
      <pivotArea dataOnly="0" labelOnly="1" outline="0" fieldPosition="0">
        <references count="1">
          <reference field="15" count="4">
            <x v="7"/>
            <x v="8"/>
            <x v="12"/>
            <x v="13"/>
          </reference>
        </references>
      </pivotArea>
    </format>
    <format dxfId="14640">
      <pivotArea dataOnly="0" labelOnly="1" outline="0" fieldPosition="0">
        <references count="1">
          <reference field="15" count="1">
            <x v="6"/>
          </reference>
        </references>
      </pivotArea>
    </format>
    <format dxfId="14639">
      <pivotArea type="all" dataOnly="0" outline="0" fieldPosition="0"/>
    </format>
    <format dxfId="14638">
      <pivotArea dataOnly="0" labelOnly="1" outline="0" fieldPosition="0">
        <references count="1">
          <reference field="15" count="0"/>
        </references>
      </pivotArea>
    </format>
    <format dxfId="14637">
      <pivotArea dataOnly="0" labelOnly="1" outline="0" fieldPosition="0">
        <references count="1">
          <reference field="12" count="0"/>
        </references>
      </pivotArea>
    </format>
    <format dxfId="14636">
      <pivotArea type="all" dataOnly="0" outline="0" fieldPosition="0"/>
    </format>
    <format dxfId="14635">
      <pivotArea dataOnly="0" labelOnly="1" outline="0" fieldPosition="0">
        <references count="1">
          <reference field="15" count="0"/>
        </references>
      </pivotArea>
    </format>
    <format dxfId="14634">
      <pivotArea dataOnly="0" labelOnly="1" outline="0" fieldPosition="0">
        <references count="1">
          <reference field="12" count="0"/>
        </references>
      </pivotArea>
    </format>
    <format dxfId="14633">
      <pivotArea dataOnly="0" labelOnly="1" outline="0" fieldPosition="0">
        <references count="1">
          <reference field="15" count="10">
            <x v="1"/>
            <x v="2"/>
            <x v="3"/>
            <x v="4"/>
            <x v="6"/>
            <x v="7"/>
            <x v="8"/>
            <x v="11"/>
            <x v="13"/>
            <x v="15"/>
          </reference>
        </references>
      </pivotArea>
    </format>
    <format dxfId="14632">
      <pivotArea type="all" dataOnly="0" outline="0" fieldPosition="0"/>
    </format>
    <format dxfId="14631">
      <pivotArea outline="0" collapsedLevelsAreSubtotals="1" fieldPosition="0"/>
    </format>
    <format dxfId="14630">
      <pivotArea type="origin" dataOnly="0" labelOnly="1" outline="0" fieldPosition="0"/>
    </format>
    <format dxfId="14629">
      <pivotArea field="12" type="button" dataOnly="0" labelOnly="1" outline="0" axis="axisCol" fieldPosition="0"/>
    </format>
    <format dxfId="14628">
      <pivotArea type="topRight" dataOnly="0" labelOnly="1" outline="0" fieldPosition="0"/>
    </format>
    <format dxfId="14627">
      <pivotArea field="15" type="button" dataOnly="0" labelOnly="1" outline="0" axis="axisRow" fieldPosition="0"/>
    </format>
    <format dxfId="14626">
      <pivotArea dataOnly="0" labelOnly="1" outline="0" fieldPosition="0">
        <references count="1">
          <reference field="15" count="12">
            <x v="0"/>
            <x v="1"/>
            <x v="2"/>
            <x v="3"/>
            <x v="4"/>
            <x v="7"/>
            <x v="8"/>
            <x v="11"/>
            <x v="12"/>
            <x v="13"/>
            <x v="14"/>
            <x v="17"/>
          </reference>
        </references>
      </pivotArea>
    </format>
    <format dxfId="14625">
      <pivotArea dataOnly="0" labelOnly="1" grandRow="1" outline="0" fieldPosition="0"/>
    </format>
    <format dxfId="14624">
      <pivotArea dataOnly="0" labelOnly="1" outline="0" fieldPosition="0">
        <references count="1">
          <reference field="12" count="4">
            <x v="0"/>
            <x v="1"/>
            <x v="2"/>
            <x v="4"/>
          </reference>
        </references>
      </pivotArea>
    </format>
    <format dxfId="1462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5579">
      <pivotArea outline="0" collapsedLevelsAreSubtotals="1" fieldPosition="0"/>
    </format>
    <format dxfId="15578">
      <pivotArea dataOnly="0" labelOnly="1" grandCol="1" outline="0" fieldPosition="0"/>
    </format>
    <format dxfId="15577">
      <pivotArea outline="0" collapsedLevelsAreSubtotals="1" fieldPosition="0"/>
    </format>
    <format dxfId="15576">
      <pivotArea dataOnly="0" labelOnly="1" grandCol="1" outline="0" fieldPosition="0"/>
    </format>
    <format dxfId="15575">
      <pivotArea dataOnly="0" labelOnly="1" grandRow="1" outline="0" fieldPosition="0"/>
    </format>
    <format dxfId="15574">
      <pivotArea dataOnly="0" labelOnly="1" grandCol="1" outline="0" fieldPosition="0"/>
    </format>
    <format dxfId="15573">
      <pivotArea dataOnly="0" labelOnly="1" grandCol="1" outline="0" fieldPosition="0"/>
    </format>
    <format dxfId="15572">
      <pivotArea dataOnly="0" labelOnly="1" outline="0" fieldPosition="0">
        <references count="1">
          <reference field="14" count="0"/>
        </references>
      </pivotArea>
    </format>
    <format dxfId="15571">
      <pivotArea dataOnly="0" labelOnly="1" grandCol="1" outline="0" fieldPosition="0"/>
    </format>
    <format dxfId="15570">
      <pivotArea dataOnly="0" labelOnly="1" outline="0" fieldPosition="0">
        <references count="1">
          <reference field="14" count="0"/>
        </references>
      </pivotArea>
    </format>
    <format dxfId="15569">
      <pivotArea dataOnly="0" labelOnly="1" grandCol="1" outline="0" fieldPosition="0"/>
    </format>
    <format dxfId="15568">
      <pivotArea grandRow="1" outline="0" collapsedLevelsAreSubtotals="1" fieldPosition="0"/>
    </format>
    <format dxfId="15567">
      <pivotArea dataOnly="0" labelOnly="1" grandRow="1" outline="0" fieldPosition="0"/>
    </format>
    <format dxfId="15566">
      <pivotArea dataOnly="0" labelOnly="1" grandRow="1" outline="0" fieldPosition="0"/>
    </format>
    <format dxfId="15565">
      <pivotArea grandRow="1" outline="0" collapsedLevelsAreSubtotals="1" fieldPosition="0"/>
    </format>
    <format dxfId="15564">
      <pivotArea dataOnly="0" labelOnly="1" grandRow="1" outline="0" fieldPosition="0"/>
    </format>
    <format dxfId="15563">
      <pivotArea grandRow="1" outline="0" collapsedLevelsAreSubtotals="1" fieldPosition="0"/>
    </format>
    <format dxfId="15562">
      <pivotArea dataOnly="0" labelOnly="1" grandRow="1" outline="0" fieldPosition="0"/>
    </format>
    <format dxfId="15561">
      <pivotArea grandRow="1" outline="0" collapsedLevelsAreSubtotals="1" fieldPosition="0"/>
    </format>
    <format dxfId="15560">
      <pivotArea grandRow="1" outline="0" collapsedLevelsAreSubtotals="1" fieldPosition="0"/>
    </format>
    <format dxfId="15559">
      <pivotArea dataOnly="0" labelOnly="1" grandRow="1" outline="0" fieldPosition="0"/>
    </format>
    <format dxfId="15558">
      <pivotArea dataOnly="0" labelOnly="1" grandRow="1" outline="0" fieldPosition="0"/>
    </format>
    <format dxfId="15557">
      <pivotArea dataOnly="0" labelOnly="1" grandRow="1" outline="0" fieldPosition="0"/>
    </format>
    <format dxfId="15556">
      <pivotArea dataOnly="0" labelOnly="1" grandRow="1" outline="0" fieldPosition="0"/>
    </format>
    <format dxfId="15555">
      <pivotArea grandRow="1" outline="0" collapsedLevelsAreSubtotals="1" fieldPosition="0"/>
    </format>
    <format dxfId="15554">
      <pivotArea dataOnly="0" labelOnly="1" grandRow="1" outline="0" fieldPosition="0"/>
    </format>
    <format dxfId="15553">
      <pivotArea dataOnly="0" labelOnly="1" outline="0" fieldPosition="0">
        <references count="1">
          <reference field="14" count="0"/>
        </references>
      </pivotArea>
    </format>
    <format dxfId="15552">
      <pivotArea dataOnly="0" labelOnly="1" grandCol="1" outline="0" fieldPosition="0"/>
    </format>
    <format dxfId="15551">
      <pivotArea grandRow="1" outline="0" collapsedLevelsAreSubtotals="1" fieldPosition="0"/>
    </format>
    <format dxfId="15550">
      <pivotArea dataOnly="0" labelOnly="1" grandRow="1" outline="0" fieldPosition="0"/>
    </format>
    <format dxfId="15549">
      <pivotArea grandRow="1" outline="0" collapsedLevelsAreSubtotals="1" fieldPosition="0"/>
    </format>
    <format dxfId="15548">
      <pivotArea dataOnly="0" labelOnly="1" grandRow="1" outline="0" fieldPosition="0"/>
    </format>
    <format dxfId="15547">
      <pivotArea dataOnly="0" labelOnly="1" outline="0" fieldPosition="0">
        <references count="1">
          <reference field="14" count="0"/>
        </references>
      </pivotArea>
    </format>
    <format dxfId="15546">
      <pivotArea dataOnly="0" labelOnly="1" grandCol="1" outline="0" fieldPosition="0"/>
    </format>
    <format dxfId="15545">
      <pivotArea dataOnly="0" labelOnly="1" grandCol="1" outline="0" fieldPosition="0"/>
    </format>
    <format dxfId="15544">
      <pivotArea grandRow="1" grandCol="1" outline="0" collapsedLevelsAreSubtotals="1" fieldPosition="0"/>
    </format>
    <format dxfId="15543">
      <pivotArea dataOnly="0" labelOnly="1" outline="0" fieldPosition="0">
        <references count="1">
          <reference field="14" count="0"/>
        </references>
      </pivotArea>
    </format>
    <format dxfId="15542">
      <pivotArea dataOnly="0" labelOnly="1" grandCol="1" outline="0" fieldPosition="0"/>
    </format>
    <format dxfId="15541">
      <pivotArea dataOnly="0" labelOnly="1" outline="0" fieldPosition="0">
        <references count="1">
          <reference field="14" count="0"/>
        </references>
      </pivotArea>
    </format>
    <format dxfId="15540">
      <pivotArea dataOnly="0" labelOnly="1" grandCol="1" outline="0" fieldPosition="0"/>
    </format>
    <format dxfId="15539">
      <pivotArea grandRow="1" outline="0" collapsedLevelsAreSubtotals="1" fieldPosition="0"/>
    </format>
    <format dxfId="15538">
      <pivotArea grandRow="1" outline="0" collapsedLevelsAreSubtotals="1" fieldPosition="0"/>
    </format>
    <format dxfId="15537">
      <pivotArea type="origin" dataOnly="0" labelOnly="1" outline="0" fieldPosition="0"/>
    </format>
    <format dxfId="15536">
      <pivotArea type="origin" dataOnly="0" labelOnly="1" outline="0" fieldPosition="0"/>
    </format>
    <format dxfId="15535">
      <pivotArea type="origin" dataOnly="0" labelOnly="1" outline="0" fieldPosition="0"/>
    </format>
    <format dxfId="15534">
      <pivotArea dataOnly="0" labelOnly="1" outline="0" fieldPosition="0">
        <references count="1">
          <reference field="14" count="0"/>
        </references>
      </pivotArea>
    </format>
    <format dxfId="15533">
      <pivotArea type="topRight" dataOnly="0" labelOnly="1" outline="0" fieldPosition="0"/>
    </format>
    <format dxfId="15532">
      <pivotArea outline="0" collapsedLevelsAreSubtotals="1" fieldPosition="0"/>
    </format>
    <format dxfId="15531">
      <pivotArea dataOnly="0" labelOnly="1" grandRow="1" outline="0" fieldPosition="0"/>
    </format>
    <format dxfId="15530">
      <pivotArea dataOnly="0" labelOnly="1" outline="0" fieldPosition="0">
        <references count="1">
          <reference field="14" count="0"/>
        </references>
      </pivotArea>
    </format>
    <format dxfId="15529">
      <pivotArea dataOnly="0" labelOnly="1" grandCol="1" outline="0" fieldPosition="0"/>
    </format>
    <format dxfId="15528">
      <pivotArea dataOnly="0" labelOnly="1" outline="0" fieldPosition="0">
        <references count="1">
          <reference field="14" count="0"/>
        </references>
      </pivotArea>
    </format>
    <format dxfId="15527">
      <pivotArea dataOnly="0" labelOnly="1" grandCol="1" outline="0" fieldPosition="0"/>
    </format>
    <format dxfId="15526">
      <pivotArea grandRow="1" outline="0" collapsedLevelsAreSubtotals="1" fieldPosition="0"/>
    </format>
    <format dxfId="15525">
      <pivotArea dataOnly="0" labelOnly="1" grandRow="1" outline="0" fieldPosition="0"/>
    </format>
    <format dxfId="15524">
      <pivotArea outline="0" collapsedLevelsAreSubtotals="1" fieldPosition="0"/>
    </format>
    <format dxfId="15523">
      <pivotArea dataOnly="0" labelOnly="1" grandRow="1" outline="0" fieldPosition="0"/>
    </format>
    <format dxfId="15522">
      <pivotArea dataOnly="0" labelOnly="1" outline="0" fieldPosition="0">
        <references count="1">
          <reference field="14" count="0"/>
        </references>
      </pivotArea>
    </format>
    <format dxfId="15521">
      <pivotArea dataOnly="0" labelOnly="1" grandCol="1" outline="0" fieldPosition="0"/>
    </format>
    <format dxfId="15520">
      <pivotArea grandRow="1" outline="0" collapsedLevelsAreSubtotals="1" fieldPosition="0"/>
    </format>
    <format dxfId="15519">
      <pivotArea dataOnly="0" labelOnly="1" grandRow="1" outline="0" fieldPosition="0"/>
    </format>
    <format dxfId="15518">
      <pivotArea grandRow="1" outline="0" collapsedLevelsAreSubtotals="1" fieldPosition="0"/>
    </format>
    <format dxfId="15517">
      <pivotArea dataOnly="0" labelOnly="1" grandRow="1" outline="0" fieldPosition="0"/>
    </format>
    <format dxfId="15516">
      <pivotArea dataOnly="0" labelOnly="1" outline="0" fieldPosition="0">
        <references count="1">
          <reference field="14" count="0"/>
        </references>
      </pivotArea>
    </format>
    <format dxfId="15515">
      <pivotArea dataOnly="0" labelOnly="1" grandCol="1" outline="0" fieldPosition="0"/>
    </format>
    <format dxfId="15514">
      <pivotArea grandRow="1" outline="0" collapsedLevelsAreSubtotals="1" fieldPosition="0"/>
    </format>
    <format dxfId="15513">
      <pivotArea dataOnly="0" labelOnly="1" grandRow="1" outline="0" fieldPosition="0"/>
    </format>
    <format dxfId="15512">
      <pivotArea dataOnly="0" labelOnly="1" outline="0" fieldPosition="0">
        <references count="1">
          <reference field="14" count="0"/>
        </references>
      </pivotArea>
    </format>
    <format dxfId="15511">
      <pivotArea dataOnly="0" labelOnly="1" grandCol="1" outline="0" fieldPosition="0"/>
    </format>
    <format dxfId="15510">
      <pivotArea grandRow="1" outline="0" collapsedLevelsAreSubtotals="1" fieldPosition="0"/>
    </format>
    <format dxfId="15509">
      <pivotArea dataOnly="0" labelOnly="1" grandRow="1" outline="0" fieldPosition="0"/>
    </format>
    <format dxfId="15508">
      <pivotArea outline="0" collapsedLevelsAreSubtotals="1" fieldPosition="0"/>
    </format>
    <format dxfId="15507">
      <pivotArea dataOnly="0" labelOnly="1" grandRow="1" outline="0" fieldPosition="0"/>
    </format>
    <format dxfId="15506">
      <pivotArea dataOnly="0" labelOnly="1" outline="0" fieldPosition="0">
        <references count="1">
          <reference field="14" count="0"/>
        </references>
      </pivotArea>
    </format>
    <format dxfId="15505">
      <pivotArea dataOnly="0" labelOnly="1" grandCol="1" outline="0" fieldPosition="0"/>
    </format>
    <format dxfId="15504">
      <pivotArea field="12" type="button" dataOnly="0" labelOnly="1" outline="0"/>
    </format>
    <format dxfId="15503">
      <pivotArea type="origin" dataOnly="0" labelOnly="1" outline="0" fieldPosition="0"/>
    </format>
    <format dxfId="15502">
      <pivotArea dataOnly="0" labelOnly="1" grandRow="1" outline="0" fieldPosition="0"/>
    </format>
    <format dxfId="15501">
      <pivotArea field="12" type="button" dataOnly="0" labelOnly="1" outline="0"/>
    </format>
    <format dxfId="15500">
      <pivotArea type="origin" dataOnly="0" labelOnly="1" outline="0" fieldPosition="0"/>
    </format>
    <format dxfId="15499">
      <pivotArea dataOnly="0" labelOnly="1" grandRow="1" outline="0" fieldPosition="0"/>
    </format>
    <format dxfId="15498">
      <pivotArea field="12" type="button" dataOnly="0" labelOnly="1" outline="0"/>
    </format>
    <format dxfId="15497">
      <pivotArea type="origin" dataOnly="0" labelOnly="1" outline="0" fieldPosition="0"/>
    </format>
    <format dxfId="15496">
      <pivotArea dataOnly="0" labelOnly="1" grandRow="1" outline="0" fieldPosition="0"/>
    </format>
    <format dxfId="15495">
      <pivotArea field="12" type="button" dataOnly="0" labelOnly="1" outline="0"/>
    </format>
    <format dxfId="15494">
      <pivotArea type="origin" dataOnly="0" labelOnly="1" outline="0" fieldPosition="0"/>
    </format>
    <format dxfId="15493">
      <pivotArea dataOnly="0" labelOnly="1" grandRow="1" outline="0" fieldPosition="0"/>
    </format>
    <format dxfId="15492">
      <pivotArea grandRow="1" outline="0" collapsedLevelsAreSubtotals="1" fieldPosition="0"/>
    </format>
    <format dxfId="15491">
      <pivotArea dataOnly="0" labelOnly="1" grandRow="1" outline="0" fieldPosition="0"/>
    </format>
    <format dxfId="15490">
      <pivotArea grandRow="1" outline="0" collapsedLevelsAreSubtotals="1" fieldPosition="0"/>
    </format>
    <format dxfId="15489">
      <pivotArea dataOnly="0" labelOnly="1" grandRow="1" outline="0" fieldPosition="0"/>
    </format>
    <format dxfId="15488">
      <pivotArea outline="0" collapsedLevelsAreSubtotals="1" fieldPosition="0"/>
    </format>
    <format dxfId="15487">
      <pivotArea dataOnly="0" labelOnly="1" grandRow="1" outline="0" fieldPosition="0"/>
    </format>
    <format dxfId="15486">
      <pivotArea outline="0" collapsedLevelsAreSubtotals="1" fieldPosition="0"/>
    </format>
    <format dxfId="15485">
      <pivotArea dataOnly="0" labelOnly="1" grandRow="1" outline="0" fieldPosition="0"/>
    </format>
    <format dxfId="15484">
      <pivotArea dataOnly="0" labelOnly="1" outline="0" fieldPosition="0">
        <references count="1">
          <reference field="14" count="0"/>
        </references>
      </pivotArea>
    </format>
    <format dxfId="15483">
      <pivotArea dataOnly="0" labelOnly="1" grandCol="1" outline="0" fieldPosition="0"/>
    </format>
    <format dxfId="15482">
      <pivotArea dataOnly="0" labelOnly="1" outline="0" fieldPosition="0">
        <references count="1">
          <reference field="14" count="0"/>
        </references>
      </pivotArea>
    </format>
    <format dxfId="15481">
      <pivotArea dataOnly="0" labelOnly="1" grandCol="1" outline="0" fieldPosition="0"/>
    </format>
    <format dxfId="15480">
      <pivotArea outline="0" fieldPosition="0">
        <references count="1">
          <reference field="14" count="0" selected="0"/>
        </references>
      </pivotArea>
    </format>
    <format dxfId="15479">
      <pivotArea dataOnly="0" labelOnly="1" grandRow="1" outline="0" fieldPosition="0"/>
    </format>
    <format dxfId="15478">
      <pivotArea dataOnly="0" labelOnly="1" outline="0" fieldPosition="0">
        <references count="1">
          <reference field="14" count="0"/>
        </references>
      </pivotArea>
    </format>
    <format dxfId="15477">
      <pivotArea grandRow="1" outline="0" collapsedLevelsAreSubtotals="1" fieldPosition="0"/>
    </format>
    <format dxfId="15476">
      <pivotArea dataOnly="0" labelOnly="1" grandRow="1" outline="0" fieldPosition="0"/>
    </format>
    <format dxfId="15475">
      <pivotArea outline="0" collapsedLevelsAreSubtotals="1" fieldPosition="0"/>
    </format>
    <format dxfId="15474">
      <pivotArea dataOnly="0" labelOnly="1" grandRow="1" outline="0" fieldPosition="0"/>
    </format>
    <format dxfId="15473">
      <pivotArea dataOnly="0" labelOnly="1" outline="0" fieldPosition="0">
        <references count="1">
          <reference field="14" count="0"/>
        </references>
      </pivotArea>
    </format>
    <format dxfId="15472">
      <pivotArea dataOnly="0" labelOnly="1" grandCol="1" outline="0" fieldPosition="0"/>
    </format>
    <format dxfId="15471">
      <pivotArea outline="0" collapsedLevelsAreSubtotals="1" fieldPosition="0"/>
    </format>
    <format dxfId="15470">
      <pivotArea dataOnly="0" labelOnly="1" grandRow="1" outline="0" fieldPosition="0"/>
    </format>
    <format dxfId="15469">
      <pivotArea dataOnly="0" labelOnly="1" outline="0" fieldPosition="0">
        <references count="1">
          <reference field="14" count="0"/>
        </references>
      </pivotArea>
    </format>
    <format dxfId="15468">
      <pivotArea dataOnly="0" labelOnly="1" grandCol="1" outline="0" fieldPosition="0"/>
    </format>
    <format dxfId="15467">
      <pivotArea outline="0" collapsedLevelsAreSubtotals="1" fieldPosition="0"/>
    </format>
    <format dxfId="15466">
      <pivotArea dataOnly="0" labelOnly="1" grandRow="1" outline="0" fieldPosition="0"/>
    </format>
    <format dxfId="15465">
      <pivotArea dataOnly="0" labelOnly="1" outline="0" fieldPosition="0">
        <references count="1">
          <reference field="14" count="0"/>
        </references>
      </pivotArea>
    </format>
    <format dxfId="15464">
      <pivotArea dataOnly="0" labelOnly="1" grandCol="1" outline="0" fieldPosition="0"/>
    </format>
    <format dxfId="15463">
      <pivotArea dataOnly="0" labelOnly="1" outline="0" fieldPosition="0">
        <references count="1">
          <reference field="14" count="0"/>
        </references>
      </pivotArea>
    </format>
    <format dxfId="15462">
      <pivotArea dataOnly="0" labelOnly="1" grandCol="1" outline="0" fieldPosition="0"/>
    </format>
    <format dxfId="15461">
      <pivotArea grandRow="1" outline="0" collapsedLevelsAreSubtotals="1" fieldPosition="0"/>
    </format>
    <format dxfId="15460">
      <pivotArea dataOnly="0" labelOnly="1" grandRow="1" outline="0" fieldPosition="0"/>
    </format>
    <format dxfId="15459">
      <pivotArea outline="0" collapsedLevelsAreSubtotals="1" fieldPosition="0"/>
    </format>
    <format dxfId="15458">
      <pivotArea dataOnly="0" labelOnly="1" grandRow="1" outline="0" fieldPosition="0"/>
    </format>
    <format dxfId="15457">
      <pivotArea dataOnly="0" labelOnly="1" outline="0" fieldPosition="0">
        <references count="1">
          <reference field="14" count="0"/>
        </references>
      </pivotArea>
    </format>
    <format dxfId="15456">
      <pivotArea dataOnly="0" labelOnly="1" grandCol="1" outline="0" fieldPosition="0"/>
    </format>
    <format dxfId="15455">
      <pivotArea outline="0" collapsedLevelsAreSubtotals="1" fieldPosition="0"/>
    </format>
    <format dxfId="15454">
      <pivotArea field="15" type="button" dataOnly="0" labelOnly="1" outline="0" axis="axisRow" fieldPosition="0"/>
    </format>
    <format dxfId="15453">
      <pivotArea dataOnly="0" labelOnly="1" outline="0" fieldPosition="0">
        <references count="1">
          <reference field="15" count="0"/>
        </references>
      </pivotArea>
    </format>
    <format dxfId="15452">
      <pivotArea dataOnly="0" labelOnly="1" grandRow="1" outline="0" fieldPosition="0"/>
    </format>
    <format dxfId="15451">
      <pivotArea dataOnly="0" labelOnly="1" outline="0" fieldPosition="0">
        <references count="1">
          <reference field="14" count="0"/>
        </references>
      </pivotArea>
    </format>
    <format dxfId="15450">
      <pivotArea dataOnly="0" labelOnly="1" grandCol="1" outline="0" fieldPosition="0"/>
    </format>
    <format dxfId="15449">
      <pivotArea outline="0" collapsedLevelsAreSubtotals="1" fieldPosition="0"/>
    </format>
    <format dxfId="15448">
      <pivotArea field="15" type="button" dataOnly="0" labelOnly="1" outline="0" axis="axisRow" fieldPosition="0"/>
    </format>
    <format dxfId="15447">
      <pivotArea dataOnly="0" labelOnly="1" outline="0" fieldPosition="0">
        <references count="1">
          <reference field="15" count="0"/>
        </references>
      </pivotArea>
    </format>
    <format dxfId="15446">
      <pivotArea dataOnly="0" labelOnly="1" grandRow="1" outline="0" fieldPosition="0"/>
    </format>
    <format dxfId="15445">
      <pivotArea dataOnly="0" labelOnly="1" outline="0" fieldPosition="0">
        <references count="1">
          <reference field="14" count="0"/>
        </references>
      </pivotArea>
    </format>
    <format dxfId="15444">
      <pivotArea dataOnly="0" labelOnly="1" grandCol="1" outline="0" fieldPosition="0"/>
    </format>
    <format dxfId="15443">
      <pivotArea outline="0" collapsedLevelsAreSubtotals="1" fieldPosition="0"/>
    </format>
    <format dxfId="15442">
      <pivotArea field="15" type="button" dataOnly="0" labelOnly="1" outline="0" axis="axisRow" fieldPosition="0"/>
    </format>
    <format dxfId="15441">
      <pivotArea dataOnly="0" labelOnly="1" outline="0" fieldPosition="0">
        <references count="1">
          <reference field="15" count="0"/>
        </references>
      </pivotArea>
    </format>
    <format dxfId="15440">
      <pivotArea dataOnly="0" labelOnly="1" grandRow="1" outline="0" fieldPosition="0"/>
    </format>
    <format dxfId="15439">
      <pivotArea dataOnly="0" labelOnly="1" outline="0" fieldPosition="0">
        <references count="1">
          <reference field="14" count="0"/>
        </references>
      </pivotArea>
    </format>
    <format dxfId="15438">
      <pivotArea dataOnly="0" labelOnly="1" grandCol="1" outline="0" fieldPosition="0"/>
    </format>
    <format dxfId="15437">
      <pivotArea outline="0" collapsedLevelsAreSubtotals="1" fieldPosition="0"/>
    </format>
    <format dxfId="15436">
      <pivotArea field="15" type="button" dataOnly="0" labelOnly="1" outline="0" axis="axisRow" fieldPosition="0"/>
    </format>
    <format dxfId="15435">
      <pivotArea dataOnly="0" labelOnly="1" outline="0" fieldPosition="0">
        <references count="1">
          <reference field="15" count="0"/>
        </references>
      </pivotArea>
    </format>
    <format dxfId="15434">
      <pivotArea dataOnly="0" labelOnly="1" grandRow="1" outline="0" fieldPosition="0"/>
    </format>
    <format dxfId="15433">
      <pivotArea dataOnly="0" labelOnly="1" outline="0" fieldPosition="0">
        <references count="1">
          <reference field="14" count="0"/>
        </references>
      </pivotArea>
    </format>
    <format dxfId="15432">
      <pivotArea dataOnly="0" labelOnly="1" grandCol="1" outline="0" fieldPosition="0"/>
    </format>
    <format dxfId="15431">
      <pivotArea grandRow="1" outline="0" collapsedLevelsAreSubtotals="1" fieldPosition="0"/>
    </format>
    <format dxfId="15430">
      <pivotArea dataOnly="0" labelOnly="1" grandRow="1" outline="0" fieldPosition="0"/>
    </format>
    <format dxfId="15429">
      <pivotArea grandRow="1" outline="0" collapsedLevelsAreSubtotals="1" fieldPosition="0"/>
    </format>
    <format dxfId="15428">
      <pivotArea dataOnly="0" labelOnly="1" grandRow="1" outline="0" fieldPosition="0"/>
    </format>
    <format dxfId="15427">
      <pivotArea outline="0" collapsedLevelsAreSubtotals="1" fieldPosition="0"/>
    </format>
    <format dxfId="15426">
      <pivotArea dataOnly="0" labelOnly="1" outline="0" fieldPosition="0">
        <references count="1">
          <reference field="14" count="0"/>
        </references>
      </pivotArea>
    </format>
    <format dxfId="15425">
      <pivotArea dataOnly="0" labelOnly="1" grandCol="1" outline="0" fieldPosition="0"/>
    </format>
    <format dxfId="15424">
      <pivotArea outline="0" collapsedLevelsAreSubtotals="1" fieldPosition="0"/>
    </format>
    <format dxfId="15423">
      <pivotArea dataOnly="0" labelOnly="1" outline="0" fieldPosition="0">
        <references count="1">
          <reference field="14" count="0"/>
        </references>
      </pivotArea>
    </format>
    <format dxfId="15422">
      <pivotArea dataOnly="0" labelOnly="1" grandCol="1" outline="0" fieldPosition="0"/>
    </format>
    <format dxfId="15421">
      <pivotArea outline="0" collapsedLevelsAreSubtotals="1" fieldPosition="0"/>
    </format>
    <format dxfId="15420">
      <pivotArea field="15" type="button" dataOnly="0" labelOnly="1" outline="0" axis="axisRow" fieldPosition="0"/>
    </format>
    <format dxfId="15419">
      <pivotArea dataOnly="0" labelOnly="1" outline="0" fieldPosition="0">
        <references count="1">
          <reference field="15" count="12">
            <x v="0"/>
            <x v="2"/>
            <x v="3"/>
            <x v="4"/>
            <x v="5"/>
            <x v="7"/>
            <x v="8"/>
            <x v="9"/>
            <x v="10"/>
            <x v="11"/>
            <x v="15"/>
            <x v="17"/>
          </reference>
        </references>
      </pivotArea>
    </format>
    <format dxfId="15418">
      <pivotArea dataOnly="0" labelOnly="1" grandRow="1" outline="0" fieldPosition="0"/>
    </format>
    <format dxfId="15417">
      <pivotArea dataOnly="0" labelOnly="1" outline="0" fieldPosition="0">
        <references count="1">
          <reference field="14" count="0"/>
        </references>
      </pivotArea>
    </format>
    <format dxfId="15416">
      <pivotArea dataOnly="0" labelOnly="1" grandCol="1" outline="0" fieldPosition="0"/>
    </format>
    <format dxfId="15415">
      <pivotArea outline="0" collapsedLevelsAreSubtotals="1" fieldPosition="0"/>
    </format>
    <format dxfId="15414">
      <pivotArea field="15" type="button" dataOnly="0" labelOnly="1" outline="0" axis="axisRow" fieldPosition="0"/>
    </format>
    <format dxfId="15413">
      <pivotArea dataOnly="0" labelOnly="1" outline="0" fieldPosition="0">
        <references count="1">
          <reference field="15" count="12">
            <x v="0"/>
            <x v="2"/>
            <x v="3"/>
            <x v="4"/>
            <x v="5"/>
            <x v="7"/>
            <x v="8"/>
            <x v="9"/>
            <x v="10"/>
            <x v="11"/>
            <x v="15"/>
            <x v="17"/>
          </reference>
        </references>
      </pivotArea>
    </format>
    <format dxfId="15412">
      <pivotArea dataOnly="0" labelOnly="1" grandRow="1" outline="0" fieldPosition="0"/>
    </format>
    <format dxfId="15411">
      <pivotArea dataOnly="0" labelOnly="1" outline="0" fieldPosition="0">
        <references count="1">
          <reference field="14" count="0"/>
        </references>
      </pivotArea>
    </format>
    <format dxfId="15410">
      <pivotArea dataOnly="0" labelOnly="1" grandCol="1" outline="0" fieldPosition="0"/>
    </format>
    <format dxfId="15409">
      <pivotArea grandRow="1" outline="0" collapsedLevelsAreSubtotals="1" fieldPosition="0"/>
    </format>
    <format dxfId="15408">
      <pivotArea dataOnly="0" labelOnly="1" grandRow="1" outline="0" fieldPosition="0"/>
    </format>
    <format dxfId="15407">
      <pivotArea field="15" type="button" dataOnly="0" labelOnly="1" outline="0" axis="axisRow" fieldPosition="0"/>
    </format>
    <format dxfId="15406">
      <pivotArea dataOnly="0" labelOnly="1" outline="0" fieldPosition="0">
        <references count="1">
          <reference field="14" count="0"/>
        </references>
      </pivotArea>
    </format>
    <format dxfId="15405">
      <pivotArea dataOnly="0" labelOnly="1" grandCol="1" outline="0" fieldPosition="0"/>
    </format>
    <format dxfId="15404">
      <pivotArea outline="0" collapsedLevelsAreSubtotals="1" fieldPosition="0"/>
    </format>
    <format dxfId="15403">
      <pivotArea field="15" type="button" dataOnly="0" labelOnly="1" outline="0" axis="axisRow" fieldPosition="0"/>
    </format>
    <format dxfId="15402">
      <pivotArea dataOnly="0" labelOnly="1" outline="0" fieldPosition="0">
        <references count="1">
          <reference field="15" count="7">
            <x v="2"/>
            <x v="3"/>
            <x v="4"/>
            <x v="5"/>
            <x v="8"/>
            <x v="9"/>
            <x v="11"/>
          </reference>
        </references>
      </pivotArea>
    </format>
    <format dxfId="15401">
      <pivotArea dataOnly="0" labelOnly="1" grandRow="1" outline="0" fieldPosition="0"/>
    </format>
    <format dxfId="15400">
      <pivotArea dataOnly="0" labelOnly="1" outline="0" fieldPosition="0">
        <references count="1">
          <reference field="14" count="0"/>
        </references>
      </pivotArea>
    </format>
    <format dxfId="15399">
      <pivotArea dataOnly="0" labelOnly="1" grandCol="1" outline="0" fieldPosition="0"/>
    </format>
    <format dxfId="15398">
      <pivotArea outline="0" collapsedLevelsAreSubtotals="1" fieldPosition="0"/>
    </format>
    <format dxfId="15397">
      <pivotArea field="15" type="button" dataOnly="0" labelOnly="1" outline="0" axis="axisRow" fieldPosition="0"/>
    </format>
    <format dxfId="15396">
      <pivotArea dataOnly="0" labelOnly="1" outline="0" fieldPosition="0">
        <references count="1">
          <reference field="15" count="7">
            <x v="2"/>
            <x v="3"/>
            <x v="4"/>
            <x v="5"/>
            <x v="8"/>
            <x v="9"/>
            <x v="11"/>
          </reference>
        </references>
      </pivotArea>
    </format>
    <format dxfId="15395">
      <pivotArea dataOnly="0" labelOnly="1" grandRow="1" outline="0" fieldPosition="0"/>
    </format>
    <format dxfId="15394">
      <pivotArea dataOnly="0" labelOnly="1" outline="0" fieldPosition="0">
        <references count="1">
          <reference field="14" count="0"/>
        </references>
      </pivotArea>
    </format>
    <format dxfId="15393">
      <pivotArea dataOnly="0" labelOnly="1" grandCol="1" outline="0" fieldPosition="0"/>
    </format>
    <format dxfId="15392">
      <pivotArea outline="0" collapsedLevelsAreSubtotals="1" fieldPosition="0"/>
    </format>
    <format dxfId="15391">
      <pivotArea field="15" type="button" dataOnly="0" labelOnly="1" outline="0" axis="axisRow" fieldPosition="0"/>
    </format>
    <format dxfId="15390">
      <pivotArea dataOnly="0" labelOnly="1" outline="0" fieldPosition="0">
        <references count="1">
          <reference field="15" count="7">
            <x v="2"/>
            <x v="3"/>
            <x v="4"/>
            <x v="5"/>
            <x v="8"/>
            <x v="9"/>
            <x v="11"/>
          </reference>
        </references>
      </pivotArea>
    </format>
    <format dxfId="15389">
      <pivotArea dataOnly="0" labelOnly="1" grandRow="1" outline="0" fieldPosition="0"/>
    </format>
    <format dxfId="15388">
      <pivotArea dataOnly="0" labelOnly="1" outline="0" fieldPosition="0">
        <references count="1">
          <reference field="14" count="0"/>
        </references>
      </pivotArea>
    </format>
    <format dxfId="15387">
      <pivotArea dataOnly="0" labelOnly="1" grandCol="1" outline="0" fieldPosition="0"/>
    </format>
    <format dxfId="15386">
      <pivotArea field="15" type="button" dataOnly="0" labelOnly="1" outline="0" axis="axisRow" fieldPosition="0"/>
    </format>
    <format dxfId="15385">
      <pivotArea dataOnly="0" labelOnly="1" outline="0" fieldPosition="0">
        <references count="1">
          <reference field="14" count="0"/>
        </references>
      </pivotArea>
    </format>
    <format dxfId="15384">
      <pivotArea dataOnly="0" labelOnly="1" grandCol="1" outline="0" fieldPosition="0"/>
    </format>
    <format dxfId="15383">
      <pivotArea grandRow="1" outline="0" collapsedLevelsAreSubtotals="1" fieldPosition="0"/>
    </format>
    <format dxfId="15382">
      <pivotArea dataOnly="0" labelOnly="1" grandRow="1" outline="0" fieldPosition="0"/>
    </format>
    <format dxfId="15381">
      <pivotArea grandRow="1" outline="0" collapsedLevelsAreSubtotals="1" fieldPosition="0"/>
    </format>
    <format dxfId="15380">
      <pivotArea outline="0" collapsedLevelsAreSubtotals="1" fieldPosition="0"/>
    </format>
    <format dxfId="15379">
      <pivotArea dataOnly="0" labelOnly="1" outline="0" fieldPosition="0">
        <references count="1">
          <reference field="15" count="8">
            <x v="2"/>
            <x v="3"/>
            <x v="4"/>
            <x v="5"/>
            <x v="8"/>
            <x v="9"/>
            <x v="11"/>
            <x v="15"/>
          </reference>
        </references>
      </pivotArea>
    </format>
    <format dxfId="15378">
      <pivotArea dataOnly="0" labelOnly="1" grandRow="1" outline="0" fieldPosition="0"/>
    </format>
    <format dxfId="15377">
      <pivotArea field="15" type="button" dataOnly="0" labelOnly="1" outline="0" axis="axisRow" fieldPosition="0"/>
    </format>
    <format dxfId="15376">
      <pivotArea dataOnly="0" labelOnly="1" outline="0" fieldPosition="0">
        <references count="1">
          <reference field="14" count="0"/>
        </references>
      </pivotArea>
    </format>
    <format dxfId="15375">
      <pivotArea dataOnly="0" labelOnly="1" grandCol="1" outline="0" fieldPosition="0"/>
    </format>
    <format dxfId="15374">
      <pivotArea dataOnly="0" labelOnly="1" grandRow="1" outline="0" fieldPosition="0"/>
    </format>
    <format dxfId="15373">
      <pivotArea outline="0" collapsedLevelsAreSubtotals="1" fieldPosition="0"/>
    </format>
    <format dxfId="15372">
      <pivotArea field="15" type="button" dataOnly="0" labelOnly="1" outline="0" axis="axisRow" fieldPosition="0"/>
    </format>
    <format dxfId="15371">
      <pivotArea dataOnly="0" labelOnly="1" outline="0" fieldPosition="0">
        <references count="1">
          <reference field="15" count="8">
            <x v="2"/>
            <x v="3"/>
            <x v="4"/>
            <x v="5"/>
            <x v="8"/>
            <x v="9"/>
            <x v="11"/>
            <x v="15"/>
          </reference>
        </references>
      </pivotArea>
    </format>
    <format dxfId="15370">
      <pivotArea dataOnly="0" labelOnly="1" grandRow="1" outline="0" fieldPosition="0"/>
    </format>
    <format dxfId="15369">
      <pivotArea dataOnly="0" labelOnly="1" outline="0" fieldPosition="0">
        <references count="1">
          <reference field="14" count="0"/>
        </references>
      </pivotArea>
    </format>
    <format dxfId="15368">
      <pivotArea dataOnly="0" labelOnly="1" grandCol="1" outline="0" fieldPosition="0"/>
    </format>
    <format dxfId="15367">
      <pivotArea outline="0" collapsedLevelsAreSubtotals="1" fieldPosition="0"/>
    </format>
    <format dxfId="15366">
      <pivotArea field="15" type="button" dataOnly="0" labelOnly="1" outline="0" axis="axisRow" fieldPosition="0"/>
    </format>
    <format dxfId="15365">
      <pivotArea dataOnly="0" labelOnly="1" outline="0" fieldPosition="0">
        <references count="1">
          <reference field="15" count="8">
            <x v="2"/>
            <x v="3"/>
            <x v="4"/>
            <x v="5"/>
            <x v="8"/>
            <x v="9"/>
            <x v="11"/>
            <x v="15"/>
          </reference>
        </references>
      </pivotArea>
    </format>
    <format dxfId="15364">
      <pivotArea dataOnly="0" labelOnly="1" grandRow="1" outline="0" fieldPosition="0"/>
    </format>
    <format dxfId="15363">
      <pivotArea dataOnly="0" labelOnly="1" outline="0" fieldPosition="0">
        <references count="1">
          <reference field="14" count="0"/>
        </references>
      </pivotArea>
    </format>
    <format dxfId="15362">
      <pivotArea dataOnly="0" labelOnly="1" grandCol="1" outline="0" fieldPosition="0"/>
    </format>
    <format dxfId="15361">
      <pivotArea outline="0" collapsedLevelsAreSubtotals="1" fieldPosition="0"/>
    </format>
    <format dxfId="15360">
      <pivotArea field="15" type="button" dataOnly="0" labelOnly="1" outline="0" axis="axisRow" fieldPosition="0"/>
    </format>
    <format dxfId="15359">
      <pivotArea dataOnly="0" labelOnly="1" outline="0" fieldPosition="0">
        <references count="1">
          <reference field="15" count="8">
            <x v="2"/>
            <x v="3"/>
            <x v="4"/>
            <x v="5"/>
            <x v="8"/>
            <x v="9"/>
            <x v="11"/>
            <x v="15"/>
          </reference>
        </references>
      </pivotArea>
    </format>
    <format dxfId="15358">
      <pivotArea dataOnly="0" labelOnly="1" grandRow="1" outline="0" fieldPosition="0"/>
    </format>
    <format dxfId="15357">
      <pivotArea dataOnly="0" labelOnly="1" outline="0" fieldPosition="0">
        <references count="1">
          <reference field="14" count="0"/>
        </references>
      </pivotArea>
    </format>
    <format dxfId="15356">
      <pivotArea dataOnly="0" labelOnly="1" grandCol="1" outline="0" fieldPosition="0"/>
    </format>
    <format dxfId="15355">
      <pivotArea field="15" type="button" dataOnly="0" labelOnly="1" outline="0" axis="axisRow" fieldPosition="0"/>
    </format>
    <format dxfId="15354">
      <pivotArea dataOnly="0" labelOnly="1" outline="0" fieldPosition="0">
        <references count="1">
          <reference field="14" count="0"/>
        </references>
      </pivotArea>
    </format>
    <format dxfId="15353">
      <pivotArea dataOnly="0" labelOnly="1" grandCol="1" outline="0" fieldPosition="0"/>
    </format>
    <format dxfId="15352">
      <pivotArea dataOnly="0" labelOnly="1" outline="0" fieldPosition="0">
        <references count="1">
          <reference field="15" count="8">
            <x v="2"/>
            <x v="3"/>
            <x v="4"/>
            <x v="5"/>
            <x v="8"/>
            <x v="9"/>
            <x v="11"/>
            <x v="15"/>
          </reference>
        </references>
      </pivotArea>
    </format>
    <format dxfId="15351">
      <pivotArea dataOnly="0" labelOnly="1" outline="0" fieldPosition="0">
        <references count="1">
          <reference field="15" count="0"/>
        </references>
      </pivotArea>
    </format>
    <format dxfId="15350">
      <pivotArea outline="0" collapsedLevelsAreSubtotals="1" fieldPosition="0"/>
    </format>
    <format dxfId="15349">
      <pivotArea field="15" type="button" dataOnly="0" labelOnly="1" outline="0" axis="axisRow" fieldPosition="0"/>
    </format>
    <format dxfId="15348">
      <pivotArea dataOnly="0" labelOnly="1" outline="0" fieldPosition="0">
        <references count="1">
          <reference field="15" count="9">
            <x v="2"/>
            <x v="3"/>
            <x v="4"/>
            <x v="5"/>
            <x v="7"/>
            <x v="8"/>
            <x v="9"/>
            <x v="11"/>
            <x v="15"/>
          </reference>
        </references>
      </pivotArea>
    </format>
    <format dxfId="15347">
      <pivotArea dataOnly="0" labelOnly="1" grandRow="1" outline="0" fieldPosition="0"/>
    </format>
    <format dxfId="15346">
      <pivotArea dataOnly="0" labelOnly="1" outline="0" fieldPosition="0">
        <references count="1">
          <reference field="14" count="0"/>
        </references>
      </pivotArea>
    </format>
    <format dxfId="15345">
      <pivotArea dataOnly="0" labelOnly="1" grandCol="1" outline="0" fieldPosition="0"/>
    </format>
    <format dxfId="15344">
      <pivotArea dataOnly="0" labelOnly="1" outline="0" fieldPosition="0">
        <references count="1">
          <reference field="15" count="11">
            <x v="2"/>
            <x v="3"/>
            <x v="4"/>
            <x v="5"/>
            <x v="7"/>
            <x v="8"/>
            <x v="9"/>
            <x v="10"/>
            <x v="11"/>
            <x v="12"/>
            <x v="15"/>
          </reference>
        </references>
      </pivotArea>
    </format>
    <format dxfId="15343">
      <pivotArea outline="0" fieldPosition="0">
        <references count="1">
          <reference field="15" count="10" selected="0">
            <x v="2"/>
            <x v="3"/>
            <x v="4"/>
            <x v="5"/>
            <x v="8"/>
            <x v="9"/>
            <x v="10"/>
            <x v="11"/>
            <x v="12"/>
            <x v="15"/>
          </reference>
        </references>
      </pivotArea>
    </format>
    <format dxfId="15342">
      <pivotArea dataOnly="0" labelOnly="1" outline="0" fieldPosition="0">
        <references count="1">
          <reference field="15" count="10">
            <x v="2"/>
            <x v="3"/>
            <x v="4"/>
            <x v="5"/>
            <x v="8"/>
            <x v="9"/>
            <x v="10"/>
            <x v="11"/>
            <x v="12"/>
            <x v="15"/>
          </reference>
        </references>
      </pivotArea>
    </format>
    <format dxfId="15341">
      <pivotArea dataOnly="0" labelOnly="1" outline="0" fieldPosition="0">
        <references count="1">
          <reference field="15" count="9">
            <x v="0"/>
            <x v="3"/>
            <x v="4"/>
            <x v="5"/>
            <x v="7"/>
            <x v="8"/>
            <x v="9"/>
            <x v="11"/>
            <x v="15"/>
          </reference>
        </references>
      </pivotArea>
    </format>
    <format dxfId="15340">
      <pivotArea dataOnly="0" labelOnly="1" outline="0" fieldPosition="0">
        <references count="1">
          <reference field="15" count="9">
            <x v="0"/>
            <x v="3"/>
            <x v="4"/>
            <x v="5"/>
            <x v="7"/>
            <x v="8"/>
            <x v="9"/>
            <x v="11"/>
            <x v="15"/>
          </reference>
        </references>
      </pivotArea>
    </format>
    <format dxfId="15339">
      <pivotArea dataOnly="0" labelOnly="1" outline="0" fieldPosition="0">
        <references count="1">
          <reference field="15" count="9">
            <x v="0"/>
            <x v="3"/>
            <x v="4"/>
            <x v="5"/>
            <x v="7"/>
            <x v="8"/>
            <x v="9"/>
            <x v="11"/>
            <x v="15"/>
          </reference>
        </references>
      </pivotArea>
    </format>
    <format dxfId="15338">
      <pivotArea type="all" dataOnly="0" outline="0" fieldPosition="0"/>
    </format>
    <format dxfId="15337">
      <pivotArea type="origin" dataOnly="0" labelOnly="1" outline="0" fieldPosition="0"/>
    </format>
    <format dxfId="15336">
      <pivotArea field="14" type="button" dataOnly="0" labelOnly="1" outline="0" axis="axisCol" fieldPosition="0"/>
    </format>
    <format dxfId="15335">
      <pivotArea type="topRight" dataOnly="0" labelOnly="1" outline="0" fieldPosition="0"/>
    </format>
    <format dxfId="15334">
      <pivotArea type="all" dataOnly="0" outline="0" fieldPosition="0"/>
    </format>
    <format dxfId="15333">
      <pivotArea type="origin" dataOnly="0" labelOnly="1" outline="0" fieldPosition="0"/>
    </format>
    <format dxfId="15332">
      <pivotArea field="14" type="button" dataOnly="0" labelOnly="1" outline="0" axis="axisCol" fieldPosition="0"/>
    </format>
    <format dxfId="15331">
      <pivotArea type="topRight" dataOnly="0" labelOnly="1" outline="0" fieldPosition="0"/>
    </format>
    <format dxfId="15330">
      <pivotArea grandRow="1" outline="0" collapsedLevelsAreSubtotals="1" fieldPosition="0"/>
    </format>
    <format dxfId="15329">
      <pivotArea outline="0" fieldPosition="0">
        <references count="1">
          <reference field="15" count="9" selected="0">
            <x v="0"/>
            <x v="3"/>
            <x v="4"/>
            <x v="5"/>
            <x v="7"/>
            <x v="8"/>
            <x v="9"/>
            <x v="11"/>
            <x v="15"/>
          </reference>
        </references>
      </pivotArea>
    </format>
    <format dxfId="15328">
      <pivotArea grandRow="1" outline="0" collapsedLevelsAreSubtotals="1" fieldPosition="0"/>
    </format>
    <format dxfId="15327">
      <pivotArea outline="0" collapsedLevelsAreSubtotals="1" fieldPosition="0"/>
    </format>
    <format dxfId="15326">
      <pivotArea field="15" type="button" dataOnly="0" labelOnly="1" outline="0" axis="axisRow" fieldPosition="0"/>
    </format>
    <format dxfId="15325">
      <pivotArea dataOnly="0" labelOnly="1" outline="0" fieldPosition="0">
        <references count="1">
          <reference field="15" count="0"/>
        </references>
      </pivotArea>
    </format>
    <format dxfId="15324">
      <pivotArea dataOnly="0" labelOnly="1" grandRow="1" outline="0" fieldPosition="0"/>
    </format>
    <format dxfId="15323">
      <pivotArea dataOnly="0" labelOnly="1" outline="0" fieldPosition="0">
        <references count="1">
          <reference field="14" count="0"/>
        </references>
      </pivotArea>
    </format>
    <format dxfId="15322">
      <pivotArea dataOnly="0" labelOnly="1" grandCol="1" outline="0" fieldPosition="0"/>
    </format>
    <format dxfId="15321">
      <pivotArea field="15" type="button" dataOnly="0" labelOnly="1" outline="0" axis="axisRow" fieldPosition="0"/>
    </format>
    <format dxfId="15320">
      <pivotArea dataOnly="0" labelOnly="1" outline="0" fieldPosition="0">
        <references count="1">
          <reference field="14" count="0"/>
        </references>
      </pivotArea>
    </format>
    <format dxfId="15319">
      <pivotArea dataOnly="0" labelOnly="1" grandCol="1" outline="0" fieldPosition="0"/>
    </format>
    <format dxfId="15318">
      <pivotArea grandRow="1" outline="0" collapsedLevelsAreSubtotals="1" fieldPosition="0"/>
    </format>
    <format dxfId="15317">
      <pivotArea dataOnly="0" labelOnly="1" grandRow="1" outline="0" fieldPosition="0"/>
    </format>
    <format dxfId="15316">
      <pivotArea field="15" type="button" dataOnly="0" labelOnly="1" outline="0" axis="axisRow" fieldPosition="0"/>
    </format>
    <format dxfId="15315">
      <pivotArea dataOnly="0" labelOnly="1" outline="0" fieldPosition="0">
        <references count="1">
          <reference field="14" count="0"/>
        </references>
      </pivotArea>
    </format>
    <format dxfId="15314">
      <pivotArea dataOnly="0" labelOnly="1" grandCol="1" outline="0" fieldPosition="0"/>
    </format>
    <format dxfId="15313">
      <pivotArea field="15" type="button" dataOnly="0" labelOnly="1" outline="0" axis="axisRow" fieldPosition="0"/>
    </format>
    <format dxfId="15312">
      <pivotArea dataOnly="0" labelOnly="1" outline="0" fieldPosition="0">
        <references count="1">
          <reference field="14" count="0"/>
        </references>
      </pivotArea>
    </format>
    <format dxfId="1531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14337">
      <pivotArea outline="0" collapsedLevelsAreSubtotals="1" fieldPosition="0"/>
    </format>
    <format dxfId="14336">
      <pivotArea field="15" type="button" dataOnly="0" labelOnly="1" outline="0" axis="axisRow" fieldPosition="0"/>
    </format>
    <format dxfId="14335">
      <pivotArea dataOnly="0" labelOnly="1" fieldPosition="0">
        <references count="1">
          <reference field="15" count="0"/>
        </references>
      </pivotArea>
    </format>
    <format dxfId="14334">
      <pivotArea dataOnly="0" labelOnly="1" grandRow="1" outline="0" fieldPosition="0"/>
    </format>
    <format dxfId="14333">
      <pivotArea dataOnly="0" labelOnly="1" fieldPosition="0">
        <references count="1">
          <reference field="158" count="0"/>
        </references>
      </pivotArea>
    </format>
    <format dxfId="14332">
      <pivotArea dataOnly="0" labelOnly="1" grandCol="1" outline="0" fieldPosition="0"/>
    </format>
    <format dxfId="14331">
      <pivotArea outline="0" collapsedLevelsAreSubtotals="1" fieldPosition="0"/>
    </format>
    <format dxfId="14330">
      <pivotArea field="15" type="button" dataOnly="0" labelOnly="1" outline="0" axis="axisRow" fieldPosition="0"/>
    </format>
    <format dxfId="14329">
      <pivotArea dataOnly="0" labelOnly="1" fieldPosition="0">
        <references count="1">
          <reference field="15" count="0"/>
        </references>
      </pivotArea>
    </format>
    <format dxfId="14328">
      <pivotArea dataOnly="0" labelOnly="1" grandRow="1" outline="0" fieldPosition="0"/>
    </format>
    <format dxfId="14327">
      <pivotArea dataOnly="0" labelOnly="1" fieldPosition="0">
        <references count="1">
          <reference field="158" count="0"/>
        </references>
      </pivotArea>
    </format>
    <format dxfId="14326">
      <pivotArea dataOnly="0" labelOnly="1" grandCol="1" outline="0" fieldPosition="0"/>
    </format>
    <format dxfId="14325">
      <pivotArea collapsedLevelsAreSubtotals="1" fieldPosition="0">
        <references count="1">
          <reference field="15" count="0"/>
        </references>
      </pivotArea>
    </format>
    <format dxfId="14324">
      <pivotArea dataOnly="0" labelOnly="1" fieldPosition="0">
        <references count="1">
          <reference field="15" count="0"/>
        </references>
      </pivotArea>
    </format>
    <format dxfId="14323">
      <pivotArea grandRow="1" outline="0" collapsedLevelsAreSubtotals="1" fieldPosition="0"/>
    </format>
    <format dxfId="14322">
      <pivotArea dataOnly="0" labelOnly="1" grandRow="1" outline="0" fieldPosition="0"/>
    </format>
    <format dxfId="14321">
      <pivotArea field="15" type="button" dataOnly="0" labelOnly="1" outline="0" axis="axisRow" fieldPosition="0"/>
    </format>
    <format dxfId="14320">
      <pivotArea dataOnly="0" labelOnly="1" fieldPosition="0">
        <references count="1">
          <reference field="158" count="0"/>
        </references>
      </pivotArea>
    </format>
    <format dxfId="1431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4318">
      <pivotArea outline="0" collapsedLevelsAreSubtotals="1" fieldPosition="0"/>
    </format>
    <format dxfId="14317">
      <pivotArea dataOnly="0" labelOnly="1" fieldPosition="0">
        <references count="1">
          <reference field="15" count="0"/>
        </references>
      </pivotArea>
    </format>
    <format dxfId="14316">
      <pivotArea dataOnly="0" labelOnly="1" grandRow="1" outline="0" fieldPosition="0"/>
    </format>
    <format dxfId="14315">
      <pivotArea outline="0" collapsedLevelsAreSubtotals="1" fieldPosition="0"/>
    </format>
    <format dxfId="14314">
      <pivotArea dataOnly="0" labelOnly="1" fieldPosition="0">
        <references count="1">
          <reference field="15" count="0"/>
        </references>
      </pivotArea>
    </format>
    <format dxfId="14313">
      <pivotArea dataOnly="0" labelOnly="1" grandRow="1" outline="0" fieldPosition="0"/>
    </format>
    <format dxfId="14312">
      <pivotArea type="all" dataOnly="0" outline="0" fieldPosition="0"/>
    </format>
    <format dxfId="14311">
      <pivotArea outline="0" collapsedLevelsAreSubtotals="1" fieldPosition="0"/>
    </format>
    <format dxfId="14310">
      <pivotArea field="15" type="button" dataOnly="0" labelOnly="1" outline="0" axis="axisRow" fieldPosition="0"/>
    </format>
    <format dxfId="14309">
      <pivotArea dataOnly="0" labelOnly="1" fieldPosition="0">
        <references count="1">
          <reference field="15" count="0"/>
        </references>
      </pivotArea>
    </format>
    <format dxfId="14308">
      <pivotArea dataOnly="0" labelOnly="1" grandRow="1" outline="0" fieldPosition="0"/>
    </format>
    <format dxfId="14307">
      <pivotArea dataOnly="0" labelOnly="1" outline="0" axis="axisValues" fieldPosition="0"/>
    </format>
    <format dxfId="14306">
      <pivotArea outline="0" collapsedLevelsAreSubtotals="1" fieldPosition="0"/>
    </format>
    <format dxfId="14305">
      <pivotArea field="15" type="button" dataOnly="0" labelOnly="1" outline="0" axis="axisRow" fieldPosition="0"/>
    </format>
    <format dxfId="14304">
      <pivotArea dataOnly="0" labelOnly="1" fieldPosition="0">
        <references count="1">
          <reference field="15" count="0"/>
        </references>
      </pivotArea>
    </format>
    <format dxfId="14303">
      <pivotArea dataOnly="0" labelOnly="1" grandRow="1" outline="0" fieldPosition="0"/>
    </format>
    <format dxfId="14302">
      <pivotArea dataOnly="0" labelOnly="1" fieldPosition="0">
        <references count="1">
          <reference field="12" count="0"/>
        </references>
      </pivotArea>
    </format>
    <format dxfId="14301">
      <pivotArea dataOnly="0" labelOnly="1" grandCol="1" outline="0" fieldPosition="0"/>
    </format>
    <format dxfId="14300">
      <pivotArea outline="0" collapsedLevelsAreSubtotals="1" fieldPosition="0"/>
    </format>
    <format dxfId="14299">
      <pivotArea field="15" type="button" dataOnly="0" labelOnly="1" outline="0" axis="axisRow" fieldPosition="0"/>
    </format>
    <format dxfId="14298">
      <pivotArea dataOnly="0" labelOnly="1" fieldPosition="0">
        <references count="1">
          <reference field="15" count="0"/>
        </references>
      </pivotArea>
    </format>
    <format dxfId="14297">
      <pivotArea dataOnly="0" labelOnly="1" grandRow="1" outline="0" fieldPosition="0"/>
    </format>
    <format dxfId="14296">
      <pivotArea dataOnly="0" labelOnly="1" fieldPosition="0">
        <references count="1">
          <reference field="12" count="0"/>
        </references>
      </pivotArea>
    </format>
    <format dxfId="1429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3930">
      <pivotArea field="148" type="button" dataOnly="0" labelOnly="1" outline="0" axis="axisCol" fieldPosition="0"/>
    </format>
    <format dxfId="13929">
      <pivotArea field="148" type="button" dataOnly="0" labelOnly="1" outline="0" axis="axisCol" fieldPosition="0"/>
    </format>
    <format dxfId="13928">
      <pivotArea field="148" type="button" dataOnly="0" labelOnly="1" outline="0" axis="axisCol" fieldPosition="0"/>
    </format>
    <format dxfId="13927">
      <pivotArea field="148" type="button" dataOnly="0" labelOnly="1" outline="0" axis="axisCol" fieldPosition="0"/>
    </format>
    <format dxfId="13926">
      <pivotArea field="148" type="button" dataOnly="0" labelOnly="1" outline="0" axis="axisCol" fieldPosition="0"/>
    </format>
    <format dxfId="13925">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3936">
      <pivotArea field="148" type="button" dataOnly="0" labelOnly="1" outline="0" axis="axisCol" fieldPosition="0"/>
    </format>
    <format dxfId="13935">
      <pivotArea field="148" type="button" dataOnly="0" labelOnly="1" outline="0" axis="axisCol" fieldPosition="0"/>
    </format>
    <format dxfId="13934">
      <pivotArea field="148" type="button" dataOnly="0" labelOnly="1" outline="0" axis="axisCol" fieldPosition="0"/>
    </format>
    <format dxfId="13933">
      <pivotArea field="148" type="button" dataOnly="0" labelOnly="1" outline="0" axis="axisCol" fieldPosition="0"/>
    </format>
    <format dxfId="13932">
      <pivotArea field="148" type="button" dataOnly="0" labelOnly="1" outline="0" axis="axisCol" fieldPosition="0"/>
    </format>
    <format dxfId="13931">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3966">
      <pivotArea outline="0" collapsedLevelsAreSubtotals="1" fieldPosition="0"/>
    </format>
    <format dxfId="13965">
      <pivotArea field="147" type="button" dataOnly="0" labelOnly="1" outline="0" axis="axisCol" fieldPosition="0"/>
    </format>
    <format dxfId="13964">
      <pivotArea type="topRight" dataOnly="0" labelOnly="1" outline="0" fieldPosition="0"/>
    </format>
    <format dxfId="13963">
      <pivotArea dataOnly="0" labelOnly="1" grandCol="1" outline="0" fieldPosition="0"/>
    </format>
    <format dxfId="13962">
      <pivotArea outline="0" collapsedLevelsAreSubtotals="1" fieldPosition="0"/>
    </format>
    <format dxfId="13961">
      <pivotArea field="147" type="button" dataOnly="0" labelOnly="1" outline="0" axis="axisCol" fieldPosition="0"/>
    </format>
    <format dxfId="13960">
      <pivotArea type="topRight" dataOnly="0" labelOnly="1" outline="0" fieldPosition="0"/>
    </format>
    <format dxfId="13959">
      <pivotArea dataOnly="0" labelOnly="1" grandCol="1" outline="0" fieldPosition="0"/>
    </format>
    <format dxfId="13958">
      <pivotArea type="all" dataOnly="0" outline="0" fieldPosition="0"/>
    </format>
    <format dxfId="13957">
      <pivotArea outline="0" collapsedLevelsAreSubtotals="1" fieldPosition="0"/>
    </format>
    <format dxfId="13956">
      <pivotArea dataOnly="0" labelOnly="1" grandRow="1" outline="0" fieldPosition="0"/>
    </format>
    <format dxfId="13955">
      <pivotArea dataOnly="0" labelOnly="1" grandCol="1" outline="0" fieldPosition="0"/>
    </format>
    <format dxfId="13954">
      <pivotArea grandRow="1" outline="0" collapsedLevelsAreSubtotals="1" fieldPosition="0"/>
    </format>
    <format dxfId="13953">
      <pivotArea outline="0" collapsedLevelsAreSubtotals="1" fieldPosition="0"/>
    </format>
    <format dxfId="13952">
      <pivotArea dataOnly="0" labelOnly="1" grandRow="1" outline="0" fieldPosition="0"/>
    </format>
    <format dxfId="13951">
      <pivotArea dataOnly="0" labelOnly="1" fieldPosition="0">
        <references count="1">
          <reference field="147" count="0"/>
        </references>
      </pivotArea>
    </format>
    <format dxfId="13950">
      <pivotArea dataOnly="0" labelOnly="1" grandCol="1" outline="0" fieldPosition="0"/>
    </format>
    <format dxfId="13949">
      <pivotArea outline="0" collapsedLevelsAreSubtotals="1" fieldPosition="0"/>
    </format>
    <format dxfId="13948">
      <pivotArea dataOnly="0" labelOnly="1" grandRow="1" outline="0" fieldPosition="0"/>
    </format>
    <format dxfId="13947">
      <pivotArea type="all" dataOnly="0" outline="0" fieldPosition="0"/>
    </format>
    <format dxfId="13946">
      <pivotArea dataOnly="0" labelOnly="1" fieldPosition="0">
        <references count="1">
          <reference field="147" count="0"/>
        </references>
      </pivotArea>
    </format>
    <format dxfId="13945">
      <pivotArea dataOnly="0" labelOnly="1" grandCol="1" outline="0" fieldPosition="0"/>
    </format>
    <format dxfId="13944">
      <pivotArea outline="0" collapsedLevelsAreSubtotals="1" fieldPosition="0"/>
    </format>
    <format dxfId="13943">
      <pivotArea dataOnly="0" labelOnly="1" grandRow="1" outline="0" fieldPosition="0"/>
    </format>
    <format dxfId="13942">
      <pivotArea dataOnly="0" labelOnly="1" fieldPosition="0">
        <references count="1">
          <reference field="147" count="0"/>
        </references>
      </pivotArea>
    </format>
    <format dxfId="13941">
      <pivotArea dataOnly="0" labelOnly="1" grandCol="1" outline="0" fieldPosition="0"/>
    </format>
    <format dxfId="13940">
      <pivotArea outline="0" collapsedLevelsAreSubtotals="1" fieldPosition="0"/>
    </format>
    <format dxfId="13939">
      <pivotArea dataOnly="0" labelOnly="1" grandRow="1" outline="0" fieldPosition="0"/>
    </format>
    <format dxfId="13938">
      <pivotArea dataOnly="0" labelOnly="1" fieldPosition="0">
        <references count="1">
          <reference field="147" count="0"/>
        </references>
      </pivotArea>
    </format>
    <format dxfId="1393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4115">
      <pivotArea type="all" dataOnly="0" outline="0" fieldPosition="0"/>
    </format>
    <format dxfId="14114">
      <pivotArea outline="0" collapsedLevelsAreSubtotals="1" fieldPosition="0"/>
    </format>
    <format dxfId="14113">
      <pivotArea field="-2" type="button" dataOnly="0" labelOnly="1" outline="0" axis="axisCol" fieldPosition="0"/>
    </format>
    <format dxfId="14112">
      <pivotArea type="topRight" dataOnly="0" labelOnly="1" outline="0" fieldPosition="0"/>
    </format>
    <format dxfId="14111">
      <pivotArea type="origin" dataOnly="0" labelOnly="1" outline="0" fieldPosition="0"/>
    </format>
    <format dxfId="14110">
      <pivotArea dataOnly="0" labelOnly="1" grandRow="1" outline="0" fieldPosition="0"/>
    </format>
    <format dxfId="14109">
      <pivotArea type="origin" dataOnly="0" labelOnly="1" outline="0" fieldPosition="0"/>
    </format>
    <format dxfId="14108">
      <pivotArea dataOnly="0" labelOnly="1" grandRow="1" outline="0" fieldPosition="0"/>
    </format>
    <format dxfId="1410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0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105">
      <pivotArea outline="0" collapsedLevelsAreSubtotals="1" fieldPosition="0">
        <references count="1">
          <reference field="4294967294" count="6" selected="0">
            <x v="2"/>
            <x v="3"/>
            <x v="4"/>
            <x v="5"/>
            <x v="6"/>
            <x v="7"/>
          </reference>
        </references>
      </pivotArea>
    </format>
    <format dxfId="14104">
      <pivotArea dataOnly="0" labelOnly="1" outline="0" fieldPosition="0">
        <references count="1">
          <reference field="4294967294" count="6">
            <x v="2"/>
            <x v="3"/>
            <x v="4"/>
            <x v="5"/>
            <x v="6"/>
            <x v="7"/>
          </reference>
        </references>
      </pivotArea>
    </format>
    <format dxfId="14103">
      <pivotArea outline="0" collapsedLevelsAreSubtotals="1" fieldPosition="0">
        <references count="1">
          <reference field="4294967294" count="6" selected="0">
            <x v="2"/>
            <x v="3"/>
            <x v="4"/>
            <x v="5"/>
            <x v="6"/>
            <x v="7"/>
          </reference>
        </references>
      </pivotArea>
    </format>
    <format dxfId="14102">
      <pivotArea dataOnly="0" labelOnly="1" outline="0" fieldPosition="0">
        <references count="1">
          <reference field="4294967294" count="6">
            <x v="2"/>
            <x v="3"/>
            <x v="4"/>
            <x v="5"/>
            <x v="6"/>
            <x v="7"/>
          </reference>
        </references>
      </pivotArea>
    </format>
    <format dxfId="14101">
      <pivotArea type="all" dataOnly="0" outline="0" fieldPosition="0"/>
    </format>
    <format dxfId="14100">
      <pivotArea outline="0" collapsedLevelsAreSubtotals="1" fieldPosition="0"/>
    </format>
    <format dxfId="14099">
      <pivotArea dataOnly="0" labelOnly="1" grandRow="1" outline="0" fieldPosition="0"/>
    </format>
    <format dxfId="1409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097">
      <pivotArea field="12" type="button" dataOnly="0" labelOnly="1" outline="0"/>
    </format>
    <format dxfId="1409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095">
      <pivotArea field="12" type="button" dataOnly="0" labelOnly="1" outline="0"/>
    </format>
    <format dxfId="140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093">
      <pivotArea grandRow="1" outline="0" collapsedLevelsAreSubtotals="1" fieldPosition="0"/>
    </format>
    <format dxfId="14092">
      <pivotArea grandRow="1" outline="0" collapsedLevelsAreSubtotals="1" fieldPosition="0"/>
    </format>
    <format dxfId="14091">
      <pivotArea outline="0" fieldPosition="0">
        <references count="1">
          <reference field="4294967294" count="20" selected="0">
            <x v="5"/>
            <x v="6"/>
            <x v="7"/>
            <x v="8"/>
            <x v="9"/>
            <x v="10"/>
            <x v="11"/>
            <x v="12"/>
            <x v="14"/>
            <x v="15"/>
            <x v="16"/>
            <x v="17"/>
            <x v="18"/>
            <x v="19"/>
            <x v="20"/>
            <x v="21"/>
            <x v="22"/>
            <x v="23"/>
            <x v="25"/>
            <x v="26"/>
          </reference>
        </references>
      </pivotArea>
    </format>
    <format dxfId="14090">
      <pivotArea dataOnly="0" labelOnly="1" outline="0" fieldPosition="0">
        <references count="1">
          <reference field="4294967294" count="20">
            <x v="5"/>
            <x v="6"/>
            <x v="7"/>
            <x v="8"/>
            <x v="9"/>
            <x v="10"/>
            <x v="11"/>
            <x v="12"/>
            <x v="14"/>
            <x v="15"/>
            <x v="16"/>
            <x v="17"/>
            <x v="18"/>
            <x v="19"/>
            <x v="20"/>
            <x v="21"/>
            <x v="22"/>
            <x v="23"/>
            <x v="25"/>
            <x v="26"/>
          </reference>
        </references>
      </pivotArea>
    </format>
    <format dxfId="14089">
      <pivotArea dataOnly="0" labelOnly="1" outline="0" fieldPosition="0">
        <references count="1">
          <reference field="4294967294" count="1">
            <x v="1"/>
          </reference>
        </references>
      </pivotArea>
    </format>
    <format dxfId="1408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4087">
      <pivotArea type="all" dataOnly="0" outline="0" fieldPosition="0"/>
    </format>
    <format dxfId="14086">
      <pivotArea grandRow="1" outline="0" collapsedLevelsAreSubtotals="1" fieldPosition="0"/>
    </format>
    <format dxfId="1408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4084">
      <pivotArea type="all" dataOnly="0" outline="0" fieldPosition="0"/>
    </format>
    <format dxfId="1408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40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08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080">
      <pivotArea dataOnly="0" labelOnly="1" outline="0" fieldPosition="0">
        <references count="1">
          <reference field="4294967294" count="1">
            <x v="14"/>
          </reference>
        </references>
      </pivotArea>
    </format>
    <format dxfId="14079">
      <pivotArea outline="0" fieldPosition="0">
        <references count="1">
          <reference field="4294967294" count="15" selected="0">
            <x v="0"/>
            <x v="1"/>
            <x v="2"/>
            <x v="3"/>
            <x v="4"/>
            <x v="5"/>
            <x v="6"/>
            <x v="7"/>
            <x v="8"/>
            <x v="9"/>
            <x v="10"/>
            <x v="11"/>
            <x v="12"/>
            <x v="13"/>
            <x v="14"/>
          </reference>
        </references>
      </pivotArea>
    </format>
    <format dxfId="14078">
      <pivotArea dataOnly="0" labelOnly="1" grandRow="1" outline="0" fieldPosition="0"/>
    </format>
    <format dxfId="140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6">
      <pivotArea outline="0" fieldPosition="0">
        <references count="1">
          <reference field="4294967294" count="1" selected="0">
            <x v="17"/>
          </reference>
        </references>
      </pivotArea>
    </format>
    <format dxfId="14075">
      <pivotArea outline="0" fieldPosition="0">
        <references count="1">
          <reference field="4294967294" count="1" selected="0">
            <x v="17"/>
          </reference>
        </references>
      </pivotArea>
    </format>
    <format dxfId="140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2">
      <pivotArea dataOnly="0" labelOnly="1" grandRow="1" outline="0" fieldPosition="0"/>
    </format>
    <format dxfId="140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68">
      <pivotArea grandRow="1" outline="0" collapsedLevelsAreSubtotals="1" fieldPosition="0"/>
    </format>
    <format dxfId="14067">
      <pivotArea dataOnly="0" labelOnly="1" grandRow="1" outline="0" fieldPosition="0"/>
    </format>
    <format dxfId="14066">
      <pivotArea outline="0" fieldPosition="0">
        <references count="1">
          <reference field="4294967294" count="1" selected="0">
            <x v="13"/>
          </reference>
        </references>
      </pivotArea>
    </format>
    <format dxfId="14065">
      <pivotArea dataOnly="0" labelOnly="1" outline="0" fieldPosition="0">
        <references count="1">
          <reference field="4294967294" count="1">
            <x v="13"/>
          </reference>
        </references>
      </pivotArea>
    </format>
    <format dxfId="14064">
      <pivotArea dataOnly="0" outline="0" fieldPosition="0">
        <references count="1">
          <reference field="4294967294" count="1">
            <x v="13"/>
          </reference>
        </references>
      </pivotArea>
    </format>
    <format dxfId="14063">
      <pivotArea grandRow="1" outline="0" collapsedLevelsAreSubtotals="1" fieldPosition="0"/>
    </format>
    <format dxfId="14062">
      <pivotArea dataOnly="0" labelOnly="1" grandRow="1" outline="0" fieldPosition="0"/>
    </format>
    <format dxfId="14061">
      <pivotArea dataOnly="0" outline="0" fieldPosition="0">
        <references count="1">
          <reference field="4294967294" count="1">
            <x v="3"/>
          </reference>
        </references>
      </pivotArea>
    </format>
    <format dxfId="14060">
      <pivotArea outline="0" fieldPosition="0">
        <references count="1">
          <reference field="4294967294" count="1" selected="0">
            <x v="3"/>
          </reference>
        </references>
      </pivotArea>
    </format>
    <format dxfId="14059">
      <pivotArea dataOnly="0" labelOnly="1" outline="0" fieldPosition="0">
        <references count="1">
          <reference field="4294967294" count="1">
            <x v="3"/>
          </reference>
        </references>
      </pivotArea>
    </format>
    <format dxfId="14058">
      <pivotArea outline="0" fieldPosition="0">
        <references count="1">
          <reference field="4294967294" count="1" selected="0">
            <x v="4"/>
          </reference>
        </references>
      </pivotArea>
    </format>
    <format dxfId="14057">
      <pivotArea dataOnly="0" labelOnly="1" outline="0" fieldPosition="0">
        <references count="1">
          <reference field="4294967294" count="1">
            <x v="4"/>
          </reference>
        </references>
      </pivotArea>
    </format>
    <format dxfId="14056">
      <pivotArea outline="0" fieldPosition="0">
        <references count="1">
          <reference field="4294967294" count="1" selected="0">
            <x v="4"/>
          </reference>
        </references>
      </pivotArea>
    </format>
    <format dxfId="14055">
      <pivotArea dataOnly="0" labelOnly="1" outline="0" fieldPosition="0">
        <references count="1">
          <reference field="4294967294" count="1">
            <x v="4"/>
          </reference>
        </references>
      </pivotArea>
    </format>
    <format dxfId="14054">
      <pivotArea outline="0" fieldPosition="0">
        <references count="1">
          <reference field="4294967294" count="1" selected="0">
            <x v="18"/>
          </reference>
        </references>
      </pivotArea>
    </format>
    <format dxfId="14053">
      <pivotArea dataOnly="0" labelOnly="1" outline="0" fieldPosition="0">
        <references count="1">
          <reference field="4294967294" count="1">
            <x v="18"/>
          </reference>
        </references>
      </pivotArea>
    </format>
    <format dxfId="14052">
      <pivotArea outline="0" fieldPosition="0">
        <references count="1">
          <reference field="4294967294" count="1" selected="0">
            <x v="18"/>
          </reference>
        </references>
      </pivotArea>
    </format>
    <format dxfId="14051">
      <pivotArea dataOnly="0" labelOnly="1" outline="0" fieldPosition="0">
        <references count="1">
          <reference field="4294967294" count="1">
            <x v="18"/>
          </reference>
        </references>
      </pivotArea>
    </format>
    <format dxfId="14050">
      <pivotArea outline="0" fieldPosition="0">
        <references count="1">
          <reference field="4294967294" count="1" selected="0">
            <x v="16"/>
          </reference>
        </references>
      </pivotArea>
    </format>
    <format dxfId="14049">
      <pivotArea outline="0" fieldPosition="0">
        <references count="1">
          <reference field="4294967294" count="3" selected="0">
            <x v="14"/>
            <x v="15"/>
            <x v="16"/>
          </reference>
        </references>
      </pivotArea>
    </format>
    <format dxfId="14048">
      <pivotArea dataOnly="0" labelOnly="1" outline="0" fieldPosition="0">
        <references count="1">
          <reference field="4294967294" count="1">
            <x v="4"/>
          </reference>
        </references>
      </pivotArea>
    </format>
    <format dxfId="14047">
      <pivotArea dataOnly="0" labelOnly="1" outline="0" fieldPosition="0">
        <references count="1">
          <reference field="4294967294" count="1">
            <x v="4"/>
          </reference>
        </references>
      </pivotArea>
    </format>
    <format dxfId="14046">
      <pivotArea grandRow="1" outline="0" collapsedLevelsAreSubtotals="1" fieldPosition="0"/>
    </format>
    <format dxfId="14045">
      <pivotArea dataOnly="0" labelOnly="1" grandRow="1" outline="0" fieldPosition="0"/>
    </format>
    <format dxfId="14044">
      <pivotArea dataOnly="0" labelOnly="1" outline="0" fieldPosition="0">
        <references count="1">
          <reference field="4294967294" count="1">
            <x v="6"/>
          </reference>
        </references>
      </pivotArea>
    </format>
    <format dxfId="14043">
      <pivotArea dataOnly="0" labelOnly="1" outline="0" fieldPosition="0">
        <references count="1">
          <reference field="4294967294" count="1">
            <x v="6"/>
          </reference>
        </references>
      </pivotArea>
    </format>
    <format dxfId="14042">
      <pivotArea outline="0" fieldPosition="0">
        <references count="1">
          <reference field="4294967294" count="1" selected="0">
            <x v="8"/>
          </reference>
        </references>
      </pivotArea>
    </format>
    <format dxfId="14041">
      <pivotArea dataOnly="0" labelOnly="1" outline="0" fieldPosition="0">
        <references count="1">
          <reference field="4294967294" count="1">
            <x v="8"/>
          </reference>
        </references>
      </pivotArea>
    </format>
    <format dxfId="14040">
      <pivotArea grandRow="1" outline="0" collapsedLevelsAreSubtotals="1" fieldPosition="0"/>
    </format>
    <format dxfId="14039">
      <pivotArea dataOnly="0" labelOnly="1" grandRow="1" outline="0" fieldPosition="0"/>
    </format>
    <format dxfId="14038">
      <pivotArea grandRow="1" outline="0" collapsedLevelsAreSubtotals="1" fieldPosition="0"/>
    </format>
    <format dxfId="14037">
      <pivotArea dataOnly="0" labelOnly="1" grandRow="1" outline="0" fieldPosition="0"/>
    </format>
    <format dxfId="14036">
      <pivotArea grandRow="1" outline="0" collapsedLevelsAreSubtotals="1" fieldPosition="0"/>
    </format>
    <format dxfId="14035">
      <pivotArea dataOnly="0" labelOnly="1" grandRow="1" outline="0" fieldPosition="0"/>
    </format>
    <format dxfId="14034">
      <pivotArea grandRow="1" outline="0" collapsedLevelsAreSubtotals="1" fieldPosition="0"/>
    </format>
    <format dxfId="14033">
      <pivotArea dataOnly="0" labelOnly="1" grandRow="1" outline="0" fieldPosition="0"/>
    </format>
    <format dxfId="14032">
      <pivotArea outline="0" fieldPosition="0">
        <references count="1">
          <reference field="4294967294" count="1" selected="0">
            <x v="6"/>
          </reference>
        </references>
      </pivotArea>
    </format>
    <format dxfId="14031">
      <pivotArea dataOnly="0" labelOnly="1" outline="0" fieldPosition="0">
        <references count="1">
          <reference field="4294967294" count="1">
            <x v="6"/>
          </reference>
        </references>
      </pivotArea>
    </format>
    <format dxfId="14030">
      <pivotArea outline="0" fieldPosition="0">
        <references count="1">
          <reference field="4294967294" count="1" selected="0">
            <x v="6"/>
          </reference>
        </references>
      </pivotArea>
    </format>
    <format dxfId="14029">
      <pivotArea dataOnly="0" labelOnly="1" outline="0" fieldPosition="0">
        <references count="1">
          <reference field="4294967294" count="1">
            <x v="6"/>
          </reference>
        </references>
      </pivotArea>
    </format>
    <format dxfId="14028">
      <pivotArea outline="0" fieldPosition="0">
        <references count="1">
          <reference field="4294967294" count="1" selected="0">
            <x v="8"/>
          </reference>
        </references>
      </pivotArea>
    </format>
    <format dxfId="14027">
      <pivotArea dataOnly="0" labelOnly="1" outline="0" fieldPosition="0">
        <references count="1">
          <reference field="4294967294" count="1">
            <x v="8"/>
          </reference>
        </references>
      </pivotArea>
    </format>
    <format dxfId="14026">
      <pivotArea outline="0" fieldPosition="0">
        <references count="1">
          <reference field="4294967294" count="1" selected="0">
            <x v="12"/>
          </reference>
        </references>
      </pivotArea>
    </format>
    <format dxfId="14025">
      <pivotArea dataOnly="0" labelOnly="1" outline="0" fieldPosition="0">
        <references count="1">
          <reference field="4294967294" count="1">
            <x v="12"/>
          </reference>
        </references>
      </pivotArea>
    </format>
    <format dxfId="14024">
      <pivotArea outline="0" fieldPosition="0">
        <references count="1">
          <reference field="4294967294" count="1" selected="0">
            <x v="12"/>
          </reference>
        </references>
      </pivotArea>
    </format>
    <format dxfId="14023">
      <pivotArea dataOnly="0" labelOnly="1" outline="0" fieldPosition="0">
        <references count="1">
          <reference field="4294967294" count="1">
            <x v="12"/>
          </reference>
        </references>
      </pivotArea>
    </format>
    <format dxfId="14022">
      <pivotArea dataOnly="0" labelOnly="1" grandRow="1" outline="0" fieldPosition="0"/>
    </format>
    <format dxfId="140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20">
      <pivotArea dataOnly="0" labelOnly="1" grandRow="1" outline="0" fieldPosition="0"/>
    </format>
    <format dxfId="140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18">
      <pivotArea dataOnly="0" labelOnly="1" grandRow="1" outline="0" fieldPosition="0"/>
    </format>
    <format dxfId="140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14">
      <pivotArea dataOnly="0" labelOnly="1" grandRow="1" outline="0" fieldPosition="0"/>
    </format>
    <format dxfId="140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12">
      <pivotArea dataOnly="0" labelOnly="1" grandRow="1" outline="0" fieldPosition="0"/>
    </format>
    <format dxfId="140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10">
      <pivotArea dataOnly="0" labelOnly="1" grandRow="1" outline="0" fieldPosition="0"/>
    </format>
    <format dxfId="140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008">
      <pivotArea dataOnly="0" labelOnly="1" grandRow="1" outline="0" fieldPosition="0"/>
    </format>
    <format dxfId="140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03">
      <pivotArea dataOnly="0" labelOnly="1" outline="0" fieldPosition="0">
        <references count="1">
          <reference field="4294967294" count="1">
            <x v="24"/>
          </reference>
        </references>
      </pivotArea>
    </format>
    <format dxfId="14002">
      <pivotArea dataOnly="0" labelOnly="1" grandRow="1" outline="0" fieldPosition="0"/>
    </format>
    <format dxfId="140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000">
      <pivotArea dataOnly="0" labelOnly="1" grandRow="1" outline="0" fieldPosition="0"/>
    </format>
    <format dxfId="139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98">
      <pivotArea dataOnly="0" labelOnly="1" outline="0" fieldPosition="0">
        <references count="1">
          <reference field="4294967294" count="1">
            <x v="0"/>
          </reference>
        </references>
      </pivotArea>
    </format>
    <format dxfId="13997">
      <pivotArea dataOnly="0" labelOnly="1" outline="0" fieldPosition="0">
        <references count="1">
          <reference field="4294967294" count="1">
            <x v="0"/>
          </reference>
        </references>
      </pivotArea>
    </format>
    <format dxfId="139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95">
      <pivotArea grandRow="1" outline="0" collapsedLevelsAreSubtotals="1" fieldPosition="0"/>
    </format>
    <format dxfId="13994">
      <pivotArea dataOnly="0" labelOnly="1" grandRow="1" outline="0" fieldPosition="0"/>
    </format>
    <format dxfId="13993">
      <pivotArea type="origin" dataOnly="0" labelOnly="1" outline="0" fieldPosition="0"/>
    </format>
    <format dxfId="13992">
      <pivotArea field="-2" type="button" dataOnly="0" labelOnly="1" outline="0" axis="axisCol" fieldPosition="0"/>
    </format>
    <format dxfId="13991">
      <pivotArea type="topRight" dataOnly="0" labelOnly="1" outline="0" fieldPosition="0"/>
    </format>
    <format dxfId="13990">
      <pivotArea grandRow="1" outline="0" collapsedLevelsAreSubtotals="1" fieldPosition="0"/>
    </format>
    <format dxfId="13989">
      <pivotArea grandRow="1" outline="0" collapsedLevelsAreSubtotals="1" fieldPosition="0"/>
    </format>
    <format dxfId="13988">
      <pivotArea field="15" type="button" dataOnly="0" labelOnly="1" outline="0" axis="axisRow" fieldPosition="0"/>
    </format>
    <format dxfId="139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86">
      <pivotArea field="15" type="button" dataOnly="0" labelOnly="1" outline="0" axis="axisRow" fieldPosition="0"/>
    </format>
    <format dxfId="139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84">
      <pivotArea field="15" type="button" dataOnly="0" labelOnly="1" outline="0" axis="axisRow" fieldPosition="0"/>
    </format>
    <format dxfId="139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82">
      <pivotArea field="15" type="button" dataOnly="0" labelOnly="1" outline="0" axis="axisRow" fieldPosition="0"/>
    </format>
    <format dxfId="139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80">
      <pivotArea field="15" type="button" dataOnly="0" labelOnly="1" outline="0" axis="axisRow" fieldPosition="0"/>
    </format>
    <format dxfId="139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78">
      <pivotArea grandRow="1" outline="0" collapsedLevelsAreSubtotals="1" fieldPosition="0"/>
    </format>
    <format dxfId="13977">
      <pivotArea field="15" type="button" dataOnly="0" labelOnly="1" outline="0" axis="axisRow" fieldPosition="0"/>
    </format>
    <format dxfId="139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75">
      <pivotArea field="15" type="button" dataOnly="0" labelOnly="1" outline="0" axis="axisRow" fieldPosition="0"/>
    </format>
    <format dxfId="139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73">
      <pivotArea outline="0" fieldPosition="0">
        <references count="1">
          <reference field="4294967294" count="3" selected="0">
            <x v="0"/>
            <x v="1"/>
            <x v="2"/>
          </reference>
        </references>
      </pivotArea>
    </format>
    <format dxfId="13972">
      <pivotArea outline="0" collapsedLevelsAreSubtotals="1" fieldPosition="0"/>
    </format>
    <format dxfId="13971">
      <pivotArea field="15" type="button" dataOnly="0" labelOnly="1" outline="0" axis="axisRow" fieldPosition="0"/>
    </format>
    <format dxfId="13970">
      <pivotArea dataOnly="0" labelOnly="1" outline="0" fieldPosition="0">
        <references count="1">
          <reference field="15" count="0"/>
        </references>
      </pivotArea>
    </format>
    <format dxfId="13969">
      <pivotArea dataOnly="0" labelOnly="1" grandRow="1" outline="0" fieldPosition="0"/>
    </format>
    <format dxfId="139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396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4145">
      <pivotArea outline="0" collapsedLevelsAreSubtotals="1" fieldPosition="0"/>
    </format>
    <format dxfId="14144">
      <pivotArea field="147" type="button" dataOnly="0" labelOnly="1" outline="0" axis="axisCol" fieldPosition="0"/>
    </format>
    <format dxfId="14143">
      <pivotArea type="topRight" dataOnly="0" labelOnly="1" outline="0" fieldPosition="0"/>
    </format>
    <format dxfId="14142">
      <pivotArea dataOnly="0" labelOnly="1" grandCol="1" outline="0" fieldPosition="0"/>
    </format>
    <format dxfId="14141">
      <pivotArea outline="0" collapsedLevelsAreSubtotals="1" fieldPosition="0"/>
    </format>
    <format dxfId="14140">
      <pivotArea field="147" type="button" dataOnly="0" labelOnly="1" outline="0" axis="axisCol" fieldPosition="0"/>
    </format>
    <format dxfId="14139">
      <pivotArea type="topRight" dataOnly="0" labelOnly="1" outline="0" fieldPosition="0"/>
    </format>
    <format dxfId="14138">
      <pivotArea dataOnly="0" labelOnly="1" grandCol="1" outline="0" fieldPosition="0"/>
    </format>
    <format dxfId="14137">
      <pivotArea type="all" dataOnly="0" outline="0" fieldPosition="0"/>
    </format>
    <format dxfId="14136">
      <pivotArea outline="0" collapsedLevelsAreSubtotals="1" fieldPosition="0"/>
    </format>
    <format dxfId="14135">
      <pivotArea dataOnly="0" labelOnly="1" grandRow="1" outline="0" fieldPosition="0"/>
    </format>
    <format dxfId="14134">
      <pivotArea dataOnly="0" labelOnly="1" grandCol="1" outline="0" fieldPosition="0"/>
    </format>
    <format dxfId="14133">
      <pivotArea grandRow="1" outline="0" collapsedLevelsAreSubtotals="1" fieldPosition="0"/>
    </format>
    <format dxfId="14132">
      <pivotArea outline="0" collapsedLevelsAreSubtotals="1" fieldPosition="0"/>
    </format>
    <format dxfId="14131">
      <pivotArea dataOnly="0" labelOnly="1" grandRow="1" outline="0" fieldPosition="0"/>
    </format>
    <format dxfId="14130">
      <pivotArea dataOnly="0" labelOnly="1" fieldPosition="0">
        <references count="1">
          <reference field="147" count="0"/>
        </references>
      </pivotArea>
    </format>
    <format dxfId="14129">
      <pivotArea dataOnly="0" labelOnly="1" grandCol="1" outline="0" fieldPosition="0"/>
    </format>
    <format dxfId="14128">
      <pivotArea outline="0" collapsedLevelsAreSubtotals="1" fieldPosition="0"/>
    </format>
    <format dxfId="14127">
      <pivotArea dataOnly="0" labelOnly="1" grandRow="1" outline="0" fieldPosition="0"/>
    </format>
    <format dxfId="14126">
      <pivotArea type="all" dataOnly="0" outline="0" fieldPosition="0"/>
    </format>
    <format dxfId="14125">
      <pivotArea dataOnly="0" labelOnly="1" fieldPosition="0">
        <references count="1">
          <reference field="147" count="0"/>
        </references>
      </pivotArea>
    </format>
    <format dxfId="14124">
      <pivotArea dataOnly="0" labelOnly="1" grandCol="1" outline="0" fieldPosition="0"/>
    </format>
    <format dxfId="14123">
      <pivotArea outline="0" collapsedLevelsAreSubtotals="1" fieldPosition="0"/>
    </format>
    <format dxfId="14122">
      <pivotArea dataOnly="0" labelOnly="1" grandRow="1" outline="0" fieldPosition="0"/>
    </format>
    <format dxfId="14121">
      <pivotArea dataOnly="0" labelOnly="1" fieldPosition="0">
        <references count="1">
          <reference field="147" count="0"/>
        </references>
      </pivotArea>
    </format>
    <format dxfId="14120">
      <pivotArea dataOnly="0" labelOnly="1" grandCol="1" outline="0" fieldPosition="0"/>
    </format>
    <format dxfId="14119">
      <pivotArea outline="0" collapsedLevelsAreSubtotals="1" fieldPosition="0"/>
    </format>
    <format dxfId="14118">
      <pivotArea dataOnly="0" labelOnly="1" grandRow="1" outline="0" fieldPosition="0"/>
    </format>
    <format dxfId="14117">
      <pivotArea dataOnly="0" labelOnly="1" fieldPosition="0">
        <references count="1">
          <reference field="147" count="0"/>
        </references>
      </pivotArea>
    </format>
    <format dxfId="1411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4294">
      <pivotArea type="all" dataOnly="0" outline="0" fieldPosition="0"/>
    </format>
    <format dxfId="14293">
      <pivotArea outline="0" collapsedLevelsAreSubtotals="1" fieldPosition="0"/>
    </format>
    <format dxfId="14292">
      <pivotArea field="-2" type="button" dataOnly="0" labelOnly="1" outline="0" axis="axisCol" fieldPosition="0"/>
    </format>
    <format dxfId="14291">
      <pivotArea type="topRight" dataOnly="0" labelOnly="1" outline="0" fieldPosition="0"/>
    </format>
    <format dxfId="14290">
      <pivotArea type="origin" dataOnly="0" labelOnly="1" outline="0" fieldPosition="0"/>
    </format>
    <format dxfId="14289">
      <pivotArea dataOnly="0" labelOnly="1" grandRow="1" outline="0" fieldPosition="0"/>
    </format>
    <format dxfId="14288">
      <pivotArea type="origin" dataOnly="0" labelOnly="1" outline="0" fieldPosition="0"/>
    </format>
    <format dxfId="14287">
      <pivotArea dataOnly="0" labelOnly="1" grandRow="1" outline="0" fieldPosition="0"/>
    </format>
    <format dxfId="1428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28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284">
      <pivotArea outline="0" collapsedLevelsAreSubtotals="1" fieldPosition="0">
        <references count="1">
          <reference field="4294967294" count="6" selected="0">
            <x v="2"/>
            <x v="3"/>
            <x v="4"/>
            <x v="5"/>
            <x v="6"/>
            <x v="7"/>
          </reference>
        </references>
      </pivotArea>
    </format>
    <format dxfId="14283">
      <pivotArea dataOnly="0" labelOnly="1" outline="0" fieldPosition="0">
        <references count="1">
          <reference field="4294967294" count="6">
            <x v="2"/>
            <x v="3"/>
            <x v="4"/>
            <x v="5"/>
            <x v="6"/>
            <x v="7"/>
          </reference>
        </references>
      </pivotArea>
    </format>
    <format dxfId="14282">
      <pivotArea outline="0" collapsedLevelsAreSubtotals="1" fieldPosition="0">
        <references count="1">
          <reference field="4294967294" count="6" selected="0">
            <x v="2"/>
            <x v="3"/>
            <x v="4"/>
            <x v="5"/>
            <x v="6"/>
            <x v="7"/>
          </reference>
        </references>
      </pivotArea>
    </format>
    <format dxfId="14281">
      <pivotArea dataOnly="0" labelOnly="1" outline="0" fieldPosition="0">
        <references count="1">
          <reference field="4294967294" count="6">
            <x v="2"/>
            <x v="3"/>
            <x v="4"/>
            <x v="5"/>
            <x v="6"/>
            <x v="7"/>
          </reference>
        </references>
      </pivotArea>
    </format>
    <format dxfId="14280">
      <pivotArea type="all" dataOnly="0" outline="0" fieldPosition="0"/>
    </format>
    <format dxfId="14279">
      <pivotArea outline="0" collapsedLevelsAreSubtotals="1" fieldPosition="0"/>
    </format>
    <format dxfId="14278">
      <pivotArea dataOnly="0" labelOnly="1" grandRow="1" outline="0" fieldPosition="0"/>
    </format>
    <format dxfId="1427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276">
      <pivotArea field="12" type="button" dataOnly="0" labelOnly="1" outline="0" axis="axisPage" fieldPosition="1"/>
    </format>
    <format dxfId="1427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274">
      <pivotArea field="12" type="button" dataOnly="0" labelOnly="1" outline="0" axis="axisPage" fieldPosition="1"/>
    </format>
    <format dxfId="142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4272">
      <pivotArea grandRow="1" outline="0" collapsedLevelsAreSubtotals="1" fieldPosition="0"/>
    </format>
    <format dxfId="14271">
      <pivotArea grandRow="1" outline="0" collapsedLevelsAreSubtotals="1" fieldPosition="0"/>
    </format>
    <format dxfId="14270">
      <pivotArea outline="0" fieldPosition="0">
        <references count="1">
          <reference field="4294967294" count="20" selected="0">
            <x v="5"/>
            <x v="6"/>
            <x v="7"/>
            <x v="8"/>
            <x v="9"/>
            <x v="10"/>
            <x v="11"/>
            <x v="12"/>
            <x v="14"/>
            <x v="15"/>
            <x v="16"/>
            <x v="17"/>
            <x v="18"/>
            <x v="19"/>
            <x v="20"/>
            <x v="21"/>
            <x v="22"/>
            <x v="23"/>
            <x v="25"/>
            <x v="26"/>
          </reference>
        </references>
      </pivotArea>
    </format>
    <format dxfId="14269">
      <pivotArea dataOnly="0" labelOnly="1" outline="0" fieldPosition="0">
        <references count="1">
          <reference field="4294967294" count="20">
            <x v="5"/>
            <x v="6"/>
            <x v="7"/>
            <x v="8"/>
            <x v="9"/>
            <x v="10"/>
            <x v="11"/>
            <x v="12"/>
            <x v="14"/>
            <x v="15"/>
            <x v="16"/>
            <x v="17"/>
            <x v="18"/>
            <x v="19"/>
            <x v="20"/>
            <x v="21"/>
            <x v="22"/>
            <x v="23"/>
            <x v="25"/>
            <x v="26"/>
          </reference>
        </references>
      </pivotArea>
    </format>
    <format dxfId="14268">
      <pivotArea dataOnly="0" labelOnly="1" outline="0" fieldPosition="0">
        <references count="1">
          <reference field="4294967294" count="1">
            <x v="1"/>
          </reference>
        </references>
      </pivotArea>
    </format>
    <format dxfId="14267">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4266">
      <pivotArea type="all" dataOnly="0" outline="0" fieldPosition="0"/>
    </format>
    <format dxfId="14265">
      <pivotArea grandRow="1" outline="0" collapsedLevelsAreSubtotals="1" fieldPosition="0"/>
    </format>
    <format dxfId="14264">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4263">
      <pivotArea type="all" dataOnly="0" outline="0" fieldPosition="0"/>
    </format>
    <format dxfId="14262">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42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26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4259">
      <pivotArea dataOnly="0" labelOnly="1" outline="0" fieldPosition="0">
        <references count="1">
          <reference field="4294967294" count="1">
            <x v="14"/>
          </reference>
        </references>
      </pivotArea>
    </format>
    <format dxfId="14258">
      <pivotArea outline="0" fieldPosition="0">
        <references count="1">
          <reference field="4294967294" count="15" selected="0">
            <x v="0"/>
            <x v="1"/>
            <x v="2"/>
            <x v="3"/>
            <x v="4"/>
            <x v="5"/>
            <x v="6"/>
            <x v="7"/>
            <x v="8"/>
            <x v="9"/>
            <x v="10"/>
            <x v="11"/>
            <x v="12"/>
            <x v="13"/>
            <x v="14"/>
          </reference>
        </references>
      </pivotArea>
    </format>
    <format dxfId="14257">
      <pivotArea dataOnly="0" labelOnly="1" grandRow="1" outline="0" fieldPosition="0"/>
    </format>
    <format dxfId="142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255">
      <pivotArea outline="0" fieldPosition="0">
        <references count="1">
          <reference field="4294967294" count="1" selected="0">
            <x v="17"/>
          </reference>
        </references>
      </pivotArea>
    </format>
    <format dxfId="14254">
      <pivotArea outline="0" fieldPosition="0">
        <references count="1">
          <reference field="4294967294" count="1" selected="0">
            <x v="17"/>
          </reference>
        </references>
      </pivotArea>
    </format>
    <format dxfId="142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2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251">
      <pivotArea dataOnly="0" labelOnly="1" grandRow="1" outline="0" fieldPosition="0"/>
    </format>
    <format dxfId="142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2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2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247">
      <pivotArea grandRow="1" outline="0" collapsedLevelsAreSubtotals="1" fieldPosition="0"/>
    </format>
    <format dxfId="14246">
      <pivotArea dataOnly="0" labelOnly="1" grandRow="1" outline="0" fieldPosition="0"/>
    </format>
    <format dxfId="14245">
      <pivotArea outline="0" fieldPosition="0">
        <references count="1">
          <reference field="4294967294" count="1" selected="0">
            <x v="13"/>
          </reference>
        </references>
      </pivotArea>
    </format>
    <format dxfId="14244">
      <pivotArea dataOnly="0" labelOnly="1" outline="0" fieldPosition="0">
        <references count="1">
          <reference field="4294967294" count="1">
            <x v="13"/>
          </reference>
        </references>
      </pivotArea>
    </format>
    <format dxfId="14243">
      <pivotArea dataOnly="0" outline="0" fieldPosition="0">
        <references count="1">
          <reference field="4294967294" count="1">
            <x v="13"/>
          </reference>
        </references>
      </pivotArea>
    </format>
    <format dxfId="14242">
      <pivotArea grandRow="1" outline="0" collapsedLevelsAreSubtotals="1" fieldPosition="0"/>
    </format>
    <format dxfId="14241">
      <pivotArea dataOnly="0" labelOnly="1" grandRow="1" outline="0" fieldPosition="0"/>
    </format>
    <format dxfId="14240">
      <pivotArea dataOnly="0" outline="0" fieldPosition="0">
        <references count="1">
          <reference field="4294967294" count="1">
            <x v="3"/>
          </reference>
        </references>
      </pivotArea>
    </format>
    <format dxfId="14239">
      <pivotArea outline="0" fieldPosition="0">
        <references count="1">
          <reference field="4294967294" count="1" selected="0">
            <x v="3"/>
          </reference>
        </references>
      </pivotArea>
    </format>
    <format dxfId="14238">
      <pivotArea dataOnly="0" labelOnly="1" outline="0" fieldPosition="0">
        <references count="1">
          <reference field="4294967294" count="1">
            <x v="3"/>
          </reference>
        </references>
      </pivotArea>
    </format>
    <format dxfId="14237">
      <pivotArea outline="0" fieldPosition="0">
        <references count="1">
          <reference field="4294967294" count="1" selected="0">
            <x v="4"/>
          </reference>
        </references>
      </pivotArea>
    </format>
    <format dxfId="14236">
      <pivotArea dataOnly="0" labelOnly="1" outline="0" fieldPosition="0">
        <references count="1">
          <reference field="4294967294" count="1">
            <x v="4"/>
          </reference>
        </references>
      </pivotArea>
    </format>
    <format dxfId="14235">
      <pivotArea outline="0" fieldPosition="0">
        <references count="1">
          <reference field="4294967294" count="1" selected="0">
            <x v="4"/>
          </reference>
        </references>
      </pivotArea>
    </format>
    <format dxfId="14234">
      <pivotArea dataOnly="0" labelOnly="1" outline="0" fieldPosition="0">
        <references count="1">
          <reference field="4294967294" count="1">
            <x v="4"/>
          </reference>
        </references>
      </pivotArea>
    </format>
    <format dxfId="14233">
      <pivotArea outline="0" fieldPosition="0">
        <references count="1">
          <reference field="4294967294" count="1" selected="0">
            <x v="18"/>
          </reference>
        </references>
      </pivotArea>
    </format>
    <format dxfId="14232">
      <pivotArea dataOnly="0" labelOnly="1" outline="0" fieldPosition="0">
        <references count="1">
          <reference field="4294967294" count="1">
            <x v="18"/>
          </reference>
        </references>
      </pivotArea>
    </format>
    <format dxfId="14231">
      <pivotArea outline="0" fieldPosition="0">
        <references count="1">
          <reference field="4294967294" count="1" selected="0">
            <x v="18"/>
          </reference>
        </references>
      </pivotArea>
    </format>
    <format dxfId="14230">
      <pivotArea dataOnly="0" labelOnly="1" outline="0" fieldPosition="0">
        <references count="1">
          <reference field="4294967294" count="1">
            <x v="18"/>
          </reference>
        </references>
      </pivotArea>
    </format>
    <format dxfId="14229">
      <pivotArea outline="0" fieldPosition="0">
        <references count="1">
          <reference field="4294967294" count="1" selected="0">
            <x v="16"/>
          </reference>
        </references>
      </pivotArea>
    </format>
    <format dxfId="14228">
      <pivotArea outline="0" fieldPosition="0">
        <references count="1">
          <reference field="4294967294" count="3" selected="0">
            <x v="14"/>
            <x v="15"/>
            <x v="16"/>
          </reference>
        </references>
      </pivotArea>
    </format>
    <format dxfId="14227">
      <pivotArea dataOnly="0" labelOnly="1" outline="0" fieldPosition="0">
        <references count="1">
          <reference field="4294967294" count="1">
            <x v="4"/>
          </reference>
        </references>
      </pivotArea>
    </format>
    <format dxfId="14226">
      <pivotArea dataOnly="0" labelOnly="1" outline="0" fieldPosition="0">
        <references count="1">
          <reference field="4294967294" count="1">
            <x v="4"/>
          </reference>
        </references>
      </pivotArea>
    </format>
    <format dxfId="14225">
      <pivotArea grandRow="1" outline="0" collapsedLevelsAreSubtotals="1" fieldPosition="0"/>
    </format>
    <format dxfId="14224">
      <pivotArea dataOnly="0" labelOnly="1" grandRow="1" outline="0" fieldPosition="0"/>
    </format>
    <format dxfId="14223">
      <pivotArea dataOnly="0" labelOnly="1" outline="0" fieldPosition="0">
        <references count="1">
          <reference field="4294967294" count="1">
            <x v="6"/>
          </reference>
        </references>
      </pivotArea>
    </format>
    <format dxfId="14222">
      <pivotArea dataOnly="0" labelOnly="1" outline="0" fieldPosition="0">
        <references count="1">
          <reference field="4294967294" count="1">
            <x v="6"/>
          </reference>
        </references>
      </pivotArea>
    </format>
    <format dxfId="14221">
      <pivotArea outline="0" fieldPosition="0">
        <references count="1">
          <reference field="4294967294" count="1" selected="0">
            <x v="8"/>
          </reference>
        </references>
      </pivotArea>
    </format>
    <format dxfId="14220">
      <pivotArea dataOnly="0" labelOnly="1" outline="0" fieldPosition="0">
        <references count="1">
          <reference field="4294967294" count="1">
            <x v="8"/>
          </reference>
        </references>
      </pivotArea>
    </format>
    <format dxfId="14219">
      <pivotArea grandRow="1" outline="0" collapsedLevelsAreSubtotals="1" fieldPosition="0"/>
    </format>
    <format dxfId="14218">
      <pivotArea dataOnly="0" labelOnly="1" grandRow="1" outline="0" fieldPosition="0"/>
    </format>
    <format dxfId="14217">
      <pivotArea grandRow="1" outline="0" collapsedLevelsAreSubtotals="1" fieldPosition="0"/>
    </format>
    <format dxfId="14216">
      <pivotArea dataOnly="0" labelOnly="1" grandRow="1" outline="0" fieldPosition="0"/>
    </format>
    <format dxfId="14215">
      <pivotArea grandRow="1" outline="0" collapsedLevelsAreSubtotals="1" fieldPosition="0"/>
    </format>
    <format dxfId="14214">
      <pivotArea dataOnly="0" labelOnly="1" grandRow="1" outline="0" fieldPosition="0"/>
    </format>
    <format dxfId="14213">
      <pivotArea grandRow="1" outline="0" collapsedLevelsAreSubtotals="1" fieldPosition="0"/>
    </format>
    <format dxfId="14212">
      <pivotArea dataOnly="0" labelOnly="1" grandRow="1" outline="0" fieldPosition="0"/>
    </format>
    <format dxfId="14211">
      <pivotArea outline="0" fieldPosition="0">
        <references count="1">
          <reference field="4294967294" count="1" selected="0">
            <x v="6"/>
          </reference>
        </references>
      </pivotArea>
    </format>
    <format dxfId="14210">
      <pivotArea dataOnly="0" labelOnly="1" outline="0" fieldPosition="0">
        <references count="1">
          <reference field="4294967294" count="1">
            <x v="6"/>
          </reference>
        </references>
      </pivotArea>
    </format>
    <format dxfId="14209">
      <pivotArea outline="0" fieldPosition="0">
        <references count="1">
          <reference field="4294967294" count="1" selected="0">
            <x v="6"/>
          </reference>
        </references>
      </pivotArea>
    </format>
    <format dxfId="14208">
      <pivotArea dataOnly="0" labelOnly="1" outline="0" fieldPosition="0">
        <references count="1">
          <reference field="4294967294" count="1">
            <x v="6"/>
          </reference>
        </references>
      </pivotArea>
    </format>
    <format dxfId="14207">
      <pivotArea outline="0" fieldPosition="0">
        <references count="1">
          <reference field="4294967294" count="1" selected="0">
            <x v="8"/>
          </reference>
        </references>
      </pivotArea>
    </format>
    <format dxfId="14206">
      <pivotArea dataOnly="0" labelOnly="1" outline="0" fieldPosition="0">
        <references count="1">
          <reference field="4294967294" count="1">
            <x v="8"/>
          </reference>
        </references>
      </pivotArea>
    </format>
    <format dxfId="14205">
      <pivotArea outline="0" fieldPosition="0">
        <references count="1">
          <reference field="4294967294" count="1" selected="0">
            <x v="12"/>
          </reference>
        </references>
      </pivotArea>
    </format>
    <format dxfId="14204">
      <pivotArea dataOnly="0" labelOnly="1" outline="0" fieldPosition="0">
        <references count="1">
          <reference field="4294967294" count="1">
            <x v="12"/>
          </reference>
        </references>
      </pivotArea>
    </format>
    <format dxfId="14203">
      <pivotArea outline="0" fieldPosition="0">
        <references count="1">
          <reference field="4294967294" count="1" selected="0">
            <x v="12"/>
          </reference>
        </references>
      </pivotArea>
    </format>
    <format dxfId="14202">
      <pivotArea dataOnly="0" labelOnly="1" outline="0" fieldPosition="0">
        <references count="1">
          <reference field="4294967294" count="1">
            <x v="12"/>
          </reference>
        </references>
      </pivotArea>
    </format>
    <format dxfId="14201">
      <pivotArea dataOnly="0" labelOnly="1" grandRow="1" outline="0" fieldPosition="0"/>
    </format>
    <format dxfId="1420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99">
      <pivotArea dataOnly="0" labelOnly="1" grandRow="1" outline="0" fieldPosition="0"/>
    </format>
    <format dxfId="1419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97">
      <pivotArea dataOnly="0" labelOnly="1" grandRow="1" outline="0" fieldPosition="0"/>
    </format>
    <format dxfId="141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93">
      <pivotArea dataOnly="0" labelOnly="1" grandRow="1" outline="0" fieldPosition="0"/>
    </format>
    <format dxfId="141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91">
      <pivotArea dataOnly="0" labelOnly="1" grandRow="1" outline="0" fieldPosition="0"/>
    </format>
    <format dxfId="141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89">
      <pivotArea dataOnly="0" labelOnly="1" grandRow="1" outline="0" fieldPosition="0"/>
    </format>
    <format dxfId="141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4187">
      <pivotArea dataOnly="0" labelOnly="1" grandRow="1" outline="0" fieldPosition="0"/>
    </format>
    <format dxfId="141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82">
      <pivotArea dataOnly="0" labelOnly="1" outline="0" fieldPosition="0">
        <references count="1">
          <reference field="4294967294" count="1">
            <x v="24"/>
          </reference>
        </references>
      </pivotArea>
    </format>
    <format dxfId="14181">
      <pivotArea dataOnly="0" labelOnly="1" grandRow="1" outline="0" fieldPosition="0"/>
    </format>
    <format dxfId="141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79">
      <pivotArea dataOnly="0" labelOnly="1" grandRow="1" outline="0" fieldPosition="0"/>
    </format>
    <format dxfId="141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77">
      <pivotArea dataOnly="0" labelOnly="1" outline="0" fieldPosition="0">
        <references count="1">
          <reference field="4294967294" count="1">
            <x v="0"/>
          </reference>
        </references>
      </pivotArea>
    </format>
    <format dxfId="14176">
      <pivotArea dataOnly="0" labelOnly="1" outline="0" fieldPosition="0">
        <references count="1">
          <reference field="4294967294" count="1">
            <x v="0"/>
          </reference>
        </references>
      </pivotArea>
    </format>
    <format dxfId="141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74">
      <pivotArea grandRow="1" outline="0" collapsedLevelsAreSubtotals="1" fieldPosition="0"/>
    </format>
    <format dxfId="14173">
      <pivotArea dataOnly="0" labelOnly="1" grandRow="1" outline="0" fieldPosition="0"/>
    </format>
    <format dxfId="14172">
      <pivotArea type="origin" dataOnly="0" labelOnly="1" outline="0" fieldPosition="0"/>
    </format>
    <format dxfId="14171">
      <pivotArea field="-2" type="button" dataOnly="0" labelOnly="1" outline="0" axis="axisCol" fieldPosition="0"/>
    </format>
    <format dxfId="14170">
      <pivotArea type="topRight" dataOnly="0" labelOnly="1" outline="0" fieldPosition="0"/>
    </format>
    <format dxfId="14169">
      <pivotArea grandRow="1" outline="0" collapsedLevelsAreSubtotals="1" fieldPosition="0"/>
    </format>
    <format dxfId="14168">
      <pivotArea grandRow="1" outline="0" collapsedLevelsAreSubtotals="1" fieldPosition="0"/>
    </format>
    <format dxfId="14167">
      <pivotArea field="15" type="button" dataOnly="0" labelOnly="1" outline="0" axis="axisRow" fieldPosition="0"/>
    </format>
    <format dxfId="141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65">
      <pivotArea field="15" type="button" dataOnly="0" labelOnly="1" outline="0" axis="axisRow" fieldPosition="0"/>
    </format>
    <format dxfId="141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63">
      <pivotArea field="15" type="button" dataOnly="0" labelOnly="1" outline="0" axis="axisRow" fieldPosition="0"/>
    </format>
    <format dxfId="141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61">
      <pivotArea field="15" type="button" dataOnly="0" labelOnly="1" outline="0" axis="axisRow" fieldPosition="0"/>
    </format>
    <format dxfId="141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59">
      <pivotArea field="15" type="button" dataOnly="0" labelOnly="1" outline="0" axis="axisRow" fieldPosition="0"/>
    </format>
    <format dxfId="141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57">
      <pivotArea grandRow="1" outline="0" collapsedLevelsAreSubtotals="1" fieldPosition="0"/>
    </format>
    <format dxfId="14156">
      <pivotArea field="15" type="button" dataOnly="0" labelOnly="1" outline="0" axis="axisRow" fieldPosition="0"/>
    </format>
    <format dxfId="141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54">
      <pivotArea field="15" type="button" dataOnly="0" labelOnly="1" outline="0" axis="axisRow" fieldPosition="0"/>
    </format>
    <format dxfId="141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52">
      <pivotArea outline="0" fieldPosition="0">
        <references count="1">
          <reference field="4294967294" count="3" selected="0">
            <x v="0"/>
            <x v="1"/>
            <x v="2"/>
          </reference>
        </references>
      </pivotArea>
    </format>
    <format dxfId="14151">
      <pivotArea outline="0" collapsedLevelsAreSubtotals="1" fieldPosition="0"/>
    </format>
    <format dxfId="14150">
      <pivotArea field="15" type="button" dataOnly="0" labelOnly="1" outline="0" axis="axisRow" fieldPosition="0"/>
    </format>
    <format dxfId="14149">
      <pivotArea dataOnly="0" labelOnly="1" outline="0" fieldPosition="0">
        <references count="1">
          <reference field="15" count="0"/>
        </references>
      </pivotArea>
    </format>
    <format dxfId="14148">
      <pivotArea dataOnly="0" labelOnly="1" grandRow="1" outline="0" fieldPosition="0"/>
    </format>
    <format dxfId="141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4146">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21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8728">
      <pivotArea outline="0" collapsedLevelsAreSubtotals="1" fieldPosition="0"/>
    </format>
    <format dxfId="8727">
      <pivotArea field="12" type="button" dataOnly="0" labelOnly="1" outline="0" axis="axisRow" fieldPosition="0"/>
    </format>
    <format dxfId="8726">
      <pivotArea dataOnly="0" labelOnly="1" outline="0" fieldPosition="0">
        <references count="1">
          <reference field="12" count="0"/>
        </references>
      </pivotArea>
    </format>
    <format dxfId="8725">
      <pivotArea dataOnly="0" labelOnly="1" grandRow="1" outline="0" fieldPosition="0"/>
    </format>
    <format dxfId="8724">
      <pivotArea dataOnly="0" labelOnly="1" outline="0" fieldPosition="0">
        <references count="1">
          <reference field="13" count="0"/>
        </references>
      </pivotArea>
    </format>
    <format dxfId="8723">
      <pivotArea dataOnly="0" labelOnly="1" grandCol="1" outline="0" fieldPosition="0"/>
    </format>
    <format dxfId="8722">
      <pivotArea outline="0" collapsedLevelsAreSubtotals="1" fieldPosition="0"/>
    </format>
    <format dxfId="8721">
      <pivotArea field="12" type="button" dataOnly="0" labelOnly="1" outline="0" axis="axisRow" fieldPosition="0"/>
    </format>
    <format dxfId="8720">
      <pivotArea dataOnly="0" labelOnly="1" outline="0" fieldPosition="0">
        <references count="1">
          <reference field="12" count="0"/>
        </references>
      </pivotArea>
    </format>
    <format dxfId="8719">
      <pivotArea dataOnly="0" labelOnly="1" grandRow="1" outline="0" fieldPosition="0"/>
    </format>
    <format dxfId="8718">
      <pivotArea dataOnly="0" labelOnly="1" outline="0" fieldPosition="0">
        <references count="1">
          <reference field="13" count="0"/>
        </references>
      </pivotArea>
    </format>
    <format dxfId="8717">
      <pivotArea dataOnly="0" labelOnly="1" grandCol="1" outline="0" fieldPosition="0"/>
    </format>
    <format dxfId="8716">
      <pivotArea dataOnly="0" labelOnly="1" outline="0" fieldPosition="0">
        <references count="1">
          <reference field="12" count="0"/>
        </references>
      </pivotArea>
    </format>
    <format dxfId="8715">
      <pivotArea grandRow="1" outline="0" collapsedLevelsAreSubtotals="1" fieldPosition="0"/>
    </format>
    <format dxfId="8714">
      <pivotArea dataOnly="0" labelOnly="1" grandRow="1" outline="0" fieldPosition="0"/>
    </format>
    <format dxfId="8713">
      <pivotArea field="12" type="button" dataOnly="0" labelOnly="1" outline="0" axis="axisRow" fieldPosition="0"/>
    </format>
    <format dxfId="8712">
      <pivotArea type="origin" dataOnly="0" labelOnly="1" outline="0" fieldPosition="0"/>
    </format>
    <format dxfId="8711">
      <pivotArea field="12" type="button" dataOnly="0" labelOnly="1" outline="0" axis="axisRow" fieldPosition="0"/>
    </format>
    <format dxfId="8710">
      <pivotArea dataOnly="0" labelOnly="1" outline="0" fieldPosition="0">
        <references count="1">
          <reference field="12" count="0"/>
        </references>
      </pivotArea>
    </format>
    <format dxfId="8709">
      <pivotArea dataOnly="0" labelOnly="1" grandRow="1" outline="0" fieldPosition="0"/>
    </format>
    <format dxfId="8708">
      <pivotArea type="origin" dataOnly="0" labelOnly="1" outline="0" fieldPosition="0"/>
    </format>
    <format dxfId="8707">
      <pivotArea field="12" type="button" dataOnly="0" labelOnly="1" outline="0" axis="axisRow" fieldPosition="0"/>
    </format>
    <format dxfId="8706">
      <pivotArea dataOnly="0" labelOnly="1" outline="0" fieldPosition="0">
        <references count="1">
          <reference field="12" count="0"/>
        </references>
      </pivotArea>
    </format>
    <format dxfId="8705">
      <pivotArea dataOnly="0" labelOnly="1" grandRow="1" outline="0" fieldPosition="0"/>
    </format>
    <format dxfId="8704">
      <pivotArea type="origin" dataOnly="0" labelOnly="1" outline="0" fieldPosition="0"/>
    </format>
    <format dxfId="8703">
      <pivotArea field="12" type="button" dataOnly="0" labelOnly="1" outline="0" axis="axisRow" fieldPosition="0"/>
    </format>
    <format dxfId="8702">
      <pivotArea dataOnly="0" labelOnly="1" outline="0" fieldPosition="0">
        <references count="1">
          <reference field="12" count="0"/>
        </references>
      </pivotArea>
    </format>
    <format dxfId="8701">
      <pivotArea dataOnly="0" labelOnly="1" grandRow="1" outline="0" fieldPosition="0"/>
    </format>
    <format dxfId="8700">
      <pivotArea type="origin" dataOnly="0" labelOnly="1" outline="0" fieldPosition="0"/>
    </format>
    <format dxfId="8699">
      <pivotArea field="12" type="button" dataOnly="0" labelOnly="1" outline="0" axis="axisRow" fieldPosition="0"/>
    </format>
    <format dxfId="8698">
      <pivotArea dataOnly="0" labelOnly="1" outline="0" fieldPosition="0">
        <references count="1">
          <reference field="12" count="0"/>
        </references>
      </pivotArea>
    </format>
    <format dxfId="8697">
      <pivotArea dataOnly="0" labelOnly="1" grandRow="1" outline="0" fieldPosition="0"/>
    </format>
    <format dxfId="8696">
      <pivotArea grandRow="1" outline="0" collapsedLevelsAreSubtotals="1" fieldPosition="0"/>
    </format>
    <format dxfId="8695">
      <pivotArea dataOnly="0" labelOnly="1" grandRow="1" outline="0" fieldPosition="0"/>
    </format>
    <format dxfId="8694">
      <pivotArea grandRow="1" outline="0" collapsedLevelsAreSubtotals="1" fieldPosition="0"/>
    </format>
    <format dxfId="8693">
      <pivotArea dataOnly="0" labelOnly="1" grandRow="1" outline="0" fieldPosition="0"/>
    </format>
    <format dxfId="8692">
      <pivotArea dataOnly="0" labelOnly="1" outline="0" fieldPosition="0">
        <references count="1">
          <reference field="12" count="0"/>
        </references>
      </pivotArea>
    </format>
    <format dxfId="8691">
      <pivotArea dataOnly="0" labelOnly="1" grandRow="1" outline="0" fieldPosition="0"/>
    </format>
    <format dxfId="8690">
      <pivotArea dataOnly="0" labelOnly="1" outline="0" fieldPosition="0">
        <references count="1">
          <reference field="12" count="0"/>
        </references>
      </pivotArea>
    </format>
    <format dxfId="8689">
      <pivotArea dataOnly="0" labelOnly="1" grandRow="1" outline="0" fieldPosition="0"/>
    </format>
    <format dxfId="8688">
      <pivotArea grandRow="1" outline="0" collapsedLevelsAreSubtotals="1" fieldPosition="0"/>
    </format>
    <format dxfId="8687">
      <pivotArea dataOnly="0" labelOnly="1" grandRow="1" outline="0" fieldPosition="0"/>
    </format>
    <format dxfId="8686">
      <pivotArea dataOnly="0" labelOnly="1" outline="0" fieldPosition="0">
        <references count="1">
          <reference field="12" count="0"/>
        </references>
      </pivotArea>
    </format>
    <format dxfId="8685">
      <pivotArea dataOnly="0" labelOnly="1" grandRow="1" outline="0" fieldPosition="0"/>
    </format>
    <format dxfId="8684">
      <pivotArea dataOnly="0" labelOnly="1" outline="0" fieldPosition="0">
        <references count="1">
          <reference field="12" count="0"/>
        </references>
      </pivotArea>
    </format>
    <format dxfId="8683">
      <pivotArea dataOnly="0" labelOnly="1" grandRow="1" outline="0" fieldPosition="0"/>
    </format>
    <format dxfId="8682">
      <pivotArea dataOnly="0" labelOnly="1" outline="0" fieldPosition="0">
        <references count="1">
          <reference field="12" count="0"/>
        </references>
      </pivotArea>
    </format>
    <format dxfId="8681">
      <pivotArea dataOnly="0" labelOnly="1" grandRow="1" outline="0" fieldPosition="0"/>
    </format>
    <format dxfId="8680">
      <pivotArea grandRow="1" outline="0" collapsedLevelsAreSubtotals="1" fieldPosition="0"/>
    </format>
    <format dxfId="8679">
      <pivotArea dataOnly="0" labelOnly="1" grandRow="1" outline="0" fieldPosition="0"/>
    </format>
    <format dxfId="8678">
      <pivotArea outline="0" fieldPosition="0">
        <references count="1">
          <reference field="12" count="0" selected="0"/>
        </references>
      </pivotArea>
    </format>
    <format dxfId="8677">
      <pivotArea dataOnly="0" labelOnly="1" outline="0" fieldPosition="0">
        <references count="1">
          <reference field="12" count="0"/>
        </references>
      </pivotArea>
    </format>
    <format dxfId="8676">
      <pivotArea outline="0" fieldPosition="0">
        <references count="1">
          <reference field="12" count="0" selected="0"/>
        </references>
      </pivotArea>
    </format>
    <format dxfId="8675">
      <pivotArea dataOnly="0" labelOnly="1" outline="0" fieldPosition="0">
        <references count="1">
          <reference field="12" count="0"/>
        </references>
      </pivotArea>
    </format>
    <format dxfId="8674">
      <pivotArea grandRow="1" outline="0" collapsedLevelsAreSubtotals="1" fieldPosition="0"/>
    </format>
    <format dxfId="8673">
      <pivotArea dataOnly="0" labelOnly="1" grandRow="1" outline="0" fieldPosition="0"/>
    </format>
    <format dxfId="8672">
      <pivotArea type="all" dataOnly="0" outline="0" fieldPosition="0"/>
    </format>
    <format dxfId="8671">
      <pivotArea type="origin" dataOnly="0" labelOnly="1" outline="0" fieldPosition="0"/>
    </format>
    <format dxfId="8670">
      <pivotArea field="13" type="button" dataOnly="0" labelOnly="1" outline="0" axis="axisCol" fieldPosition="0"/>
    </format>
    <format dxfId="8669">
      <pivotArea type="topRight" dataOnly="0" labelOnly="1" outline="0" fieldPosition="0"/>
    </format>
    <format dxfId="8668">
      <pivotArea outline="0" collapsedLevelsAreSubtotals="1" fieldPosition="0"/>
    </format>
    <format dxfId="8667">
      <pivotArea field="12" type="button" dataOnly="0" labelOnly="1" outline="0" axis="axisRow" fieldPosition="0"/>
    </format>
    <format dxfId="8666">
      <pivotArea dataOnly="0" labelOnly="1" outline="0" fieldPosition="0">
        <references count="1">
          <reference field="12" count="0"/>
        </references>
      </pivotArea>
    </format>
    <format dxfId="8665">
      <pivotArea dataOnly="0" labelOnly="1" grandRow="1" outline="0" fieldPosition="0"/>
    </format>
    <format dxfId="8664">
      <pivotArea dataOnly="0" labelOnly="1" outline="0" fieldPosition="0">
        <references count="1">
          <reference field="13" count="0"/>
        </references>
      </pivotArea>
    </format>
    <format dxfId="8663">
      <pivotArea dataOnly="0" labelOnly="1" grandCol="1" outline="0" fieldPosition="0"/>
    </format>
    <format dxfId="8662">
      <pivotArea field="12" type="button" dataOnly="0" labelOnly="1" outline="0" axis="axisRow" fieldPosition="0"/>
    </format>
    <format dxfId="8661">
      <pivotArea dataOnly="0" labelOnly="1" outline="0" fieldPosition="0">
        <references count="1">
          <reference field="13" count="0"/>
        </references>
      </pivotArea>
    </format>
    <format dxfId="8660">
      <pivotArea dataOnly="0" labelOnly="1" grandCol="1" outline="0" fieldPosition="0"/>
    </format>
    <format dxfId="8659">
      <pivotArea grandRow="1" outline="0" collapsedLevelsAreSubtotals="1" fieldPosition="0"/>
    </format>
    <format dxfId="865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9086">
      <pivotArea type="all" dataOnly="0" outline="0" fieldPosition="0"/>
    </format>
    <format dxfId="9085">
      <pivotArea outline="0" collapsedLevelsAreSubtotals="1" fieldPosition="0"/>
    </format>
    <format dxfId="9084">
      <pivotArea dataOnly="0" labelOnly="1" grandRow="1" outline="0" fieldPosition="0"/>
    </format>
    <format dxfId="9083">
      <pivotArea type="all" dataOnly="0" outline="0" fieldPosition="0"/>
    </format>
    <format dxfId="9082">
      <pivotArea outline="0" collapsedLevelsAreSubtotals="1" fieldPosition="0"/>
    </format>
    <format dxfId="9081">
      <pivotArea dataOnly="0" labelOnly="1" grandRow="1" outline="0" fieldPosition="0"/>
    </format>
    <format dxfId="9080">
      <pivotArea type="all" dataOnly="0" outline="0" fieldPosition="0"/>
    </format>
    <format dxfId="9079">
      <pivotArea type="all" dataOnly="0" outline="0" fieldPosition="0"/>
    </format>
    <format dxfId="9078">
      <pivotArea outline="0" collapsedLevelsAreSubtotals="1" fieldPosition="0"/>
    </format>
    <format dxfId="9077">
      <pivotArea grandRow="1" outline="0" collapsedLevelsAreSubtotals="1" fieldPosition="0"/>
    </format>
    <format dxfId="9076">
      <pivotArea dataOnly="0" labelOnly="1" grandRow="1" outline="0" fieldPosition="0"/>
    </format>
    <format dxfId="9075">
      <pivotArea type="all" dataOnly="0" outline="0" fieldPosition="0"/>
    </format>
    <format dxfId="9074">
      <pivotArea outline="0" collapsedLevelsAreSubtotals="1" fieldPosition="0"/>
    </format>
    <format dxfId="9073">
      <pivotArea dataOnly="0" labelOnly="1" grandRow="1" outline="0" fieldPosition="0"/>
    </format>
    <format dxfId="9072">
      <pivotArea type="all" dataOnly="0" outline="0" fieldPosition="0"/>
    </format>
    <format dxfId="9071">
      <pivotArea outline="0" collapsedLevelsAreSubtotals="1" fieldPosition="0"/>
    </format>
    <format dxfId="9070">
      <pivotArea type="all" dataOnly="0" outline="0" fieldPosition="0"/>
    </format>
    <format dxfId="9069">
      <pivotArea outline="0" collapsedLevelsAreSubtotals="1" fieldPosition="0"/>
    </format>
    <format dxfId="9068">
      <pivotArea grandRow="1" outline="0" collapsedLevelsAreSubtotals="1" fieldPosition="0"/>
    </format>
    <format dxfId="9067">
      <pivotArea dataOnly="0" labelOnly="1" grandRow="1" outline="0" fieldPosition="0"/>
    </format>
    <format dxfId="9066">
      <pivotArea grandRow="1" outline="0" collapsedLevelsAreSubtotals="1" fieldPosition="0"/>
    </format>
    <format dxfId="9065">
      <pivotArea dataOnly="0" labelOnly="1" grandRow="1" outline="0" fieldPosition="0"/>
    </format>
    <format dxfId="9064">
      <pivotArea outline="0" collapsedLevelsAreSubtotals="1" fieldPosition="0"/>
    </format>
    <format dxfId="9063">
      <pivotArea dataOnly="0" labelOnly="1" grandRow="1" outline="0" fieldPosition="0"/>
    </format>
    <format dxfId="9062">
      <pivotArea type="all" dataOnly="0" outline="0" fieldPosition="0"/>
    </format>
    <format dxfId="9061">
      <pivotArea outline="0" collapsedLevelsAreSubtotals="1" fieldPosition="0"/>
    </format>
    <format dxfId="9060">
      <pivotArea dataOnly="0" labelOnly="1" grandRow="1" outline="0" fieldPosition="0"/>
    </format>
    <format dxfId="9059">
      <pivotArea type="all" dataOnly="0" outline="0" fieldPosition="0"/>
    </format>
    <format dxfId="9058">
      <pivotArea outline="0" collapsedLevelsAreSubtotals="1" fieldPosition="0"/>
    </format>
    <format dxfId="9057">
      <pivotArea dataOnly="0" labelOnly="1" grandRow="1" outline="0" fieldPosition="0"/>
    </format>
    <format dxfId="9056">
      <pivotArea grandRow="1" outline="0" collapsedLevelsAreSubtotals="1" fieldPosition="0"/>
    </format>
    <format dxfId="9055">
      <pivotArea dataOnly="0" labelOnly="1" grandRow="1" outline="0" fieldPosition="0"/>
    </format>
    <format dxfId="9054">
      <pivotArea type="all" dataOnly="0" outline="0" fieldPosition="0"/>
    </format>
    <format dxfId="9053">
      <pivotArea outline="0" collapsedLevelsAreSubtotals="1" fieldPosition="0"/>
    </format>
    <format dxfId="9052">
      <pivotArea dataOnly="0" labelOnly="1" grandRow="1" outline="0" fieldPosition="0"/>
    </format>
    <format dxfId="9051">
      <pivotArea type="all" dataOnly="0" outline="0" fieldPosition="0"/>
    </format>
    <format dxfId="9050">
      <pivotArea outline="0" collapsedLevelsAreSubtotals="1" fieldPosition="0"/>
    </format>
    <format dxfId="9049">
      <pivotArea dataOnly="0" labelOnly="1" grandRow="1" outline="0" fieldPosition="0"/>
    </format>
    <format dxfId="9048">
      <pivotArea grandRow="1" outline="0" collapsedLevelsAreSubtotals="1" fieldPosition="0"/>
    </format>
    <format dxfId="9047">
      <pivotArea dataOnly="0" labelOnly="1" grandRow="1" outline="0" fieldPosition="0"/>
    </format>
    <format dxfId="9046">
      <pivotArea grandRow="1" outline="0" collapsedLevelsAreSubtotals="1" fieldPosition="0"/>
    </format>
    <format dxfId="9045">
      <pivotArea dataOnly="0" labelOnly="1" grandRow="1" outline="0" fieldPosition="0"/>
    </format>
    <format dxfId="9044">
      <pivotArea type="all" dataOnly="0" outline="0" fieldPosition="0"/>
    </format>
    <format dxfId="9043">
      <pivotArea outline="0" collapsedLevelsAreSubtotals="1" fieldPosition="0"/>
    </format>
    <format dxfId="9042">
      <pivotArea dataOnly="0" labelOnly="1" grandRow="1" outline="0" fieldPosition="0"/>
    </format>
    <format dxfId="9041">
      <pivotArea type="all" dataOnly="0" outline="0" fieldPosition="0"/>
    </format>
    <format dxfId="9040">
      <pivotArea outline="0" collapsedLevelsAreSubtotals="1" fieldPosition="0"/>
    </format>
    <format dxfId="9039">
      <pivotArea dataOnly="0" labelOnly="1" grandRow="1" outline="0" fieldPosition="0"/>
    </format>
    <format dxfId="9038">
      <pivotArea grandRow="1" outline="0" collapsedLevelsAreSubtotals="1" fieldPosition="0"/>
    </format>
    <format dxfId="9037">
      <pivotArea dataOnly="0" labelOnly="1" grandRow="1" outline="0" fieldPosition="0"/>
    </format>
    <format dxfId="9036">
      <pivotArea type="all" dataOnly="0" outline="0" fieldPosition="0"/>
    </format>
    <format dxfId="9035">
      <pivotArea outline="0" collapsedLevelsAreSubtotals="1" fieldPosition="0"/>
    </format>
    <format dxfId="9034">
      <pivotArea dataOnly="0" labelOnly="1" grandRow="1" outline="0" fieldPosition="0"/>
    </format>
    <format dxfId="9033">
      <pivotArea type="all" dataOnly="0" outline="0" fieldPosition="0"/>
    </format>
    <format dxfId="9032">
      <pivotArea outline="0" collapsedLevelsAreSubtotals="1" fieldPosition="0"/>
    </format>
    <format dxfId="9031">
      <pivotArea dataOnly="0" labelOnly="1" grandRow="1" outline="0" fieldPosition="0"/>
    </format>
    <format dxfId="9030">
      <pivotArea type="all" dataOnly="0" outline="0" fieldPosition="0"/>
    </format>
    <format dxfId="9029">
      <pivotArea outline="0" collapsedLevelsAreSubtotals="1" fieldPosition="0"/>
    </format>
    <format dxfId="9028">
      <pivotArea dataOnly="0" labelOnly="1" grandRow="1" outline="0" fieldPosition="0"/>
    </format>
    <format dxfId="9027">
      <pivotArea grandRow="1" outline="0" collapsedLevelsAreSubtotals="1" fieldPosition="0"/>
    </format>
    <format dxfId="9026">
      <pivotArea dataOnly="0" labelOnly="1" grandRow="1" outline="0" fieldPosition="0"/>
    </format>
    <format dxfId="9025">
      <pivotArea type="all" dataOnly="0" outline="0" fieldPosition="0"/>
    </format>
    <format dxfId="9024">
      <pivotArea outline="0" collapsedLevelsAreSubtotals="1" fieldPosition="0"/>
    </format>
    <format dxfId="9023">
      <pivotArea dataOnly="0" labelOnly="1" grandRow="1" outline="0" fieldPosition="0"/>
    </format>
    <format dxfId="9022">
      <pivotArea grandRow="1" outline="0" collapsedLevelsAreSubtotals="1" fieldPosition="0"/>
    </format>
    <format dxfId="9021">
      <pivotArea dataOnly="0" labelOnly="1" grandRow="1" outline="0" fieldPosition="0"/>
    </format>
    <format dxfId="9020">
      <pivotArea type="all" dataOnly="0" outline="0" fieldPosition="0"/>
    </format>
    <format dxfId="9019">
      <pivotArea outline="0" collapsedLevelsAreSubtotals="1" fieldPosition="0"/>
    </format>
    <format dxfId="9018">
      <pivotArea dataOnly="0" labelOnly="1" grandRow="1" outline="0" fieldPosition="0"/>
    </format>
    <format dxfId="9017">
      <pivotArea grandRow="1" outline="0" collapsedLevelsAreSubtotals="1" fieldPosition="0"/>
    </format>
    <format dxfId="9016">
      <pivotArea dataOnly="0" labelOnly="1" grandRow="1" outline="0" fieldPosition="0"/>
    </format>
    <format dxfId="9015">
      <pivotArea type="all" dataOnly="0" outline="0" fieldPosition="0"/>
    </format>
    <format dxfId="9014">
      <pivotArea outline="0" collapsedLevelsAreSubtotals="1" fieldPosition="0"/>
    </format>
    <format dxfId="9013">
      <pivotArea dataOnly="0" labelOnly="1" grandRow="1" outline="0" fieldPosition="0"/>
    </format>
    <format dxfId="9012">
      <pivotArea type="all" dataOnly="0" outline="0" fieldPosition="0"/>
    </format>
    <format dxfId="9011">
      <pivotArea outline="0" collapsedLevelsAreSubtotals="1" fieldPosition="0"/>
    </format>
    <format dxfId="9010">
      <pivotArea dataOnly="0" labelOnly="1" grandRow="1" outline="0" fieldPosition="0"/>
    </format>
    <format dxfId="9009">
      <pivotArea type="all" dataOnly="0" outline="0" fieldPosition="0"/>
    </format>
    <format dxfId="9008">
      <pivotArea outline="0" collapsedLevelsAreSubtotals="1" fieldPosition="0"/>
    </format>
    <format dxfId="9007">
      <pivotArea dataOnly="0" labelOnly="1" grandRow="1" outline="0" fieldPosition="0"/>
    </format>
    <format dxfId="9006">
      <pivotArea type="all" dataOnly="0" outline="0" fieldPosition="0"/>
    </format>
    <format dxfId="9005">
      <pivotArea outline="0" collapsedLevelsAreSubtotals="1" fieldPosition="0"/>
    </format>
    <format dxfId="9004">
      <pivotArea dataOnly="0" labelOnly="1" grandRow="1" outline="0" fieldPosition="0"/>
    </format>
    <format dxfId="9003">
      <pivotArea type="all" dataOnly="0" outline="0" fieldPosition="0"/>
    </format>
    <format dxfId="9002">
      <pivotArea outline="0" collapsedLevelsAreSubtotals="1" fieldPosition="0"/>
    </format>
    <format dxfId="9001">
      <pivotArea dataOnly="0" labelOnly="1" grandRow="1" outline="0" fieldPosition="0"/>
    </format>
    <format dxfId="9000">
      <pivotArea type="all" dataOnly="0" outline="0" fieldPosition="0"/>
    </format>
    <format dxfId="8999">
      <pivotArea outline="0" collapsedLevelsAreSubtotals="1" fieldPosition="0"/>
    </format>
    <format dxfId="8998">
      <pivotArea dataOnly="0" labelOnly="1" grandRow="1" outline="0" fieldPosition="0"/>
    </format>
    <format dxfId="8997">
      <pivotArea type="all" dataOnly="0" outline="0" fieldPosition="0"/>
    </format>
    <format dxfId="8996">
      <pivotArea outline="0" collapsedLevelsAreSubtotals="1" fieldPosition="0"/>
    </format>
    <format dxfId="8995">
      <pivotArea dataOnly="0" labelOnly="1" grandRow="1" outline="0" fieldPosition="0"/>
    </format>
    <format dxfId="8994">
      <pivotArea type="all" dataOnly="0" outline="0" fieldPosition="0"/>
    </format>
    <format dxfId="8993">
      <pivotArea outline="0" collapsedLevelsAreSubtotals="1" fieldPosition="0"/>
    </format>
    <format dxfId="8992">
      <pivotArea dataOnly="0" labelOnly="1" grandRow="1" outline="0" fieldPosition="0"/>
    </format>
    <format dxfId="8991">
      <pivotArea type="all" dataOnly="0" outline="0" fieldPosition="0"/>
    </format>
    <format dxfId="8990">
      <pivotArea outline="0" collapsedLevelsAreSubtotals="1" fieldPosition="0"/>
    </format>
    <format dxfId="8989">
      <pivotArea dataOnly="0" labelOnly="1" grandRow="1" outline="0" fieldPosition="0"/>
    </format>
    <format dxfId="8988">
      <pivotArea grandRow="1" outline="0" collapsedLevelsAreSubtotals="1" fieldPosition="0"/>
    </format>
    <format dxfId="8987">
      <pivotArea dataOnly="0" labelOnly="1" grandRow="1" outline="0" fieldPosition="0"/>
    </format>
    <format dxfId="8986">
      <pivotArea type="all" dataOnly="0" outline="0" fieldPosition="0"/>
    </format>
    <format dxfId="8985">
      <pivotArea outline="0" collapsedLevelsAreSubtotals="1" fieldPosition="0"/>
    </format>
    <format dxfId="8984">
      <pivotArea dataOnly="0" labelOnly="1" grandRow="1" outline="0" fieldPosition="0"/>
    </format>
    <format dxfId="8983">
      <pivotArea type="all" dataOnly="0" outline="0" fieldPosition="0"/>
    </format>
    <format dxfId="8982">
      <pivotArea outline="0" collapsedLevelsAreSubtotals="1" fieldPosition="0"/>
    </format>
    <format dxfId="8981">
      <pivotArea dataOnly="0" labelOnly="1" grandRow="1" outline="0" fieldPosition="0"/>
    </format>
    <format dxfId="8980">
      <pivotArea type="all" dataOnly="0" outline="0" fieldPosition="0"/>
    </format>
    <format dxfId="8979">
      <pivotArea outline="0" collapsedLevelsAreSubtotals="1" fieldPosition="0"/>
    </format>
    <format dxfId="8978">
      <pivotArea dataOnly="0" labelOnly="1" grandRow="1" outline="0" fieldPosition="0"/>
    </format>
    <format dxfId="8977">
      <pivotArea type="all" dataOnly="0" outline="0" fieldPosition="0"/>
    </format>
    <format dxfId="8976">
      <pivotArea outline="0" collapsedLevelsAreSubtotals="1" fieldPosition="0"/>
    </format>
    <format dxfId="8975">
      <pivotArea dataOnly="0" labelOnly="1" grandRow="1" outline="0" fieldPosition="0"/>
    </format>
    <format dxfId="8974">
      <pivotArea type="all" dataOnly="0" outline="0" fieldPosition="0"/>
    </format>
    <format dxfId="8973">
      <pivotArea outline="0" collapsedLevelsAreSubtotals="1" fieldPosition="0"/>
    </format>
    <format dxfId="8972">
      <pivotArea dataOnly="0" labelOnly="1" grandRow="1" outline="0" fieldPosition="0"/>
    </format>
    <format dxfId="8971">
      <pivotArea outline="0" fieldPosition="0">
        <references count="1">
          <reference field="4294967294" count="1">
            <x v="1"/>
          </reference>
        </references>
      </pivotArea>
    </format>
    <format dxfId="8970">
      <pivotArea type="all" dataOnly="0" outline="0" fieldPosition="0"/>
    </format>
    <format dxfId="8969">
      <pivotArea outline="0" collapsedLevelsAreSubtotals="1" fieldPosition="0"/>
    </format>
    <format dxfId="8968">
      <pivotArea field="24" type="button" dataOnly="0" labelOnly="1" outline="0" axis="axisRow" fieldPosition="0"/>
    </format>
    <format dxfId="8967">
      <pivotArea dataOnly="0" labelOnly="1" grandRow="1" outline="0" fieldPosition="0"/>
    </format>
    <format dxfId="8966">
      <pivotArea dataOnly="0" labelOnly="1" outline="0" fieldPosition="0">
        <references count="1">
          <reference field="4294967294" count="2">
            <x v="0"/>
            <x v="1"/>
          </reference>
        </references>
      </pivotArea>
    </format>
    <format dxfId="8965">
      <pivotArea type="all" dataOnly="0" outline="0" fieldPosition="0"/>
    </format>
    <format dxfId="8964">
      <pivotArea outline="0" collapsedLevelsAreSubtotals="1" fieldPosition="0"/>
    </format>
    <format dxfId="8963">
      <pivotArea field="24" type="button" dataOnly="0" labelOnly="1" outline="0" axis="axisRow" fieldPosition="0"/>
    </format>
    <format dxfId="8962">
      <pivotArea dataOnly="0" labelOnly="1" grandRow="1" outline="0" fieldPosition="0"/>
    </format>
    <format dxfId="8961">
      <pivotArea dataOnly="0" labelOnly="1" outline="0" fieldPosition="0">
        <references count="1">
          <reference field="4294967294" count="2">
            <x v="0"/>
            <x v="1"/>
          </reference>
        </references>
      </pivotArea>
    </format>
    <format dxfId="8960">
      <pivotArea type="all" dataOnly="0" outline="0" fieldPosition="0"/>
    </format>
    <format dxfId="8959">
      <pivotArea outline="0" collapsedLevelsAreSubtotals="1" fieldPosition="0"/>
    </format>
    <format dxfId="8958">
      <pivotArea field="24" type="button" dataOnly="0" labelOnly="1" outline="0" axis="axisRow" fieldPosition="0"/>
    </format>
    <format dxfId="8957">
      <pivotArea dataOnly="0" labelOnly="1" grandRow="1" outline="0" fieldPosition="0"/>
    </format>
    <format dxfId="8956">
      <pivotArea dataOnly="0" labelOnly="1" outline="0" fieldPosition="0">
        <references count="1">
          <reference field="4294967294" count="2">
            <x v="0"/>
            <x v="1"/>
          </reference>
        </references>
      </pivotArea>
    </format>
    <format dxfId="8955">
      <pivotArea type="all" dataOnly="0" outline="0" fieldPosition="0"/>
    </format>
    <format dxfId="8954">
      <pivotArea outline="0" collapsedLevelsAreSubtotals="1" fieldPosition="0"/>
    </format>
    <format dxfId="8953">
      <pivotArea field="24" type="button" dataOnly="0" labelOnly="1" outline="0" axis="axisRow" fieldPosition="0"/>
    </format>
    <format dxfId="8952">
      <pivotArea dataOnly="0" labelOnly="1" grandRow="1" outline="0" fieldPosition="0"/>
    </format>
    <format dxfId="8951">
      <pivotArea dataOnly="0" labelOnly="1" outline="0" fieldPosition="0">
        <references count="1">
          <reference field="4294967294" count="2">
            <x v="0"/>
            <x v="1"/>
          </reference>
        </references>
      </pivotArea>
    </format>
    <format dxfId="8950">
      <pivotArea type="all" dataOnly="0" outline="0" fieldPosition="0"/>
    </format>
    <format dxfId="8949">
      <pivotArea outline="0" collapsedLevelsAreSubtotals="1" fieldPosition="0"/>
    </format>
    <format dxfId="8948">
      <pivotArea field="24" type="button" dataOnly="0" labelOnly="1" outline="0" axis="axisRow" fieldPosition="0"/>
    </format>
    <format dxfId="8947">
      <pivotArea dataOnly="0" labelOnly="1" grandRow="1" outline="0" fieldPosition="0"/>
    </format>
    <format dxfId="8946">
      <pivotArea dataOnly="0" labelOnly="1" outline="0" fieldPosition="0">
        <references count="1">
          <reference field="4294967294" count="2">
            <x v="0"/>
            <x v="1"/>
          </reference>
        </references>
      </pivotArea>
    </format>
    <format dxfId="8945">
      <pivotArea type="all" dataOnly="0" outline="0" fieldPosition="0"/>
    </format>
    <format dxfId="8944">
      <pivotArea outline="0" collapsedLevelsAreSubtotals="1" fieldPosition="0"/>
    </format>
    <format dxfId="8943">
      <pivotArea field="24" type="button" dataOnly="0" labelOnly="1" outline="0" axis="axisRow" fieldPosition="0"/>
    </format>
    <format dxfId="8942">
      <pivotArea dataOnly="0" labelOnly="1" grandRow="1" outline="0" fieldPosition="0"/>
    </format>
    <format dxfId="8941">
      <pivotArea dataOnly="0" labelOnly="1" outline="0" fieldPosition="0">
        <references count="1">
          <reference field="4294967294" count="2">
            <x v="0"/>
            <x v="1"/>
          </reference>
        </references>
      </pivotArea>
    </format>
    <format dxfId="8940">
      <pivotArea type="all" dataOnly="0" outline="0" fieldPosition="0"/>
    </format>
    <format dxfId="8939">
      <pivotArea outline="0" collapsedLevelsAreSubtotals="1" fieldPosition="0"/>
    </format>
    <format dxfId="8938">
      <pivotArea field="24" type="button" dataOnly="0" labelOnly="1" outline="0" axis="axisRow" fieldPosition="0"/>
    </format>
    <format dxfId="8937">
      <pivotArea dataOnly="0" labelOnly="1" grandRow="1" outline="0" fieldPosition="0"/>
    </format>
    <format dxfId="8936">
      <pivotArea dataOnly="0" labelOnly="1" outline="0" fieldPosition="0">
        <references count="1">
          <reference field="4294967294" count="2">
            <x v="0"/>
            <x v="1"/>
          </reference>
        </references>
      </pivotArea>
    </format>
    <format dxfId="8935">
      <pivotArea type="all" dataOnly="0" outline="0" fieldPosition="0"/>
    </format>
    <format dxfId="8934">
      <pivotArea outline="0" collapsedLevelsAreSubtotals="1" fieldPosition="0"/>
    </format>
    <format dxfId="8933">
      <pivotArea field="24" type="button" dataOnly="0" labelOnly="1" outline="0" axis="axisRow" fieldPosition="0"/>
    </format>
    <format dxfId="8932">
      <pivotArea dataOnly="0" labelOnly="1" grandRow="1" outline="0" fieldPosition="0"/>
    </format>
    <format dxfId="8931">
      <pivotArea dataOnly="0" labelOnly="1" outline="0" fieldPosition="0">
        <references count="1">
          <reference field="4294967294" count="2">
            <x v="0"/>
            <x v="1"/>
          </reference>
        </references>
      </pivotArea>
    </format>
    <format dxfId="8930">
      <pivotArea field="24" type="button" dataOnly="0" labelOnly="1" outline="0" axis="axisRow" fieldPosition="0"/>
    </format>
    <format dxfId="8929">
      <pivotArea dataOnly="0" labelOnly="1" outline="0" fieldPosition="0">
        <references count="1">
          <reference field="4294967294" count="2">
            <x v="0"/>
            <x v="1"/>
          </reference>
        </references>
      </pivotArea>
    </format>
    <format dxfId="8928">
      <pivotArea grandRow="1" outline="0" collapsedLevelsAreSubtotals="1" fieldPosition="0"/>
    </format>
    <format dxfId="8927">
      <pivotArea dataOnly="0" labelOnly="1" grandRow="1" outline="0" fieldPosition="0"/>
    </format>
    <format dxfId="8926">
      <pivotArea dataOnly="0" labelOnly="1" outline="0" fieldPosition="0">
        <references count="1">
          <reference field="4294967294" count="1">
            <x v="1"/>
          </reference>
        </references>
      </pivotArea>
    </format>
    <format dxfId="8925">
      <pivotArea type="all" dataOnly="0" outline="0" fieldPosition="0"/>
    </format>
    <format dxfId="8924">
      <pivotArea outline="0" collapsedLevelsAreSubtotals="1" fieldPosition="0"/>
    </format>
    <format dxfId="8923">
      <pivotArea field="24" type="button" dataOnly="0" labelOnly="1" outline="0" axis="axisRow" fieldPosition="0"/>
    </format>
    <format dxfId="8922">
      <pivotArea dataOnly="0" labelOnly="1" grandRow="1" outline="0" fieldPosition="0"/>
    </format>
    <format dxfId="8921">
      <pivotArea dataOnly="0" labelOnly="1" outline="0" fieldPosition="0">
        <references count="1">
          <reference field="4294967294" count="2">
            <x v="0"/>
            <x v="1"/>
          </reference>
        </references>
      </pivotArea>
    </format>
    <format dxfId="8920">
      <pivotArea type="all" dataOnly="0" outline="0" fieldPosition="0"/>
    </format>
    <format dxfId="8919">
      <pivotArea outline="0" collapsedLevelsAreSubtotals="1" fieldPosition="0"/>
    </format>
    <format dxfId="8918">
      <pivotArea field="24" type="button" dataOnly="0" labelOnly="1" outline="0" axis="axisRow" fieldPosition="0"/>
    </format>
    <format dxfId="8917">
      <pivotArea dataOnly="0" labelOnly="1" grandRow="1" outline="0" fieldPosition="0"/>
    </format>
    <format dxfId="8916">
      <pivotArea dataOnly="0" labelOnly="1" outline="0" fieldPosition="0">
        <references count="1">
          <reference field="4294967294" count="2">
            <x v="0"/>
            <x v="1"/>
          </reference>
        </references>
      </pivotArea>
    </format>
    <format dxfId="8915">
      <pivotArea type="all" dataOnly="0" outline="0" fieldPosition="0"/>
    </format>
    <format dxfId="8914">
      <pivotArea outline="0" collapsedLevelsAreSubtotals="1" fieldPosition="0"/>
    </format>
    <format dxfId="8913">
      <pivotArea field="24" type="button" dataOnly="0" labelOnly="1" outline="0" axis="axisRow" fieldPosition="0"/>
    </format>
    <format dxfId="8912">
      <pivotArea dataOnly="0" labelOnly="1" grandRow="1" outline="0" fieldPosition="0"/>
    </format>
    <format dxfId="8911">
      <pivotArea dataOnly="0" labelOnly="1" outline="0" fieldPosition="0">
        <references count="1">
          <reference field="4294967294" count="2">
            <x v="0"/>
            <x v="1"/>
          </reference>
        </references>
      </pivotArea>
    </format>
    <format dxfId="8910">
      <pivotArea type="all" dataOnly="0" outline="0" fieldPosition="0"/>
    </format>
    <format dxfId="8909">
      <pivotArea outline="0" collapsedLevelsAreSubtotals="1" fieldPosition="0"/>
    </format>
    <format dxfId="8908">
      <pivotArea field="24" type="button" dataOnly="0" labelOnly="1" outline="0" axis="axisRow" fieldPosition="0"/>
    </format>
    <format dxfId="8907">
      <pivotArea dataOnly="0" labelOnly="1" grandRow="1" outline="0" fieldPosition="0"/>
    </format>
    <format dxfId="8906">
      <pivotArea dataOnly="0" labelOnly="1" outline="0" fieldPosition="0">
        <references count="1">
          <reference field="4294967294" count="2">
            <x v="0"/>
            <x v="1"/>
          </reference>
        </references>
      </pivotArea>
    </format>
    <format dxfId="8905">
      <pivotArea type="all" dataOnly="0" outline="0" fieldPosition="0"/>
    </format>
    <format dxfId="8904">
      <pivotArea outline="0" collapsedLevelsAreSubtotals="1" fieldPosition="0"/>
    </format>
    <format dxfId="8903">
      <pivotArea field="24" type="button" dataOnly="0" labelOnly="1" outline="0" axis="axisRow" fieldPosition="0"/>
    </format>
    <format dxfId="8902">
      <pivotArea dataOnly="0" labelOnly="1" grandRow="1" outline="0" fieldPosition="0"/>
    </format>
    <format dxfId="8901">
      <pivotArea dataOnly="0" labelOnly="1" outline="0" fieldPosition="0">
        <references count="1">
          <reference field="4294967294" count="2">
            <x v="0"/>
            <x v="1"/>
          </reference>
        </references>
      </pivotArea>
    </format>
    <format dxfId="8900">
      <pivotArea type="all" dataOnly="0" outline="0" fieldPosition="0"/>
    </format>
    <format dxfId="8899">
      <pivotArea outline="0" collapsedLevelsAreSubtotals="1" fieldPosition="0"/>
    </format>
    <format dxfId="8898">
      <pivotArea field="24" type="button" dataOnly="0" labelOnly="1" outline="0" axis="axisRow" fieldPosition="0"/>
    </format>
    <format dxfId="8897">
      <pivotArea dataOnly="0" labelOnly="1" grandRow="1" outline="0" fieldPosition="0"/>
    </format>
    <format dxfId="8896">
      <pivotArea dataOnly="0" labelOnly="1" outline="0" fieldPosition="0">
        <references count="1">
          <reference field="4294967294" count="2">
            <x v="0"/>
            <x v="1"/>
          </reference>
        </references>
      </pivotArea>
    </format>
    <format dxfId="8895">
      <pivotArea type="all" dataOnly="0" outline="0" fieldPosition="0"/>
    </format>
    <format dxfId="8894">
      <pivotArea outline="0" collapsedLevelsAreSubtotals="1" fieldPosition="0"/>
    </format>
    <format dxfId="8893">
      <pivotArea field="24" type="button" dataOnly="0" labelOnly="1" outline="0" axis="axisRow" fieldPosition="0"/>
    </format>
    <format dxfId="8892">
      <pivotArea dataOnly="0" labelOnly="1" grandRow="1" outline="0" fieldPosition="0"/>
    </format>
    <format dxfId="8891">
      <pivotArea dataOnly="0" labelOnly="1" outline="0" fieldPosition="0">
        <references count="1">
          <reference field="4294967294" count="2">
            <x v="0"/>
            <x v="1"/>
          </reference>
        </references>
      </pivotArea>
    </format>
    <format dxfId="8890">
      <pivotArea type="all" dataOnly="0" outline="0" fieldPosition="0"/>
    </format>
    <format dxfId="8889">
      <pivotArea outline="0" collapsedLevelsAreSubtotals="1" fieldPosition="0"/>
    </format>
    <format dxfId="8888">
      <pivotArea field="24" type="button" dataOnly="0" labelOnly="1" outline="0" axis="axisRow" fieldPosition="0"/>
    </format>
    <format dxfId="8887">
      <pivotArea dataOnly="0" labelOnly="1" grandRow="1" outline="0" fieldPosition="0"/>
    </format>
    <format dxfId="8886">
      <pivotArea dataOnly="0" labelOnly="1" outline="0" fieldPosition="0">
        <references count="1">
          <reference field="4294967294" count="2">
            <x v="0"/>
            <x v="1"/>
          </reference>
        </references>
      </pivotArea>
    </format>
    <format dxfId="8885">
      <pivotArea field="24" type="button" dataOnly="0" labelOnly="1" outline="0" axis="axisRow" fieldPosition="0"/>
    </format>
    <format dxfId="8884">
      <pivotArea dataOnly="0" labelOnly="1" outline="0" fieldPosition="0">
        <references count="1">
          <reference field="4294967294" count="2">
            <x v="0"/>
            <x v="1"/>
          </reference>
        </references>
      </pivotArea>
    </format>
    <format dxfId="8883">
      <pivotArea type="all" dataOnly="0" outline="0" fieldPosition="0"/>
    </format>
    <format dxfId="8882">
      <pivotArea outline="0" collapsedLevelsAreSubtotals="1" fieldPosition="0"/>
    </format>
    <format dxfId="8881">
      <pivotArea field="24" type="button" dataOnly="0" labelOnly="1" outline="0" axis="axisRow" fieldPosition="0"/>
    </format>
    <format dxfId="8880">
      <pivotArea dataOnly="0" labelOnly="1" grandRow="1" outline="0" fieldPosition="0"/>
    </format>
    <format dxfId="8879">
      <pivotArea dataOnly="0" labelOnly="1" outline="0" fieldPosition="0">
        <references count="1">
          <reference field="4294967294" count="2">
            <x v="0"/>
            <x v="1"/>
          </reference>
        </references>
      </pivotArea>
    </format>
    <format dxfId="8878">
      <pivotArea type="all" dataOnly="0" outline="0" fieldPosition="0"/>
    </format>
    <format dxfId="8877">
      <pivotArea outline="0" collapsedLevelsAreSubtotals="1" fieldPosition="0"/>
    </format>
    <format dxfId="8876">
      <pivotArea field="24" type="button" dataOnly="0" labelOnly="1" outline="0" axis="axisRow" fieldPosition="0"/>
    </format>
    <format dxfId="8875">
      <pivotArea dataOnly="0" labelOnly="1" grandRow="1" outline="0" fieldPosition="0"/>
    </format>
    <format dxfId="8874">
      <pivotArea dataOnly="0" labelOnly="1" outline="0" fieldPosition="0">
        <references count="1">
          <reference field="4294967294" count="2">
            <x v="0"/>
            <x v="1"/>
          </reference>
        </references>
      </pivotArea>
    </format>
    <format dxfId="8873">
      <pivotArea type="all" dataOnly="0" outline="0" fieldPosition="0"/>
    </format>
    <format dxfId="8872">
      <pivotArea outline="0" collapsedLevelsAreSubtotals="1" fieldPosition="0"/>
    </format>
    <format dxfId="8871">
      <pivotArea field="24" type="button" dataOnly="0" labelOnly="1" outline="0" axis="axisRow" fieldPosition="0"/>
    </format>
    <format dxfId="8870">
      <pivotArea dataOnly="0" labelOnly="1" grandRow="1" outline="0" fieldPosition="0"/>
    </format>
    <format dxfId="8869">
      <pivotArea dataOnly="0" labelOnly="1" outline="0" fieldPosition="0">
        <references count="1">
          <reference field="4294967294" count="2">
            <x v="0"/>
            <x v="1"/>
          </reference>
        </references>
      </pivotArea>
    </format>
    <format dxfId="8868">
      <pivotArea grandRow="1" outline="0" collapsedLevelsAreSubtotals="1" fieldPosition="0"/>
    </format>
    <format dxfId="8867">
      <pivotArea dataOnly="0" labelOnly="1" grandRow="1" outline="0" fieldPosition="0"/>
    </format>
    <format dxfId="8866">
      <pivotArea grandRow="1" outline="0" collapsedLevelsAreSubtotals="1" fieldPosition="0"/>
    </format>
    <format dxfId="8865">
      <pivotArea dataOnly="0" labelOnly="1" grandRow="1" outline="0" fieldPosition="0"/>
    </format>
    <format dxfId="8864">
      <pivotArea type="all" dataOnly="0" outline="0" fieldPosition="0"/>
    </format>
    <format dxfId="8863">
      <pivotArea outline="0" collapsedLevelsAreSubtotals="1" fieldPosition="0"/>
    </format>
    <format dxfId="8862">
      <pivotArea field="24" type="button" dataOnly="0" labelOnly="1" outline="0" axis="axisRow" fieldPosition="0"/>
    </format>
    <format dxfId="8861">
      <pivotArea dataOnly="0" labelOnly="1" grandRow="1" outline="0" fieldPosition="0"/>
    </format>
    <format dxfId="8860">
      <pivotArea dataOnly="0" labelOnly="1" outline="0" fieldPosition="0">
        <references count="1">
          <reference field="4294967294" count="2">
            <x v="0"/>
            <x v="1"/>
          </reference>
        </references>
      </pivotArea>
    </format>
    <format dxfId="8859">
      <pivotArea type="all" dataOnly="0" outline="0" fieldPosition="0"/>
    </format>
    <format dxfId="8858">
      <pivotArea outline="0" collapsedLevelsAreSubtotals="1" fieldPosition="0"/>
    </format>
    <format dxfId="8857">
      <pivotArea field="24" type="button" dataOnly="0" labelOnly="1" outline="0" axis="axisRow" fieldPosition="0"/>
    </format>
    <format dxfId="8856">
      <pivotArea dataOnly="0" labelOnly="1" grandRow="1" outline="0" fieldPosition="0"/>
    </format>
    <format dxfId="8855">
      <pivotArea dataOnly="0" labelOnly="1" outline="0" fieldPosition="0">
        <references count="1">
          <reference field="4294967294" count="2">
            <x v="0"/>
            <x v="1"/>
          </reference>
        </references>
      </pivotArea>
    </format>
    <format dxfId="8854">
      <pivotArea type="all" dataOnly="0" outline="0" fieldPosition="0"/>
    </format>
    <format dxfId="8853">
      <pivotArea outline="0" collapsedLevelsAreSubtotals="1" fieldPosition="0"/>
    </format>
    <format dxfId="8852">
      <pivotArea field="24" type="button" dataOnly="0" labelOnly="1" outline="0" axis="axisRow" fieldPosition="0"/>
    </format>
    <format dxfId="8851">
      <pivotArea dataOnly="0" labelOnly="1" grandRow="1" outline="0" fieldPosition="0"/>
    </format>
    <format dxfId="8850">
      <pivotArea dataOnly="0" labelOnly="1" outline="0" fieldPosition="0">
        <references count="1">
          <reference field="4294967294" count="2">
            <x v="0"/>
            <x v="1"/>
          </reference>
        </references>
      </pivotArea>
    </format>
    <format dxfId="8849">
      <pivotArea type="all" dataOnly="0" outline="0" fieldPosition="0"/>
    </format>
    <format dxfId="8848">
      <pivotArea outline="0" collapsedLevelsAreSubtotals="1" fieldPosition="0"/>
    </format>
    <format dxfId="8847">
      <pivotArea field="24" type="button" dataOnly="0" labelOnly="1" outline="0" axis="axisRow" fieldPosition="0"/>
    </format>
    <format dxfId="8846">
      <pivotArea dataOnly="0" labelOnly="1" grandRow="1" outline="0" fieldPosition="0"/>
    </format>
    <format dxfId="8845">
      <pivotArea dataOnly="0" labelOnly="1" outline="0" fieldPosition="0">
        <references count="1">
          <reference field="4294967294" count="2">
            <x v="0"/>
            <x v="1"/>
          </reference>
        </references>
      </pivotArea>
    </format>
    <format dxfId="8844">
      <pivotArea type="all" dataOnly="0" outline="0" fieldPosition="0"/>
    </format>
    <format dxfId="8843">
      <pivotArea outline="0" collapsedLevelsAreSubtotals="1" fieldPosition="0"/>
    </format>
    <format dxfId="8842">
      <pivotArea field="24" type="button" dataOnly="0" labelOnly="1" outline="0" axis="axisRow" fieldPosition="0"/>
    </format>
    <format dxfId="8841">
      <pivotArea dataOnly="0" labelOnly="1" grandRow="1" outline="0" fieldPosition="0"/>
    </format>
    <format dxfId="8840">
      <pivotArea dataOnly="0" labelOnly="1" outline="0" fieldPosition="0">
        <references count="1">
          <reference field="4294967294" count="2">
            <x v="0"/>
            <x v="1"/>
          </reference>
        </references>
      </pivotArea>
    </format>
    <format dxfId="8839">
      <pivotArea type="all" dataOnly="0" outline="0" fieldPosition="0"/>
    </format>
    <format dxfId="8838">
      <pivotArea outline="0" collapsedLevelsAreSubtotals="1" fieldPosition="0"/>
    </format>
    <format dxfId="8837">
      <pivotArea field="24" type="button" dataOnly="0" labelOnly="1" outline="0" axis="axisRow" fieldPosition="0"/>
    </format>
    <format dxfId="8836">
      <pivotArea dataOnly="0" labelOnly="1" grandRow="1" outline="0" fieldPosition="0"/>
    </format>
    <format dxfId="8835">
      <pivotArea dataOnly="0" labelOnly="1" outline="0" fieldPosition="0">
        <references count="1">
          <reference field="4294967294" count="2">
            <x v="0"/>
            <x v="1"/>
          </reference>
        </references>
      </pivotArea>
    </format>
    <format dxfId="8834">
      <pivotArea type="all" dataOnly="0" outline="0" fieldPosition="0"/>
    </format>
    <format dxfId="8833">
      <pivotArea outline="0" collapsedLevelsAreSubtotals="1" fieldPosition="0"/>
    </format>
    <format dxfId="8832">
      <pivotArea field="24" type="button" dataOnly="0" labelOnly="1" outline="0" axis="axisRow" fieldPosition="0"/>
    </format>
    <format dxfId="8831">
      <pivotArea dataOnly="0" labelOnly="1" grandRow="1" outline="0" fieldPosition="0"/>
    </format>
    <format dxfId="8830">
      <pivotArea dataOnly="0" labelOnly="1" outline="0" fieldPosition="0">
        <references count="1">
          <reference field="4294967294" count="2">
            <x v="0"/>
            <x v="1"/>
          </reference>
        </references>
      </pivotArea>
    </format>
    <format dxfId="8829">
      <pivotArea type="all" dataOnly="0" outline="0" fieldPosition="0"/>
    </format>
    <format dxfId="8828">
      <pivotArea outline="0" collapsedLevelsAreSubtotals="1" fieldPosition="0"/>
    </format>
    <format dxfId="8827">
      <pivotArea field="24" type="button" dataOnly="0" labelOnly="1" outline="0" axis="axisRow" fieldPosition="0"/>
    </format>
    <format dxfId="8826">
      <pivotArea dataOnly="0" labelOnly="1" grandRow="1" outline="0" fieldPosition="0"/>
    </format>
    <format dxfId="8825">
      <pivotArea dataOnly="0" labelOnly="1" outline="0" fieldPosition="0">
        <references count="1">
          <reference field="4294967294" count="2">
            <x v="0"/>
            <x v="1"/>
          </reference>
        </references>
      </pivotArea>
    </format>
    <format dxfId="8824">
      <pivotArea type="all" dataOnly="0" outline="0" fieldPosition="0"/>
    </format>
    <format dxfId="8823">
      <pivotArea outline="0" collapsedLevelsAreSubtotals="1" fieldPosition="0"/>
    </format>
    <format dxfId="8822">
      <pivotArea field="24" type="button" dataOnly="0" labelOnly="1" outline="0" axis="axisRow" fieldPosition="0"/>
    </format>
    <format dxfId="8821">
      <pivotArea dataOnly="0" labelOnly="1" grandRow="1" outline="0" fieldPosition="0"/>
    </format>
    <format dxfId="8820">
      <pivotArea dataOnly="0" labelOnly="1" outline="0" fieldPosition="0">
        <references count="1">
          <reference field="4294967294" count="2">
            <x v="0"/>
            <x v="1"/>
          </reference>
        </references>
      </pivotArea>
    </format>
    <format dxfId="8819">
      <pivotArea type="all" dataOnly="0" outline="0" fieldPosition="0"/>
    </format>
    <format dxfId="8818">
      <pivotArea outline="0" collapsedLevelsAreSubtotals="1" fieldPosition="0"/>
    </format>
    <format dxfId="8817">
      <pivotArea field="24" type="button" dataOnly="0" labelOnly="1" outline="0" axis="axisRow" fieldPosition="0"/>
    </format>
    <format dxfId="8816">
      <pivotArea dataOnly="0" labelOnly="1" grandRow="1" outline="0" fieldPosition="0"/>
    </format>
    <format dxfId="8815">
      <pivotArea dataOnly="0" labelOnly="1" outline="0" fieldPosition="0">
        <references count="1">
          <reference field="4294967294" count="2">
            <x v="0"/>
            <x v="1"/>
          </reference>
        </references>
      </pivotArea>
    </format>
    <format dxfId="8814">
      <pivotArea type="all" dataOnly="0" outline="0" fieldPosition="0"/>
    </format>
    <format dxfId="8813">
      <pivotArea outline="0" collapsedLevelsAreSubtotals="1" fieldPosition="0"/>
    </format>
    <format dxfId="8812">
      <pivotArea field="24" type="button" dataOnly="0" labelOnly="1" outline="0" axis="axisRow" fieldPosition="0"/>
    </format>
    <format dxfId="8811">
      <pivotArea dataOnly="0" labelOnly="1" grandRow="1" outline="0" fieldPosition="0"/>
    </format>
    <format dxfId="8810">
      <pivotArea dataOnly="0" labelOnly="1" outline="0" fieldPosition="0">
        <references count="1">
          <reference field="4294967294" count="2">
            <x v="0"/>
            <x v="1"/>
          </reference>
        </references>
      </pivotArea>
    </format>
    <format dxfId="8809">
      <pivotArea type="all" dataOnly="0" outline="0" fieldPosition="0"/>
    </format>
    <format dxfId="8808">
      <pivotArea outline="0" collapsedLevelsAreSubtotals="1" fieldPosition="0"/>
    </format>
    <format dxfId="8807">
      <pivotArea field="24" type="button" dataOnly="0" labelOnly="1" outline="0" axis="axisRow" fieldPosition="0"/>
    </format>
    <format dxfId="8806">
      <pivotArea dataOnly="0" labelOnly="1" grandRow="1" outline="0" fieldPosition="0"/>
    </format>
    <format dxfId="8805">
      <pivotArea dataOnly="0" labelOnly="1" outline="0" fieldPosition="0">
        <references count="1">
          <reference field="4294967294" count="2">
            <x v="0"/>
            <x v="1"/>
          </reference>
        </references>
      </pivotArea>
    </format>
    <format dxfId="8804">
      <pivotArea type="all" dataOnly="0" outline="0" fieldPosition="0"/>
    </format>
    <format dxfId="8803">
      <pivotArea outline="0" collapsedLevelsAreSubtotals="1" fieldPosition="0"/>
    </format>
    <format dxfId="8802">
      <pivotArea field="24" type="button" dataOnly="0" labelOnly="1" outline="0" axis="axisRow" fieldPosition="0"/>
    </format>
    <format dxfId="8801">
      <pivotArea dataOnly="0" labelOnly="1" grandRow="1" outline="0" fieldPosition="0"/>
    </format>
    <format dxfId="8800">
      <pivotArea dataOnly="0" labelOnly="1" outline="0" fieldPosition="0">
        <references count="1">
          <reference field="4294967294" count="2">
            <x v="0"/>
            <x v="1"/>
          </reference>
        </references>
      </pivotArea>
    </format>
    <format dxfId="8799">
      <pivotArea type="all" dataOnly="0" outline="0" fieldPosition="0"/>
    </format>
    <format dxfId="8798">
      <pivotArea outline="0" collapsedLevelsAreSubtotals="1" fieldPosition="0"/>
    </format>
    <format dxfId="8797">
      <pivotArea field="24" type="button" dataOnly="0" labelOnly="1" outline="0" axis="axisRow" fieldPosition="0"/>
    </format>
    <format dxfId="8796">
      <pivotArea dataOnly="0" labelOnly="1" grandRow="1" outline="0" fieldPosition="0"/>
    </format>
    <format dxfId="8795">
      <pivotArea dataOnly="0" labelOnly="1" outline="0" fieldPosition="0">
        <references count="1">
          <reference field="4294967294" count="2">
            <x v="0"/>
            <x v="1"/>
          </reference>
        </references>
      </pivotArea>
    </format>
    <format dxfId="8794">
      <pivotArea type="all" dataOnly="0" outline="0" fieldPosition="0"/>
    </format>
    <format dxfId="8793">
      <pivotArea outline="0" collapsedLevelsAreSubtotals="1" fieldPosition="0"/>
    </format>
    <format dxfId="8792">
      <pivotArea field="24" type="button" dataOnly="0" labelOnly="1" outline="0" axis="axisRow" fieldPosition="0"/>
    </format>
    <format dxfId="8791">
      <pivotArea dataOnly="0" labelOnly="1" grandRow="1" outline="0" fieldPosition="0"/>
    </format>
    <format dxfId="8790">
      <pivotArea dataOnly="0" labelOnly="1" outline="0" fieldPosition="0">
        <references count="1">
          <reference field="4294967294" count="2">
            <x v="0"/>
            <x v="1"/>
          </reference>
        </references>
      </pivotArea>
    </format>
    <format dxfId="8789">
      <pivotArea type="all" dataOnly="0" outline="0" fieldPosition="0"/>
    </format>
    <format dxfId="8788">
      <pivotArea outline="0" collapsedLevelsAreSubtotals="1" fieldPosition="0"/>
    </format>
    <format dxfId="8787">
      <pivotArea field="24" type="button" dataOnly="0" labelOnly="1" outline="0" axis="axisRow" fieldPosition="0"/>
    </format>
    <format dxfId="8786">
      <pivotArea dataOnly="0" labelOnly="1" grandRow="1" outline="0" fieldPosition="0"/>
    </format>
    <format dxfId="8785">
      <pivotArea dataOnly="0" labelOnly="1" outline="0" fieldPosition="0">
        <references count="1">
          <reference field="4294967294" count="2">
            <x v="0"/>
            <x v="1"/>
          </reference>
        </references>
      </pivotArea>
    </format>
    <format dxfId="8784">
      <pivotArea type="all" dataOnly="0" outline="0" fieldPosition="0"/>
    </format>
    <format dxfId="8783">
      <pivotArea outline="0" collapsedLevelsAreSubtotals="1" fieldPosition="0"/>
    </format>
    <format dxfId="8782">
      <pivotArea field="24" type="button" dataOnly="0" labelOnly="1" outline="0" axis="axisRow" fieldPosition="0"/>
    </format>
    <format dxfId="8781">
      <pivotArea dataOnly="0" labelOnly="1" grandRow="1" outline="0" fieldPosition="0"/>
    </format>
    <format dxfId="8780">
      <pivotArea dataOnly="0" labelOnly="1" outline="0" fieldPosition="0">
        <references count="1">
          <reference field="4294967294" count="2">
            <x v="0"/>
            <x v="1"/>
          </reference>
        </references>
      </pivotArea>
    </format>
    <format dxfId="8779">
      <pivotArea type="all" dataOnly="0" outline="0" fieldPosition="0"/>
    </format>
    <format dxfId="8778">
      <pivotArea outline="0" collapsedLevelsAreSubtotals="1" fieldPosition="0"/>
    </format>
    <format dxfId="8777">
      <pivotArea field="24" type="button" dataOnly="0" labelOnly="1" outline="0" axis="axisRow" fieldPosition="0"/>
    </format>
    <format dxfId="8776">
      <pivotArea dataOnly="0" labelOnly="1" grandRow="1" outline="0" fieldPosition="0"/>
    </format>
    <format dxfId="8775">
      <pivotArea dataOnly="0" labelOnly="1" outline="0" fieldPosition="0">
        <references count="1">
          <reference field="4294967294" count="2">
            <x v="0"/>
            <x v="1"/>
          </reference>
        </references>
      </pivotArea>
    </format>
    <format dxfId="8774">
      <pivotArea type="all" dataOnly="0" outline="0" fieldPosition="0"/>
    </format>
    <format dxfId="8773">
      <pivotArea outline="0" collapsedLevelsAreSubtotals="1" fieldPosition="0"/>
    </format>
    <format dxfId="8772">
      <pivotArea field="24" type="button" dataOnly="0" labelOnly="1" outline="0" axis="axisRow" fieldPosition="0"/>
    </format>
    <format dxfId="8771">
      <pivotArea dataOnly="0" labelOnly="1" grandRow="1" outline="0" fieldPosition="0"/>
    </format>
    <format dxfId="8770">
      <pivotArea dataOnly="0" labelOnly="1" outline="0" fieldPosition="0">
        <references count="1">
          <reference field="4294967294" count="2">
            <x v="0"/>
            <x v="1"/>
          </reference>
        </references>
      </pivotArea>
    </format>
    <format dxfId="8769">
      <pivotArea type="all" dataOnly="0" outline="0" fieldPosition="0"/>
    </format>
    <format dxfId="8768">
      <pivotArea outline="0" collapsedLevelsAreSubtotals="1" fieldPosition="0"/>
    </format>
    <format dxfId="8767">
      <pivotArea field="24" type="button" dataOnly="0" labelOnly="1" outline="0" axis="axisRow" fieldPosition="0"/>
    </format>
    <format dxfId="8766">
      <pivotArea dataOnly="0" labelOnly="1" grandRow="1" outline="0" fieldPosition="0"/>
    </format>
    <format dxfId="8765">
      <pivotArea dataOnly="0" labelOnly="1" outline="0" fieldPosition="0">
        <references count="1">
          <reference field="4294967294" count="2">
            <x v="0"/>
            <x v="1"/>
          </reference>
        </references>
      </pivotArea>
    </format>
    <format dxfId="8764">
      <pivotArea type="all" dataOnly="0" outline="0" fieldPosition="0"/>
    </format>
    <format dxfId="8763">
      <pivotArea outline="0" collapsedLevelsAreSubtotals="1" fieldPosition="0"/>
    </format>
    <format dxfId="8762">
      <pivotArea field="24" type="button" dataOnly="0" labelOnly="1" outline="0" axis="axisRow" fieldPosition="0"/>
    </format>
    <format dxfId="8761">
      <pivotArea dataOnly="0" labelOnly="1" grandRow="1" outline="0" fieldPosition="0"/>
    </format>
    <format dxfId="8760">
      <pivotArea dataOnly="0" labelOnly="1" outline="0" fieldPosition="0">
        <references count="1">
          <reference field="4294967294" count="2">
            <x v="0"/>
            <x v="1"/>
          </reference>
        </references>
      </pivotArea>
    </format>
    <format dxfId="8759">
      <pivotArea type="all" dataOnly="0" outline="0" fieldPosition="0"/>
    </format>
    <format dxfId="8758">
      <pivotArea outline="0" collapsedLevelsAreSubtotals="1" fieldPosition="0"/>
    </format>
    <format dxfId="8757">
      <pivotArea field="24" type="button" dataOnly="0" labelOnly="1" outline="0" axis="axisRow" fieldPosition="0"/>
    </format>
    <format dxfId="8756">
      <pivotArea dataOnly="0" labelOnly="1" grandRow="1" outline="0" fieldPosition="0"/>
    </format>
    <format dxfId="8755">
      <pivotArea dataOnly="0" labelOnly="1" outline="0" fieldPosition="0">
        <references count="1">
          <reference field="4294967294" count="2">
            <x v="0"/>
            <x v="1"/>
          </reference>
        </references>
      </pivotArea>
    </format>
    <format dxfId="8754">
      <pivotArea type="all" dataOnly="0" outline="0" fieldPosition="0"/>
    </format>
    <format dxfId="8753">
      <pivotArea outline="0" collapsedLevelsAreSubtotals="1" fieldPosition="0"/>
    </format>
    <format dxfId="8752">
      <pivotArea field="24" type="button" dataOnly="0" labelOnly="1" outline="0" axis="axisRow" fieldPosition="0"/>
    </format>
    <format dxfId="8751">
      <pivotArea dataOnly="0" labelOnly="1" grandRow="1" outline="0" fieldPosition="0"/>
    </format>
    <format dxfId="8750">
      <pivotArea dataOnly="0" labelOnly="1" outline="0" fieldPosition="0">
        <references count="1">
          <reference field="4294967294" count="2">
            <x v="0"/>
            <x v="1"/>
          </reference>
        </references>
      </pivotArea>
    </format>
    <format dxfId="8749">
      <pivotArea grandRow="1" outline="0" collapsedLevelsAreSubtotals="1" fieldPosition="0"/>
    </format>
    <format dxfId="8748">
      <pivotArea dataOnly="0" labelOnly="1" grandRow="1" outline="0" fieldPosition="0"/>
    </format>
    <format dxfId="8747">
      <pivotArea type="all" dataOnly="0" outline="0" fieldPosition="0"/>
    </format>
    <format dxfId="8746">
      <pivotArea outline="0" collapsedLevelsAreSubtotals="1" fieldPosition="0"/>
    </format>
    <format dxfId="8745">
      <pivotArea field="24" type="button" dataOnly="0" labelOnly="1" outline="0" axis="axisRow" fieldPosition="0"/>
    </format>
    <format dxfId="8744">
      <pivotArea dataOnly="0" labelOnly="1" grandRow="1" outline="0" fieldPosition="0"/>
    </format>
    <format dxfId="8743">
      <pivotArea dataOnly="0" labelOnly="1" outline="0" fieldPosition="0">
        <references count="1">
          <reference field="4294967294" count="2">
            <x v="0"/>
            <x v="1"/>
          </reference>
        </references>
      </pivotArea>
    </format>
    <format dxfId="8742">
      <pivotArea grandRow="1" outline="0" collapsedLevelsAreSubtotals="1" fieldPosition="0"/>
    </format>
    <format dxfId="8741">
      <pivotArea dataOnly="0" labelOnly="1" grandRow="1" outline="0" fieldPosition="0"/>
    </format>
    <format dxfId="8740">
      <pivotArea type="all" dataOnly="0" outline="0" fieldPosition="0"/>
    </format>
    <format dxfId="8739">
      <pivotArea outline="0" collapsedLevelsAreSubtotals="1" fieldPosition="0"/>
    </format>
    <format dxfId="8738">
      <pivotArea field="24" type="button" dataOnly="0" labelOnly="1" outline="0" axis="axisRow" fieldPosition="0"/>
    </format>
    <format dxfId="8737">
      <pivotArea dataOnly="0" labelOnly="1" fieldPosition="0">
        <references count="1">
          <reference field="24" count="6">
            <x v="1"/>
            <x v="4"/>
            <x v="5"/>
            <x v="9"/>
            <x v="10"/>
            <x v="11"/>
          </reference>
        </references>
      </pivotArea>
    </format>
    <format dxfId="8736">
      <pivotArea dataOnly="0" labelOnly="1" grandRow="1" outline="0" fieldPosition="0"/>
    </format>
    <format dxfId="8735">
      <pivotArea dataOnly="0" labelOnly="1" outline="0" fieldPosition="0">
        <references count="1">
          <reference field="4294967294" count="2">
            <x v="0"/>
            <x v="1"/>
          </reference>
        </references>
      </pivotArea>
    </format>
    <format dxfId="8734">
      <pivotArea type="all" dataOnly="0" outline="0" fieldPosition="0"/>
    </format>
    <format dxfId="8733">
      <pivotArea outline="0" collapsedLevelsAreSubtotals="1" fieldPosition="0"/>
    </format>
    <format dxfId="8732">
      <pivotArea field="24" type="button" dataOnly="0" labelOnly="1" outline="0" axis="axisRow" fieldPosition="0"/>
    </format>
    <format dxfId="8731">
      <pivotArea dataOnly="0" labelOnly="1" fieldPosition="0">
        <references count="1">
          <reference field="24" count="8">
            <x v="0"/>
            <x v="1"/>
            <x v="3"/>
            <x v="4"/>
            <x v="5"/>
            <x v="9"/>
            <x v="10"/>
            <x v="11"/>
          </reference>
        </references>
      </pivotArea>
    </format>
    <format dxfId="8730">
      <pivotArea dataOnly="0" labelOnly="1" grandRow="1" outline="0" fieldPosition="0"/>
    </format>
    <format dxfId="872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21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9">
        <item x="1"/>
        <item x="15"/>
        <item x="16"/>
        <item x="4"/>
        <item x="17"/>
        <item x="7"/>
        <item x="11"/>
        <item x="25"/>
        <item x="5"/>
        <item x="13"/>
        <item x="19"/>
        <item x="6"/>
        <item x="21"/>
        <item x="3"/>
        <item x="10"/>
        <item x="12"/>
        <item x="23"/>
        <item x="20"/>
        <item x="0"/>
        <item x="24"/>
        <item m="1" x="27"/>
        <item x="14"/>
        <item x="9"/>
        <item x="26"/>
        <item x="2"/>
        <item x="22"/>
        <item x="18"/>
        <item x="8"/>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9484">
      <pivotArea outline="0" collapsedLevelsAreSubtotals="1" fieldPosition="0"/>
    </format>
    <format dxfId="9483">
      <pivotArea dataOnly="0" labelOnly="1" grandCol="1" outline="0" fieldPosition="0"/>
    </format>
    <format dxfId="9482">
      <pivotArea outline="0" collapsedLevelsAreSubtotals="1" fieldPosition="0"/>
    </format>
    <format dxfId="9481">
      <pivotArea dataOnly="0" labelOnly="1" grandCol="1" outline="0" fieldPosition="0"/>
    </format>
    <format dxfId="9480">
      <pivotArea dataOnly="0" labelOnly="1" grandRow="1" outline="0" fieldPosition="0"/>
    </format>
    <format dxfId="9479">
      <pivotArea dataOnly="0" labelOnly="1" grandCol="1" outline="0" fieldPosition="0"/>
    </format>
    <format dxfId="9478">
      <pivotArea dataOnly="0" labelOnly="1" grandCol="1" outline="0" fieldPosition="0"/>
    </format>
    <format dxfId="9477">
      <pivotArea dataOnly="0" labelOnly="1" outline="0" fieldPosition="0">
        <references count="1">
          <reference field="14" count="0"/>
        </references>
      </pivotArea>
    </format>
    <format dxfId="9476">
      <pivotArea dataOnly="0" labelOnly="1" grandCol="1" outline="0" fieldPosition="0"/>
    </format>
    <format dxfId="9475">
      <pivotArea dataOnly="0" labelOnly="1" outline="0" fieldPosition="0">
        <references count="1">
          <reference field="14" count="0"/>
        </references>
      </pivotArea>
    </format>
    <format dxfId="9474">
      <pivotArea dataOnly="0" labelOnly="1" grandCol="1" outline="0" fieldPosition="0"/>
    </format>
    <format dxfId="9473">
      <pivotArea grandRow="1" outline="0" collapsedLevelsAreSubtotals="1" fieldPosition="0"/>
    </format>
    <format dxfId="9472">
      <pivotArea dataOnly="0" labelOnly="1" grandRow="1" outline="0" fieldPosition="0"/>
    </format>
    <format dxfId="9471">
      <pivotArea dataOnly="0" labelOnly="1" grandRow="1" outline="0" fieldPosition="0"/>
    </format>
    <format dxfId="9470">
      <pivotArea grandRow="1" outline="0" collapsedLevelsAreSubtotals="1" fieldPosition="0"/>
    </format>
    <format dxfId="9469">
      <pivotArea dataOnly="0" labelOnly="1" grandRow="1" outline="0" fieldPosition="0"/>
    </format>
    <format dxfId="9468">
      <pivotArea grandRow="1" outline="0" collapsedLevelsAreSubtotals="1" fieldPosition="0"/>
    </format>
    <format dxfId="9467">
      <pivotArea dataOnly="0" labelOnly="1" grandRow="1" outline="0" fieldPosition="0"/>
    </format>
    <format dxfId="9466">
      <pivotArea grandRow="1" outline="0" collapsedLevelsAreSubtotals="1" fieldPosition="0"/>
    </format>
    <format dxfId="9465">
      <pivotArea grandRow="1" outline="0" collapsedLevelsAreSubtotals="1" fieldPosition="0"/>
    </format>
    <format dxfId="9464">
      <pivotArea dataOnly="0" labelOnly="1" grandRow="1" outline="0" fieldPosition="0"/>
    </format>
    <format dxfId="9463">
      <pivotArea dataOnly="0" labelOnly="1" grandRow="1" outline="0" fieldPosition="0"/>
    </format>
    <format dxfId="9462">
      <pivotArea dataOnly="0" labelOnly="1" grandRow="1" outline="0" fieldPosition="0"/>
    </format>
    <format dxfId="9461">
      <pivotArea dataOnly="0" labelOnly="1" grandRow="1" outline="0" fieldPosition="0"/>
    </format>
    <format dxfId="9460">
      <pivotArea grandRow="1" outline="0" collapsedLevelsAreSubtotals="1" fieldPosition="0"/>
    </format>
    <format dxfId="9459">
      <pivotArea dataOnly="0" labelOnly="1" grandRow="1" outline="0" fieldPosition="0"/>
    </format>
    <format dxfId="9458">
      <pivotArea dataOnly="0" labelOnly="1" outline="0" fieldPosition="0">
        <references count="1">
          <reference field="14" count="0"/>
        </references>
      </pivotArea>
    </format>
    <format dxfId="9457">
      <pivotArea dataOnly="0" labelOnly="1" grandCol="1" outline="0" fieldPosition="0"/>
    </format>
    <format dxfId="9456">
      <pivotArea grandRow="1" outline="0" collapsedLevelsAreSubtotals="1" fieldPosition="0"/>
    </format>
    <format dxfId="9455">
      <pivotArea dataOnly="0" labelOnly="1" grandRow="1" outline="0" fieldPosition="0"/>
    </format>
    <format dxfId="9454">
      <pivotArea grandRow="1" outline="0" collapsedLevelsAreSubtotals="1" fieldPosition="0"/>
    </format>
    <format dxfId="9453">
      <pivotArea dataOnly="0" labelOnly="1" grandRow="1" outline="0" fieldPosition="0"/>
    </format>
    <format dxfId="9452">
      <pivotArea dataOnly="0" labelOnly="1" outline="0" fieldPosition="0">
        <references count="1">
          <reference field="14" count="0"/>
        </references>
      </pivotArea>
    </format>
    <format dxfId="9451">
      <pivotArea dataOnly="0" labelOnly="1" grandCol="1" outline="0" fieldPosition="0"/>
    </format>
    <format dxfId="9450">
      <pivotArea dataOnly="0" labelOnly="1" outline="0" fieldPosition="0">
        <references count="1">
          <reference field="14" count="1">
            <x v="0"/>
          </reference>
        </references>
      </pivotArea>
    </format>
    <format dxfId="9449">
      <pivotArea dataOnly="0" labelOnly="1" grandCol="1" outline="0" fieldPosition="0"/>
    </format>
    <format dxfId="9448">
      <pivotArea field="14" grandRow="1" outline="0" collapsedLevelsAreSubtotals="1" axis="axisCol" fieldPosition="0">
        <references count="1">
          <reference field="14" count="1" selected="0">
            <x v="0"/>
          </reference>
        </references>
      </pivotArea>
    </format>
    <format dxfId="9447">
      <pivotArea grandRow="1" grandCol="1" outline="0" collapsedLevelsAreSubtotals="1" fieldPosition="0"/>
    </format>
    <format dxfId="9446">
      <pivotArea dataOnly="0" labelOnly="1" outline="0" fieldPosition="0">
        <references count="1">
          <reference field="14" count="0"/>
        </references>
      </pivotArea>
    </format>
    <format dxfId="9445">
      <pivotArea dataOnly="0" labelOnly="1" grandCol="1" outline="0" fieldPosition="0"/>
    </format>
    <format dxfId="9444">
      <pivotArea dataOnly="0" labelOnly="1" outline="0" fieldPosition="0">
        <references count="1">
          <reference field="14" count="0"/>
        </references>
      </pivotArea>
    </format>
    <format dxfId="9443">
      <pivotArea dataOnly="0" labelOnly="1" grandCol="1" outline="0" fieldPosition="0"/>
    </format>
    <format dxfId="9442">
      <pivotArea grandRow="1" outline="0" collapsedLevelsAreSubtotals="1" fieldPosition="0"/>
    </format>
    <format dxfId="9441">
      <pivotArea grandRow="1" outline="0" collapsedLevelsAreSubtotals="1" fieldPosition="0"/>
    </format>
    <format dxfId="9440">
      <pivotArea dataOnly="0" labelOnly="1" grandRow="1" outline="0" fieldPosition="0"/>
    </format>
    <format dxfId="9439">
      <pivotArea dataOnly="0" labelOnly="1" outline="0" fieldPosition="0">
        <references count="1">
          <reference field="14" count="0"/>
        </references>
      </pivotArea>
    </format>
    <format dxfId="9438">
      <pivotArea dataOnly="0" labelOnly="1" grandCol="1" outline="0" fieldPosition="0"/>
    </format>
    <format dxfId="9437">
      <pivotArea dataOnly="0" labelOnly="1" grandRow="1" outline="0" fieldPosition="0"/>
    </format>
    <format dxfId="9436">
      <pivotArea dataOnly="0" labelOnly="1" outline="0" fieldPosition="0">
        <references count="1">
          <reference field="14" count="0"/>
        </references>
      </pivotArea>
    </format>
    <format dxfId="9435">
      <pivotArea dataOnly="0" labelOnly="1" grandCol="1" outline="0" fieldPosition="0"/>
    </format>
    <format dxfId="9434">
      <pivotArea dataOnly="0" labelOnly="1" outline="0" fieldPosition="0">
        <references count="1">
          <reference field="14" count="0"/>
        </references>
      </pivotArea>
    </format>
    <format dxfId="9433">
      <pivotArea dataOnly="0" labelOnly="1" grandCol="1" outline="0" fieldPosition="0"/>
    </format>
    <format dxfId="9432">
      <pivotArea type="origin" dataOnly="0" labelOnly="1" outline="0" fieldPosition="0"/>
    </format>
    <format dxfId="9431">
      <pivotArea field="14" type="button" dataOnly="0" labelOnly="1" outline="0" axis="axisCol" fieldPosition="0"/>
    </format>
    <format dxfId="9430">
      <pivotArea type="topRight" dataOnly="0" labelOnly="1" outline="0" fieldPosition="0"/>
    </format>
    <format dxfId="9429">
      <pivotArea dataOnly="0" labelOnly="1" outline="0" fieldPosition="0">
        <references count="1">
          <reference field="14" count="0"/>
        </references>
      </pivotArea>
    </format>
    <format dxfId="9428">
      <pivotArea dataOnly="0" labelOnly="1" grandCol="1" outline="0" fieldPosition="0"/>
    </format>
    <format dxfId="9427">
      <pivotArea type="origin" dataOnly="0" labelOnly="1" outline="0" fieldPosition="0"/>
    </format>
    <format dxfId="9426">
      <pivotArea field="14" type="button" dataOnly="0" labelOnly="1" outline="0" axis="axisCol" fieldPosition="0"/>
    </format>
    <format dxfId="9425">
      <pivotArea type="topRight" dataOnly="0" labelOnly="1" outline="0" fieldPosition="0"/>
    </format>
    <format dxfId="9424">
      <pivotArea dataOnly="0" labelOnly="1" outline="0" fieldPosition="0">
        <references count="1">
          <reference field="14" count="0"/>
        </references>
      </pivotArea>
    </format>
    <format dxfId="9423">
      <pivotArea dataOnly="0" labelOnly="1" grandCol="1" outline="0" fieldPosition="0"/>
    </format>
    <format dxfId="9422">
      <pivotArea grandRow="1" outline="0" collapsedLevelsAreSubtotals="1" fieldPosition="0"/>
    </format>
    <format dxfId="9421">
      <pivotArea dataOnly="0" labelOnly="1" grandRow="1" outline="0" fieldPosition="0"/>
    </format>
    <format dxfId="9420">
      <pivotArea grandRow="1" outline="0" collapsedLevelsAreSubtotals="1" fieldPosition="0"/>
    </format>
    <format dxfId="9419">
      <pivotArea dataOnly="0" labelOnly="1" grandRow="1" outline="0" fieldPosition="0"/>
    </format>
    <format dxfId="9418">
      <pivotArea grandRow="1" outline="0" collapsedLevelsAreSubtotals="1" fieldPosition="0"/>
    </format>
    <format dxfId="9417">
      <pivotArea dataOnly="0" labelOnly="1" grandRow="1" outline="0" fieldPosition="0"/>
    </format>
    <format dxfId="9416">
      <pivotArea grandRow="1" outline="0" collapsedLevelsAreSubtotals="1" fieldPosition="0"/>
    </format>
    <format dxfId="9415">
      <pivotArea dataOnly="0" labelOnly="1" grandRow="1" outline="0" fieldPosition="0"/>
    </format>
    <format dxfId="9414">
      <pivotArea grandRow="1" outline="0" collapsedLevelsAreSubtotals="1" fieldPosition="0"/>
    </format>
    <format dxfId="9413">
      <pivotArea dataOnly="0" labelOnly="1" grandRow="1" outline="0" fieldPosition="0"/>
    </format>
    <format dxfId="9412">
      <pivotArea grandRow="1" outline="0" collapsedLevelsAreSubtotals="1" fieldPosition="0"/>
    </format>
    <format dxfId="9411">
      <pivotArea dataOnly="0" labelOnly="1" grandRow="1" outline="0" fieldPosition="0"/>
    </format>
    <format dxfId="9410">
      <pivotArea grandRow="1" outline="0" collapsedLevelsAreSubtotals="1" fieldPosition="0"/>
    </format>
    <format dxfId="9409">
      <pivotArea dataOnly="0" labelOnly="1" grandRow="1" outline="0" fieldPosition="0"/>
    </format>
    <format dxfId="9408">
      <pivotArea grandRow="1" outline="0" collapsedLevelsAreSubtotals="1" fieldPosition="0"/>
    </format>
    <format dxfId="9407">
      <pivotArea dataOnly="0" labelOnly="1" grandRow="1" outline="0" fieldPosition="0"/>
    </format>
    <format dxfId="9406">
      <pivotArea dataOnly="0" labelOnly="1" grandRow="1" outline="0" fieldPosition="0"/>
    </format>
    <format dxfId="9405">
      <pivotArea dataOnly="0" labelOnly="1" grandRow="1" outline="0" fieldPosition="0"/>
    </format>
    <format dxfId="9404">
      <pivotArea dataOnly="0" labelOnly="1" grandRow="1" outline="0" fieldPosition="0"/>
    </format>
    <format dxfId="9403">
      <pivotArea dataOnly="0" labelOnly="1" grandRow="1" outline="0" fieldPosition="0"/>
    </format>
    <format dxfId="9402">
      <pivotArea dataOnly="0" labelOnly="1" grandRow="1" outline="0" fieldPosition="0"/>
    </format>
    <format dxfId="9401">
      <pivotArea dataOnly="0" labelOnly="1" grandRow="1" outline="0" fieldPosition="0"/>
    </format>
    <format dxfId="9400">
      <pivotArea dataOnly="0" labelOnly="1" grandRow="1" outline="0" fieldPosition="0"/>
    </format>
    <format dxfId="9399">
      <pivotArea dataOnly="0" labelOnly="1" grandRow="1" outline="0" fieldPosition="0"/>
    </format>
    <format dxfId="9398">
      <pivotArea dataOnly="0" labelOnly="1" grandRow="1" outline="0" fieldPosition="0"/>
    </format>
    <format dxfId="9397">
      <pivotArea dataOnly="0" labelOnly="1" grandRow="1" outline="0" fieldPosition="0"/>
    </format>
    <format dxfId="9396">
      <pivotArea dataOnly="0" labelOnly="1" grandRow="1" outline="0" fieldPosition="0"/>
    </format>
    <format dxfId="9395">
      <pivotArea dataOnly="0" labelOnly="1" grandRow="1" outline="0" fieldPosition="0"/>
    </format>
    <format dxfId="9394">
      <pivotArea dataOnly="0" labelOnly="1" grandRow="1" outline="0" fieldPosition="0"/>
    </format>
    <format dxfId="9393">
      <pivotArea dataOnly="0" labelOnly="1" grandRow="1" outline="0" fieldPosition="0"/>
    </format>
    <format dxfId="9392">
      <pivotArea dataOnly="0" labelOnly="1" grandRow="1" outline="0" fieldPosition="0"/>
    </format>
    <format dxfId="9391">
      <pivotArea dataOnly="0" labelOnly="1" grandRow="1" outline="0" fieldPosition="0"/>
    </format>
    <format dxfId="9390">
      <pivotArea dataOnly="0" labelOnly="1" grandRow="1" outline="0" fieldPosition="0"/>
    </format>
    <format dxfId="9389">
      <pivotArea dataOnly="0" labelOnly="1" grandRow="1" outline="0" fieldPosition="0"/>
    </format>
    <format dxfId="9388">
      <pivotArea dataOnly="0" labelOnly="1" grandRow="1" outline="0" fieldPosition="0"/>
    </format>
    <format dxfId="9387">
      <pivotArea dataOnly="0" labelOnly="1" grandRow="1" outline="0" fieldPosition="0"/>
    </format>
    <format dxfId="9386">
      <pivotArea dataOnly="0" labelOnly="1" grandRow="1" outline="0" fieldPosition="0"/>
    </format>
    <format dxfId="9385">
      <pivotArea dataOnly="0" labelOnly="1" grandRow="1" outline="0" fieldPosition="0"/>
    </format>
    <format dxfId="9384">
      <pivotArea dataOnly="0" labelOnly="1" grandRow="1" outline="0" fieldPosition="0"/>
    </format>
    <format dxfId="9383">
      <pivotArea dataOnly="0" labelOnly="1" grandRow="1" outline="0" fieldPosition="0"/>
    </format>
    <format dxfId="9382">
      <pivotArea dataOnly="0" labelOnly="1" grandRow="1" outline="0" fieldPosition="0"/>
    </format>
    <format dxfId="9381">
      <pivotArea dataOnly="0" labelOnly="1" grandRow="1" outline="0" fieldPosition="0"/>
    </format>
    <format dxfId="9380">
      <pivotArea dataOnly="0" labelOnly="1" grandRow="1" outline="0" fieldPosition="0"/>
    </format>
    <format dxfId="9379">
      <pivotArea dataOnly="0" labelOnly="1" grandRow="1" outline="0" fieldPosition="0"/>
    </format>
    <format dxfId="9378">
      <pivotArea dataOnly="0" labelOnly="1" grandRow="1" outline="0" fieldPosition="0"/>
    </format>
    <format dxfId="9377">
      <pivotArea dataOnly="0" labelOnly="1" grandRow="1" outline="0" fieldPosition="0"/>
    </format>
    <format dxfId="9376">
      <pivotArea dataOnly="0" labelOnly="1" grandRow="1" outline="0" fieldPosition="0"/>
    </format>
    <format dxfId="9375">
      <pivotArea dataOnly="0" labelOnly="1" grandRow="1" outline="0" fieldPosition="0"/>
    </format>
    <format dxfId="9374">
      <pivotArea dataOnly="0" labelOnly="1" grandRow="1" outline="0" fieldPosition="0"/>
    </format>
    <format dxfId="9373">
      <pivotArea dataOnly="0" labelOnly="1" grandRow="1" outline="0" fieldPosition="0"/>
    </format>
    <format dxfId="9372">
      <pivotArea type="origin" dataOnly="0" labelOnly="1" outline="0" fieldPosition="0"/>
    </format>
    <format dxfId="9371">
      <pivotArea dataOnly="0" labelOnly="1" grandRow="1" outline="0" fieldPosition="0"/>
    </format>
    <format dxfId="9370">
      <pivotArea type="origin" dataOnly="0" labelOnly="1" outline="0" fieldPosition="0"/>
    </format>
    <format dxfId="9369">
      <pivotArea dataOnly="0" labelOnly="1" grandRow="1" outline="0" fieldPosition="0"/>
    </format>
    <format dxfId="9368">
      <pivotArea dataOnly="0" labelOnly="1" grandRow="1" outline="0" fieldPosition="0"/>
    </format>
    <format dxfId="9367">
      <pivotArea type="origin" dataOnly="0" labelOnly="1" outline="0" fieldPosition="0"/>
    </format>
    <format dxfId="9366">
      <pivotArea dataOnly="0" labelOnly="1" grandRow="1" outline="0" fieldPosition="0"/>
    </format>
    <format dxfId="9365">
      <pivotArea type="origin" dataOnly="0" labelOnly="1" outline="0" fieldPosition="0"/>
    </format>
    <format dxfId="9364">
      <pivotArea dataOnly="0" labelOnly="1" grandRow="1" outline="0" fieldPosition="0"/>
    </format>
    <format dxfId="9363">
      <pivotArea grandRow="1" outline="0" collapsedLevelsAreSubtotals="1" fieldPosition="0"/>
    </format>
    <format dxfId="9362">
      <pivotArea grandRow="1" outline="0" collapsedLevelsAreSubtotals="1" fieldPosition="0"/>
    </format>
    <format dxfId="9361">
      <pivotArea dataOnly="0" labelOnly="1" grandRow="1" outline="0" fieldPosition="0"/>
    </format>
    <format dxfId="9360">
      <pivotArea dataOnly="0" labelOnly="1" outline="0" fieldPosition="0">
        <references count="1">
          <reference field="14" count="0"/>
        </references>
      </pivotArea>
    </format>
    <format dxfId="9359">
      <pivotArea dataOnly="0" labelOnly="1" grandCol="1" outline="0" fieldPosition="0"/>
    </format>
    <format dxfId="9358">
      <pivotArea dataOnly="0" labelOnly="1" outline="0" fieldPosition="0">
        <references count="1">
          <reference field="14" count="0"/>
        </references>
      </pivotArea>
    </format>
    <format dxfId="9357">
      <pivotArea dataOnly="0" labelOnly="1" grandCol="1" outline="0" fieldPosition="0"/>
    </format>
    <format dxfId="9356">
      <pivotArea grandRow="1" outline="0" collapsedLevelsAreSubtotals="1" fieldPosition="0"/>
    </format>
    <format dxfId="9355">
      <pivotArea dataOnly="0" labelOnly="1" grandRow="1" outline="0" fieldPosition="0"/>
    </format>
    <format dxfId="9354">
      <pivotArea grandRow="1" outline="0" collapsedLevelsAreSubtotals="1" fieldPosition="0"/>
    </format>
    <format dxfId="9353">
      <pivotArea dataOnly="0" labelOnly="1" grandRow="1" outline="0" fieldPosition="0"/>
    </format>
    <format dxfId="9352">
      <pivotArea grandRow="1" outline="0" collapsedLevelsAreSubtotals="1" fieldPosition="0"/>
    </format>
    <format dxfId="9351">
      <pivotArea dataOnly="0" labelOnly="1" grandRow="1" outline="0" fieldPosition="0"/>
    </format>
    <format dxfId="9350">
      <pivotArea grandRow="1" outline="0" collapsedLevelsAreSubtotals="1" fieldPosition="0"/>
    </format>
    <format dxfId="9349">
      <pivotArea dataOnly="0" labelOnly="1" grandRow="1" outline="0" fieldPosition="0"/>
    </format>
    <format dxfId="9348">
      <pivotArea grandRow="1" outline="0" collapsedLevelsAreSubtotals="1" fieldPosition="0"/>
    </format>
    <format dxfId="9347">
      <pivotArea dataOnly="0" labelOnly="1" grandRow="1" outline="0" fieldPosition="0"/>
    </format>
    <format dxfId="9346">
      <pivotArea grandRow="1" outline="0" collapsedLevelsAreSubtotals="1" fieldPosition="0"/>
    </format>
    <format dxfId="9345">
      <pivotArea dataOnly="0" labelOnly="1" grandRow="1" outline="0" fieldPosition="0"/>
    </format>
    <format dxfId="9344">
      <pivotArea grandRow="1" outline="0" collapsedLevelsAreSubtotals="1" fieldPosition="0"/>
    </format>
    <format dxfId="9343">
      <pivotArea dataOnly="0" labelOnly="1" grandRow="1" outline="0" fieldPosition="0"/>
    </format>
    <format dxfId="9342">
      <pivotArea grandRow="1" outline="0" collapsedLevelsAreSubtotals="1" fieldPosition="0"/>
    </format>
    <format dxfId="9341">
      <pivotArea dataOnly="0" labelOnly="1" grandRow="1" outline="0" fieldPosition="0"/>
    </format>
    <format dxfId="9340">
      <pivotArea grandRow="1" outline="0" collapsedLevelsAreSubtotals="1" fieldPosition="0"/>
    </format>
    <format dxfId="9339">
      <pivotArea dataOnly="0" labelOnly="1" grandRow="1" outline="0" fieldPosition="0"/>
    </format>
    <format dxfId="9338">
      <pivotArea grandRow="1" outline="0" collapsedLevelsAreSubtotals="1" fieldPosition="0"/>
    </format>
    <format dxfId="9337">
      <pivotArea dataOnly="0" labelOnly="1" grandRow="1" outline="0" fieldPosition="0"/>
    </format>
    <format dxfId="9336">
      <pivotArea dataOnly="0" labelOnly="1" grandRow="1" outline="0" fieldPosition="0"/>
    </format>
    <format dxfId="9335">
      <pivotArea dataOnly="0" labelOnly="1" outline="0" fieldPosition="0">
        <references count="1">
          <reference field="14" count="0"/>
        </references>
      </pivotArea>
    </format>
    <format dxfId="9334">
      <pivotArea dataOnly="0" labelOnly="1" grandCol="1" outline="0" fieldPosition="0"/>
    </format>
    <format dxfId="9333">
      <pivotArea dataOnly="0" labelOnly="1" grandRow="1" outline="0" fieldPosition="0"/>
    </format>
    <format dxfId="9332">
      <pivotArea dataOnly="0" labelOnly="1" outline="0" fieldPosition="0">
        <references count="1">
          <reference field="14" count="0"/>
        </references>
      </pivotArea>
    </format>
    <format dxfId="9331">
      <pivotArea dataOnly="0" labelOnly="1" grandCol="1" outline="0" fieldPosition="0"/>
    </format>
    <format dxfId="9330">
      <pivotArea dataOnly="0" labelOnly="1" outline="0" fieldPosition="0">
        <references count="1">
          <reference field="14" count="0"/>
        </references>
      </pivotArea>
    </format>
    <format dxfId="9329">
      <pivotArea dataOnly="0" labelOnly="1" grandCol="1" outline="0" fieldPosition="0"/>
    </format>
    <format dxfId="9328">
      <pivotArea dataOnly="0" labelOnly="1" grandRow="1" outline="0" fieldPosition="0"/>
    </format>
    <format dxfId="9327">
      <pivotArea dataOnly="0" labelOnly="1" outline="0" fieldPosition="0">
        <references count="1">
          <reference field="14" count="0"/>
        </references>
      </pivotArea>
    </format>
    <format dxfId="9326">
      <pivotArea dataOnly="0" labelOnly="1" grandCol="1" outline="0" fieldPosition="0"/>
    </format>
    <format dxfId="9325">
      <pivotArea dataOnly="0" labelOnly="1" grandRow="1" outline="0" fieldPosition="0"/>
    </format>
    <format dxfId="9324">
      <pivotArea dataOnly="0" labelOnly="1" outline="0" fieldPosition="0">
        <references count="1">
          <reference field="14" count="0"/>
        </references>
      </pivotArea>
    </format>
    <format dxfId="9323">
      <pivotArea dataOnly="0" labelOnly="1" grandCol="1" outline="0" fieldPosition="0"/>
    </format>
    <format dxfId="9322">
      <pivotArea dataOnly="0" labelOnly="1" grandRow="1" outline="0" fieldPosition="0"/>
    </format>
    <format dxfId="9321">
      <pivotArea dataOnly="0" labelOnly="1" outline="0" fieldPosition="0">
        <references count="1">
          <reference field="14" count="0"/>
        </references>
      </pivotArea>
    </format>
    <format dxfId="9320">
      <pivotArea dataOnly="0" labelOnly="1" grandCol="1" outline="0" fieldPosition="0"/>
    </format>
    <format dxfId="9319">
      <pivotArea dataOnly="0" labelOnly="1" grandRow="1" outline="0" fieldPosition="0"/>
    </format>
    <format dxfId="9318">
      <pivotArea dataOnly="0" labelOnly="1" outline="0" fieldPosition="0">
        <references count="1">
          <reference field="14" count="0"/>
        </references>
      </pivotArea>
    </format>
    <format dxfId="9317">
      <pivotArea dataOnly="0" labelOnly="1" grandCol="1" outline="0" fieldPosition="0"/>
    </format>
    <format dxfId="9316">
      <pivotArea dataOnly="0" labelOnly="1" outline="0" fieldPosition="0">
        <references count="1">
          <reference field="14" count="0"/>
        </references>
      </pivotArea>
    </format>
    <format dxfId="9315">
      <pivotArea dataOnly="0" labelOnly="1" grandCol="1" outline="0" fieldPosition="0"/>
    </format>
    <format dxfId="9314">
      <pivotArea grandRow="1" outline="0" collapsedLevelsAreSubtotals="1" fieldPosition="0"/>
    </format>
    <format dxfId="9313">
      <pivotArea dataOnly="0" labelOnly="1" grandRow="1" outline="0" fieldPosition="0"/>
    </format>
    <format dxfId="9312">
      <pivotArea grandRow="1" outline="0" collapsedLevelsAreSubtotals="1" fieldPosition="0"/>
    </format>
    <format dxfId="9311">
      <pivotArea dataOnly="0" labelOnly="1" grandRow="1" outline="0" fieldPosition="0"/>
    </format>
    <format dxfId="9310">
      <pivotArea grandRow="1" outline="0" collapsedLevelsAreSubtotals="1" fieldPosition="0"/>
    </format>
    <format dxfId="9309">
      <pivotArea dataOnly="0" labelOnly="1" grandRow="1" outline="0" fieldPosition="0"/>
    </format>
    <format dxfId="9308">
      <pivotArea grandRow="1" outline="0" collapsedLevelsAreSubtotals="1" fieldPosition="0"/>
    </format>
    <format dxfId="9307">
      <pivotArea dataOnly="0" labelOnly="1" grandRow="1" outline="0" fieldPosition="0"/>
    </format>
    <format dxfId="9306">
      <pivotArea grandRow="1" outline="0" collapsedLevelsAreSubtotals="1" fieldPosition="0"/>
    </format>
    <format dxfId="9305">
      <pivotArea dataOnly="0" labelOnly="1" grandRow="1" outline="0" fieldPosition="0"/>
    </format>
    <format dxfId="9304">
      <pivotArea dataOnly="0" labelOnly="1" grandRow="1" outline="0" fieldPosition="0"/>
    </format>
    <format dxfId="9303">
      <pivotArea dataOnly="0" labelOnly="1" outline="0" fieldPosition="0">
        <references count="1">
          <reference field="14" count="0"/>
        </references>
      </pivotArea>
    </format>
    <format dxfId="9302">
      <pivotArea dataOnly="0" labelOnly="1" grandCol="1" outline="0" fieldPosition="0"/>
    </format>
    <format dxfId="9301">
      <pivotArea dataOnly="0" labelOnly="1" grandRow="1" outline="0" fieldPosition="0"/>
    </format>
    <format dxfId="9300">
      <pivotArea dataOnly="0" labelOnly="1" outline="0" fieldPosition="0">
        <references count="1">
          <reference field="14" count="0"/>
        </references>
      </pivotArea>
    </format>
    <format dxfId="9299">
      <pivotArea dataOnly="0" labelOnly="1" grandCol="1" outline="0" fieldPosition="0"/>
    </format>
    <format dxfId="9298">
      <pivotArea dataOnly="0" labelOnly="1" outline="0" fieldPosition="0">
        <references count="1">
          <reference field="14" count="0"/>
        </references>
      </pivotArea>
    </format>
    <format dxfId="9297">
      <pivotArea dataOnly="0" labelOnly="1" grandCol="1" outline="0" fieldPosition="0"/>
    </format>
    <format dxfId="9296">
      <pivotArea grandRow="1" outline="0" collapsedLevelsAreSubtotals="1" fieldPosition="0"/>
    </format>
    <format dxfId="9295">
      <pivotArea dataOnly="0" labelOnly="1" grandRow="1" outline="0" fieldPosition="0"/>
    </format>
    <format dxfId="9294">
      <pivotArea grandRow="1" outline="0" collapsedLevelsAreSubtotals="1" fieldPosition="0"/>
    </format>
    <format dxfId="9293">
      <pivotArea dataOnly="0" labelOnly="1" grandRow="1" outline="0" fieldPosition="0"/>
    </format>
    <format dxfId="9292">
      <pivotArea grandRow="1" outline="0" collapsedLevelsAreSubtotals="1" fieldPosition="0"/>
    </format>
    <format dxfId="9291">
      <pivotArea dataOnly="0" labelOnly="1" grandRow="1" outline="0" fieldPosition="0"/>
    </format>
    <format dxfId="9290">
      <pivotArea grandRow="1" outline="0" collapsedLevelsAreSubtotals="1" fieldPosition="0"/>
    </format>
    <format dxfId="9289">
      <pivotArea dataOnly="0" labelOnly="1" grandRow="1" outline="0" fieldPosition="0"/>
    </format>
    <format dxfId="9288">
      <pivotArea grandRow="1" outline="0" collapsedLevelsAreSubtotals="1" fieldPosition="0"/>
    </format>
    <format dxfId="9287">
      <pivotArea dataOnly="0" labelOnly="1" grandRow="1" outline="0" fieldPosition="0"/>
    </format>
    <format dxfId="9286">
      <pivotArea grandRow="1" outline="0" collapsedLevelsAreSubtotals="1" fieldPosition="0"/>
    </format>
    <format dxfId="9285">
      <pivotArea dataOnly="0" labelOnly="1" grandRow="1" outline="0" fieldPosition="0"/>
    </format>
    <format dxfId="9284">
      <pivotArea grandRow="1" outline="0" collapsedLevelsAreSubtotals="1" fieldPosition="0"/>
    </format>
    <format dxfId="9283">
      <pivotArea dataOnly="0" labelOnly="1" grandRow="1" outline="0" fieldPosition="0"/>
    </format>
    <format dxfId="9282">
      <pivotArea grandRow="1" outline="0" collapsedLevelsAreSubtotals="1" fieldPosition="0"/>
    </format>
    <format dxfId="9281">
      <pivotArea dataOnly="0" labelOnly="1" grandRow="1" outline="0" fieldPosition="0"/>
    </format>
    <format dxfId="9280">
      <pivotArea grandRow="1" outline="0" collapsedLevelsAreSubtotals="1" fieldPosition="0"/>
    </format>
    <format dxfId="9279">
      <pivotArea dataOnly="0" labelOnly="1" grandRow="1" outline="0" fieldPosition="0"/>
    </format>
    <format dxfId="9278">
      <pivotArea grandRow="1" outline="0" collapsedLevelsAreSubtotals="1" fieldPosition="0"/>
    </format>
    <format dxfId="9277">
      <pivotArea dataOnly="0" labelOnly="1" grandRow="1" outline="0" fieldPosition="0"/>
    </format>
    <format dxfId="9276">
      <pivotArea grandRow="1" outline="0" collapsedLevelsAreSubtotals="1" fieldPosition="0"/>
    </format>
    <format dxfId="9275">
      <pivotArea dataOnly="0" labelOnly="1" grandRow="1" outline="0" fieldPosition="0"/>
    </format>
    <format dxfId="9274">
      <pivotArea grandRow="1" outline="0" collapsedLevelsAreSubtotals="1" fieldPosition="0"/>
    </format>
    <format dxfId="9273">
      <pivotArea dataOnly="0" labelOnly="1" grandRow="1" outline="0" fieldPosition="0"/>
    </format>
    <format dxfId="9272">
      <pivotArea grandRow="1" outline="0" collapsedLevelsAreSubtotals="1" fieldPosition="0"/>
    </format>
    <format dxfId="9271">
      <pivotArea dataOnly="0" labelOnly="1" grandRow="1" outline="0" fieldPosition="0"/>
    </format>
    <format dxfId="9270">
      <pivotArea grandRow="1" outline="0" collapsedLevelsAreSubtotals="1" fieldPosition="0"/>
    </format>
    <format dxfId="9269">
      <pivotArea dataOnly="0" labelOnly="1" grandRow="1" outline="0" fieldPosition="0"/>
    </format>
    <format dxfId="9268">
      <pivotArea dataOnly="0" labelOnly="1" grandRow="1" outline="0" fieldPosition="0"/>
    </format>
    <format dxfId="9267">
      <pivotArea dataOnly="0" labelOnly="1" outline="0" fieldPosition="0">
        <references count="1">
          <reference field="14" count="0"/>
        </references>
      </pivotArea>
    </format>
    <format dxfId="9266">
      <pivotArea dataOnly="0" labelOnly="1" grandCol="1" outline="0" fieldPosition="0"/>
    </format>
    <format dxfId="9265">
      <pivotArea grandRow="1" outline="0" collapsedLevelsAreSubtotals="1" fieldPosition="0"/>
    </format>
    <format dxfId="9264">
      <pivotArea dataOnly="0" labelOnly="1" grandRow="1" outline="0" fieldPosition="0"/>
    </format>
    <format dxfId="9263">
      <pivotArea grandRow="1" outline="0" collapsedLevelsAreSubtotals="1" fieldPosition="0"/>
    </format>
    <format dxfId="9262">
      <pivotArea dataOnly="0" labelOnly="1" grandRow="1" outline="0" fieldPosition="0"/>
    </format>
    <format dxfId="9261">
      <pivotArea dataOnly="0" labelOnly="1" grandRow="1" outline="0" fieldPosition="0"/>
    </format>
    <format dxfId="9260">
      <pivotArea dataOnly="0" labelOnly="1" outline="0" fieldPosition="0">
        <references count="1">
          <reference field="14" count="0"/>
        </references>
      </pivotArea>
    </format>
    <format dxfId="9259">
      <pivotArea dataOnly="0" labelOnly="1" grandCol="1" outline="0" fieldPosition="0"/>
    </format>
    <format dxfId="9258">
      <pivotArea grandRow="1" outline="0" collapsedLevelsAreSubtotals="1" fieldPosition="0"/>
    </format>
    <format dxfId="9257">
      <pivotArea dataOnly="0" labelOnly="1" grandRow="1" outline="0" fieldPosition="0"/>
    </format>
    <format dxfId="9256">
      <pivotArea grandRow="1" outline="0" collapsedLevelsAreSubtotals="1" fieldPosition="0"/>
    </format>
    <format dxfId="9255">
      <pivotArea dataOnly="0" labelOnly="1" grandRow="1" outline="0" fieldPosition="0"/>
    </format>
    <format dxfId="9254">
      <pivotArea dataOnly="0" labelOnly="1" grandRow="1" outline="0" fieldPosition="0"/>
    </format>
    <format dxfId="9253">
      <pivotArea dataOnly="0" labelOnly="1" outline="0" fieldPosition="0">
        <references count="1">
          <reference field="14" count="0"/>
        </references>
      </pivotArea>
    </format>
    <format dxfId="9252">
      <pivotArea dataOnly="0" labelOnly="1" grandCol="1" outline="0" fieldPosition="0"/>
    </format>
    <format dxfId="9251">
      <pivotArea grandRow="1" outline="0" collapsedLevelsAreSubtotals="1" fieldPosition="0"/>
    </format>
    <format dxfId="9250">
      <pivotArea dataOnly="0" labelOnly="1" grandRow="1" outline="0" fieldPosition="0"/>
    </format>
    <format dxfId="9249">
      <pivotArea dataOnly="0" labelOnly="1" outline="0" fieldPosition="0">
        <references count="1">
          <reference field="14" count="0"/>
        </references>
      </pivotArea>
    </format>
    <format dxfId="9248">
      <pivotArea dataOnly="0" labelOnly="1" grandCol="1" outline="0" fieldPosition="0"/>
    </format>
    <format dxfId="9247">
      <pivotArea dataOnly="0" labelOnly="1" outline="0" fieldPosition="0">
        <references count="1">
          <reference field="14" count="0"/>
        </references>
      </pivotArea>
    </format>
    <format dxfId="9246">
      <pivotArea dataOnly="0" labelOnly="1" grandCol="1" outline="0" fieldPosition="0"/>
    </format>
    <format dxfId="9245">
      <pivotArea dataOnly="0" labelOnly="1" outline="0" fieldPosition="0">
        <references count="1">
          <reference field="14" count="0"/>
        </references>
      </pivotArea>
    </format>
    <format dxfId="9244">
      <pivotArea dataOnly="0" labelOnly="1" grandCol="1" outline="0" fieldPosition="0"/>
    </format>
    <format dxfId="9243">
      <pivotArea dataOnly="0" labelOnly="1" outline="0" fieldPosition="0">
        <references count="1">
          <reference field="14" count="0"/>
        </references>
      </pivotArea>
    </format>
    <format dxfId="9242">
      <pivotArea dataOnly="0" labelOnly="1" grandCol="1" outline="0" fieldPosition="0"/>
    </format>
    <format dxfId="9241">
      <pivotArea grandRow="1" outline="0" collapsedLevelsAreSubtotals="1" fieldPosition="0"/>
    </format>
    <format dxfId="9240">
      <pivotArea dataOnly="0" labelOnly="1" grandRow="1" outline="0" fieldPosition="0"/>
    </format>
    <format dxfId="9239">
      <pivotArea grandRow="1" outline="0" collapsedLevelsAreSubtotals="1" fieldPosition="0"/>
    </format>
    <format dxfId="9238">
      <pivotArea dataOnly="0" labelOnly="1" grandRow="1" outline="0" fieldPosition="0"/>
    </format>
    <format dxfId="9237">
      <pivotArea dataOnly="0" labelOnly="1" grandRow="1" outline="0" fieldPosition="0"/>
    </format>
    <format dxfId="9236">
      <pivotArea dataOnly="0" labelOnly="1" outline="0" fieldPosition="0">
        <references count="1">
          <reference field="14" count="0"/>
        </references>
      </pivotArea>
    </format>
    <format dxfId="9235">
      <pivotArea dataOnly="0" labelOnly="1" grandCol="1" outline="0" fieldPosition="0"/>
    </format>
    <format dxfId="9234">
      <pivotArea dataOnly="0" labelOnly="1" grandRow="1" outline="0" fieldPosition="0"/>
    </format>
    <format dxfId="9233">
      <pivotArea dataOnly="0" labelOnly="1" outline="0" fieldPosition="0">
        <references count="1">
          <reference field="14" count="0"/>
        </references>
      </pivotArea>
    </format>
    <format dxfId="9232">
      <pivotArea dataOnly="0" labelOnly="1" grandCol="1" outline="0" fieldPosition="0"/>
    </format>
    <format dxfId="9231">
      <pivotArea dataOnly="0" labelOnly="1" grandRow="1" outline="0" fieldPosition="0"/>
    </format>
    <format dxfId="9230">
      <pivotArea dataOnly="0" labelOnly="1" outline="0" fieldPosition="0">
        <references count="1">
          <reference field="14" count="0"/>
        </references>
      </pivotArea>
    </format>
    <format dxfId="9229">
      <pivotArea dataOnly="0" labelOnly="1" grandCol="1" outline="0" fieldPosition="0"/>
    </format>
    <format dxfId="9228">
      <pivotArea dataOnly="0" labelOnly="1" outline="0" fieldPosition="0">
        <references count="1">
          <reference field="14" count="0"/>
        </references>
      </pivotArea>
    </format>
    <format dxfId="9227">
      <pivotArea dataOnly="0" labelOnly="1" grandCol="1" outline="0" fieldPosition="0"/>
    </format>
    <format dxfId="9226">
      <pivotArea grandRow="1" outline="0" collapsedLevelsAreSubtotals="1" fieldPosition="0"/>
    </format>
    <format dxfId="9225">
      <pivotArea dataOnly="0" labelOnly="1" grandRow="1" outline="0" fieldPosition="0"/>
    </format>
    <format dxfId="9224">
      <pivotArea grandRow="1" outline="0" collapsedLevelsAreSubtotals="1" fieldPosition="0"/>
    </format>
    <format dxfId="9223">
      <pivotArea dataOnly="0" labelOnly="1" grandRow="1" outline="0" fieldPosition="0"/>
    </format>
    <format dxfId="9222">
      <pivotArea dataOnly="0" labelOnly="1" grandRow="1" outline="0" fieldPosition="0"/>
    </format>
    <format dxfId="9221">
      <pivotArea dataOnly="0" labelOnly="1" outline="0" fieldPosition="0">
        <references count="1">
          <reference field="14" count="0"/>
        </references>
      </pivotArea>
    </format>
    <format dxfId="9220">
      <pivotArea dataOnly="0" labelOnly="1" grandCol="1" outline="0" fieldPosition="0"/>
    </format>
    <format dxfId="9219">
      <pivotArea grandRow="1" outline="0" collapsedLevelsAreSubtotals="1" fieldPosition="0"/>
    </format>
    <format dxfId="9218">
      <pivotArea dataOnly="0" labelOnly="1" grandRow="1" outline="0" fieldPosition="0"/>
    </format>
    <format dxfId="9217">
      <pivotArea dataOnly="0" labelOnly="1" grandRow="1" outline="0" fieldPosition="0"/>
    </format>
    <format dxfId="9216">
      <pivotArea dataOnly="0" labelOnly="1" outline="0" fieldPosition="0">
        <references count="1">
          <reference field="14" count="0"/>
        </references>
      </pivotArea>
    </format>
    <format dxfId="9215">
      <pivotArea dataOnly="0" labelOnly="1" grandCol="1" outline="0" fieldPosition="0"/>
    </format>
    <format dxfId="9214">
      <pivotArea grandRow="1" outline="0" collapsedLevelsAreSubtotals="1" fieldPosition="0"/>
    </format>
    <format dxfId="9213">
      <pivotArea dataOnly="0" labelOnly="1" grandRow="1" outline="0" fieldPosition="0"/>
    </format>
    <format dxfId="9212">
      <pivotArea grandRow="1" outline="0" collapsedLevelsAreSubtotals="1" fieldPosition="0"/>
    </format>
    <format dxfId="9211">
      <pivotArea dataOnly="0" labelOnly="1" grandRow="1" outline="0" fieldPosition="0"/>
    </format>
    <format dxfId="9210">
      <pivotArea grandRow="1" outline="0" collapsedLevelsAreSubtotals="1" fieldPosition="0"/>
    </format>
    <format dxfId="9209">
      <pivotArea dataOnly="0" labelOnly="1" grandRow="1" outline="0" fieldPosition="0"/>
    </format>
    <format dxfId="9208">
      <pivotArea grandRow="1" outline="0" collapsedLevelsAreSubtotals="1" fieldPosition="0"/>
    </format>
    <format dxfId="9207">
      <pivotArea dataOnly="0" labelOnly="1" grandRow="1" outline="0" fieldPosition="0"/>
    </format>
    <format dxfId="9206">
      <pivotArea field="14" type="button" dataOnly="0" labelOnly="1" outline="0" axis="axisCol" fieldPosition="0"/>
    </format>
    <format dxfId="9205">
      <pivotArea type="topRight" dataOnly="0" labelOnly="1" outline="0" fieldPosition="0"/>
    </format>
    <format dxfId="9204">
      <pivotArea dataOnly="0" labelOnly="1" outline="0" fieldPosition="0">
        <references count="1">
          <reference field="14" count="0"/>
        </references>
      </pivotArea>
    </format>
    <format dxfId="9203">
      <pivotArea dataOnly="0" labelOnly="1" grandCol="1" outline="0" fieldPosition="0"/>
    </format>
    <format dxfId="9202">
      <pivotArea dataOnly="0" labelOnly="1" grandRow="1" outline="0" fieldPosition="0"/>
    </format>
    <format dxfId="9201">
      <pivotArea dataOnly="0" labelOnly="1" outline="0" fieldPosition="0">
        <references count="1">
          <reference field="14" count="0"/>
        </references>
      </pivotArea>
    </format>
    <format dxfId="9200">
      <pivotArea dataOnly="0" labelOnly="1" grandCol="1" outline="0" fieldPosition="0"/>
    </format>
    <format dxfId="9199">
      <pivotArea dataOnly="0" labelOnly="1" grandRow="1" outline="0" fieldPosition="0"/>
    </format>
    <format dxfId="9198">
      <pivotArea dataOnly="0" labelOnly="1" outline="0" fieldPosition="0">
        <references count="1">
          <reference field="14" count="0"/>
        </references>
      </pivotArea>
    </format>
    <format dxfId="9197">
      <pivotArea dataOnly="0" labelOnly="1" grandCol="1" outline="0" fieldPosition="0"/>
    </format>
    <format dxfId="9196">
      <pivotArea dataOnly="0" labelOnly="1" grandRow="1" outline="0" fieldPosition="0"/>
    </format>
    <format dxfId="9195">
      <pivotArea dataOnly="0" labelOnly="1" outline="0" fieldPosition="0">
        <references count="1">
          <reference field="14" count="0"/>
        </references>
      </pivotArea>
    </format>
    <format dxfId="9194">
      <pivotArea dataOnly="0" labelOnly="1" grandCol="1" outline="0" fieldPosition="0"/>
    </format>
    <format dxfId="9193">
      <pivotArea dataOnly="0" labelOnly="1" grandRow="1" outline="0" fieldPosition="0"/>
    </format>
    <format dxfId="9192">
      <pivotArea dataOnly="0" labelOnly="1" outline="0" fieldPosition="0">
        <references count="1">
          <reference field="14" count="0"/>
        </references>
      </pivotArea>
    </format>
    <format dxfId="9191">
      <pivotArea dataOnly="0" labelOnly="1" grandCol="1" outline="0" fieldPosition="0"/>
    </format>
    <format dxfId="9190">
      <pivotArea dataOnly="0" labelOnly="1" outline="0" fieldPosition="0">
        <references count="1">
          <reference field="14" count="0"/>
        </references>
      </pivotArea>
    </format>
    <format dxfId="9189">
      <pivotArea dataOnly="0" labelOnly="1" grandCol="1" outline="0" fieldPosition="0"/>
    </format>
    <format dxfId="9188">
      <pivotArea dataOnly="0" labelOnly="1" grandRow="1" outline="0" fieldPosition="0"/>
    </format>
    <format dxfId="9187">
      <pivotArea dataOnly="0" labelOnly="1" outline="0" fieldPosition="0">
        <references count="1">
          <reference field="14" count="0"/>
        </references>
      </pivotArea>
    </format>
    <format dxfId="9186">
      <pivotArea dataOnly="0" labelOnly="1" grandCol="1" outline="0" fieldPosition="0"/>
    </format>
    <format dxfId="9185">
      <pivotArea dataOnly="0" labelOnly="1" grandRow="1" outline="0" fieldPosition="0"/>
    </format>
    <format dxfId="9184">
      <pivotArea dataOnly="0" labelOnly="1" outline="0" fieldPosition="0">
        <references count="1">
          <reference field="14" count="0"/>
        </references>
      </pivotArea>
    </format>
    <format dxfId="9183">
      <pivotArea dataOnly="0" labelOnly="1" grandCol="1" outline="0" fieldPosition="0"/>
    </format>
    <format dxfId="9182">
      <pivotArea dataOnly="0" labelOnly="1" grandRow="1" outline="0" fieldPosition="0"/>
    </format>
    <format dxfId="9181">
      <pivotArea dataOnly="0" labelOnly="1" outline="0" fieldPosition="0">
        <references count="1">
          <reference field="14" count="0"/>
        </references>
      </pivotArea>
    </format>
    <format dxfId="9180">
      <pivotArea dataOnly="0" labelOnly="1" grandCol="1" outline="0" fieldPosition="0"/>
    </format>
    <format dxfId="9179">
      <pivotArea dataOnly="0" labelOnly="1" outline="0" fieldPosition="0">
        <references count="1">
          <reference field="14" count="0"/>
        </references>
      </pivotArea>
    </format>
    <format dxfId="9178">
      <pivotArea dataOnly="0" labelOnly="1" grandCol="1" outline="0" fieldPosition="0"/>
    </format>
    <format dxfId="9177">
      <pivotArea grandRow="1" outline="0" collapsedLevelsAreSubtotals="1" fieldPosition="0"/>
    </format>
    <format dxfId="9176">
      <pivotArea dataOnly="0" labelOnly="1" grandRow="1" outline="0" fieldPosition="0"/>
    </format>
    <format dxfId="9175">
      <pivotArea grandRow="1" outline="0" collapsedLevelsAreSubtotals="1" fieldPosition="0"/>
    </format>
    <format dxfId="9174">
      <pivotArea dataOnly="0" labelOnly="1" grandRow="1" outline="0" fieldPosition="0"/>
    </format>
    <format dxfId="9173">
      <pivotArea dataOnly="0" labelOnly="1" grandRow="1" outline="0" fieldPosition="0"/>
    </format>
    <format dxfId="9172">
      <pivotArea dataOnly="0" labelOnly="1" outline="0" fieldPosition="0">
        <references count="1">
          <reference field="14" count="0"/>
        </references>
      </pivotArea>
    </format>
    <format dxfId="9171">
      <pivotArea dataOnly="0" labelOnly="1" grandCol="1" outline="0" fieldPosition="0"/>
    </format>
    <format dxfId="9170">
      <pivotArea dataOnly="0" labelOnly="1" grandRow="1" outline="0" fieldPosition="0"/>
    </format>
    <format dxfId="9169">
      <pivotArea dataOnly="0" labelOnly="1" outline="0" fieldPosition="0">
        <references count="1">
          <reference field="14" count="0"/>
        </references>
      </pivotArea>
    </format>
    <format dxfId="9168">
      <pivotArea dataOnly="0" labelOnly="1" grandCol="1" outline="0" fieldPosition="0"/>
    </format>
    <format dxfId="9167">
      <pivotArea dataOnly="0" labelOnly="1" outline="0" fieldPosition="0">
        <references count="1">
          <reference field="14" count="0"/>
        </references>
      </pivotArea>
    </format>
    <format dxfId="9166">
      <pivotArea dataOnly="0" labelOnly="1" grandCol="1" outline="0" fieldPosition="0"/>
    </format>
    <format dxfId="9165">
      <pivotArea grandRow="1" outline="0" collapsedLevelsAreSubtotals="1" fieldPosition="0"/>
    </format>
    <format dxfId="9164">
      <pivotArea dataOnly="0" labelOnly="1" grandRow="1" outline="0" fieldPosition="0"/>
    </format>
    <format dxfId="9163">
      <pivotArea dataOnly="0" labelOnly="1" grandRow="1" outline="0" fieldPosition="0"/>
    </format>
    <format dxfId="9162">
      <pivotArea dataOnly="0" labelOnly="1" outline="0" fieldPosition="0">
        <references count="1">
          <reference field="14" count="0"/>
        </references>
      </pivotArea>
    </format>
    <format dxfId="9161">
      <pivotArea dataOnly="0" labelOnly="1" grandCol="1" outline="0" fieldPosition="0"/>
    </format>
    <format dxfId="9160">
      <pivotArea grandRow="1" outline="0" collapsedLevelsAreSubtotals="1" fieldPosition="0"/>
    </format>
    <format dxfId="9159">
      <pivotArea dataOnly="0" labelOnly="1" grandRow="1" outline="0" fieldPosition="0"/>
    </format>
    <format dxfId="9158">
      <pivotArea dataOnly="0" labelOnly="1" grandRow="1" outline="0" fieldPosition="0"/>
    </format>
    <format dxfId="9157">
      <pivotArea dataOnly="0" labelOnly="1" outline="0" fieldPosition="0">
        <references count="1">
          <reference field="14" count="0"/>
        </references>
      </pivotArea>
    </format>
    <format dxfId="9156">
      <pivotArea dataOnly="0" labelOnly="1" grandCol="1" outline="0" fieldPosition="0"/>
    </format>
    <format dxfId="9155">
      <pivotArea dataOnly="0" labelOnly="1" grandRow="1" outline="0" fieldPosition="0"/>
    </format>
    <format dxfId="9154">
      <pivotArea dataOnly="0" labelOnly="1" outline="0" fieldPosition="0">
        <references count="1">
          <reference field="14" count="0"/>
        </references>
      </pivotArea>
    </format>
    <format dxfId="9153">
      <pivotArea dataOnly="0" labelOnly="1" grandCol="1" outline="0" fieldPosition="0"/>
    </format>
    <format dxfId="9152">
      <pivotArea dataOnly="0" labelOnly="1" outline="0" fieldPosition="0">
        <references count="1">
          <reference field="14" count="0"/>
        </references>
      </pivotArea>
    </format>
    <format dxfId="9151">
      <pivotArea dataOnly="0" labelOnly="1" grandCol="1" outline="0" fieldPosition="0"/>
    </format>
    <format dxfId="9150">
      <pivotArea grandRow="1" outline="0" collapsedLevelsAreSubtotals="1" fieldPosition="0"/>
    </format>
    <format dxfId="9149">
      <pivotArea dataOnly="0" labelOnly="1" grandRow="1" outline="0" fieldPosition="0"/>
    </format>
    <format dxfId="9148">
      <pivotArea grandRow="1" outline="0" collapsedLevelsAreSubtotals="1" fieldPosition="0"/>
    </format>
    <format dxfId="9147">
      <pivotArea dataOnly="0" labelOnly="1" grandRow="1" outline="0" fieldPosition="0"/>
    </format>
    <format dxfId="9146">
      <pivotArea dataOnly="0" labelOnly="1" grandRow="1" outline="0" fieldPosition="0"/>
    </format>
    <format dxfId="9145">
      <pivotArea dataOnly="0" labelOnly="1" outline="0" fieldPosition="0">
        <references count="1">
          <reference field="14" count="0"/>
        </references>
      </pivotArea>
    </format>
    <format dxfId="9144">
      <pivotArea dataOnly="0" labelOnly="1" grandCol="1" outline="0" fieldPosition="0"/>
    </format>
    <format dxfId="9143">
      <pivotArea dataOnly="0" labelOnly="1" grandRow="1" outline="0" fieldPosition="0"/>
    </format>
    <format dxfId="9142">
      <pivotArea dataOnly="0" labelOnly="1" outline="0" fieldPosition="0">
        <references count="1">
          <reference field="14" count="0"/>
        </references>
      </pivotArea>
    </format>
    <format dxfId="9141">
      <pivotArea dataOnly="0" labelOnly="1" grandCol="1" outline="0" fieldPosition="0"/>
    </format>
    <format dxfId="9140">
      <pivotArea grandRow="1" outline="0" collapsedLevelsAreSubtotals="1" fieldPosition="0"/>
    </format>
    <format dxfId="9139">
      <pivotArea dataOnly="0" labelOnly="1" grandRow="1" outline="0" fieldPosition="0"/>
    </format>
    <format dxfId="9138">
      <pivotArea dataOnly="0" labelOnly="1" outline="0" fieldPosition="0">
        <references count="1">
          <reference field="14" count="0"/>
        </references>
      </pivotArea>
    </format>
    <format dxfId="9137">
      <pivotArea dataOnly="0" labelOnly="1" grandCol="1" outline="0" fieldPosition="0"/>
    </format>
    <format dxfId="9136">
      <pivotArea grandRow="1" outline="0" collapsedLevelsAreSubtotals="1" fieldPosition="0"/>
    </format>
    <format dxfId="9135">
      <pivotArea dataOnly="0" labelOnly="1" grandRow="1" outline="0" fieldPosition="0"/>
    </format>
    <format dxfId="9134">
      <pivotArea grandRow="1" outline="0" collapsedLevelsAreSubtotals="1" fieldPosition="0"/>
    </format>
    <format dxfId="9133">
      <pivotArea dataOnly="0" labelOnly="1" grandRow="1" outline="0" fieldPosition="0"/>
    </format>
    <format dxfId="9132">
      <pivotArea grandRow="1" outline="0" collapsedLevelsAreSubtotals="1" fieldPosition="0"/>
    </format>
    <format dxfId="9131">
      <pivotArea dataOnly="0" labelOnly="1" grandRow="1" outline="0" fieldPosition="0"/>
    </format>
    <format dxfId="9130">
      <pivotArea dataOnly="0" labelOnly="1" grandRow="1" outline="0" fieldPosition="0"/>
    </format>
    <format dxfId="9129">
      <pivotArea dataOnly="0" labelOnly="1" outline="0" fieldPosition="0">
        <references count="1">
          <reference field="14" count="0"/>
        </references>
      </pivotArea>
    </format>
    <format dxfId="9128">
      <pivotArea dataOnly="0" labelOnly="1" grandCol="1" outline="0" fieldPosition="0"/>
    </format>
    <format dxfId="9127">
      <pivotArea grandRow="1" outline="0" collapsedLevelsAreSubtotals="1" fieldPosition="0"/>
    </format>
    <format dxfId="9126">
      <pivotArea dataOnly="0" labelOnly="1" grandRow="1" outline="0" fieldPosition="0"/>
    </format>
    <format dxfId="9125">
      <pivotArea grandRow="1" outline="0" collapsedLevelsAreSubtotals="1" fieldPosition="0"/>
    </format>
    <format dxfId="9124">
      <pivotArea dataOnly="0" labelOnly="1" grandRow="1" outline="0" fieldPosition="0"/>
    </format>
    <format dxfId="9123">
      <pivotArea dataOnly="0" labelOnly="1" grandRow="1" outline="0" fieldPosition="0"/>
    </format>
    <format dxfId="9122">
      <pivotArea dataOnly="0" labelOnly="1" outline="0" fieldPosition="0">
        <references count="1">
          <reference field="14" count="0"/>
        </references>
      </pivotArea>
    </format>
    <format dxfId="9121">
      <pivotArea dataOnly="0" labelOnly="1" grandCol="1" outline="0" fieldPosition="0"/>
    </format>
    <format dxfId="9120">
      <pivotArea dataOnly="0" labelOnly="1" grandRow="1" outline="0" fieldPosition="0"/>
    </format>
    <format dxfId="9119">
      <pivotArea dataOnly="0" labelOnly="1" outline="0" fieldPosition="0">
        <references count="1">
          <reference field="14" count="0"/>
        </references>
      </pivotArea>
    </format>
    <format dxfId="9118">
      <pivotArea dataOnly="0" labelOnly="1" grandCol="1" outline="0" fieldPosition="0"/>
    </format>
    <format dxfId="9117">
      <pivotArea dataOnly="0" labelOnly="1" grandRow="1" outline="0" fieldPosition="0"/>
    </format>
    <format dxfId="9116">
      <pivotArea dataOnly="0" labelOnly="1" outline="0" fieldPosition="0">
        <references count="1">
          <reference field="14" count="0"/>
        </references>
      </pivotArea>
    </format>
    <format dxfId="9115">
      <pivotArea dataOnly="0" labelOnly="1" grandCol="1" outline="0" fieldPosition="0"/>
    </format>
    <format dxfId="9114">
      <pivotArea dataOnly="0" labelOnly="1" grandRow="1" outline="0" fieldPosition="0"/>
    </format>
    <format dxfId="9113">
      <pivotArea dataOnly="0" labelOnly="1" outline="0" fieldPosition="0">
        <references count="1">
          <reference field="14" count="0"/>
        </references>
      </pivotArea>
    </format>
    <format dxfId="9112">
      <pivotArea dataOnly="0" labelOnly="1" grandCol="1" outline="0" fieldPosition="0"/>
    </format>
    <format dxfId="9111">
      <pivotArea grandRow="1" outline="0" collapsedLevelsAreSubtotals="1" fieldPosition="0"/>
    </format>
    <format dxfId="9110">
      <pivotArea dataOnly="0" labelOnly="1" grandRow="1" outline="0" fieldPosition="0"/>
    </format>
    <format dxfId="9109">
      <pivotArea grandRow="1" outline="0" collapsedLevelsAreSubtotals="1" fieldPosition="0"/>
    </format>
    <format dxfId="9108">
      <pivotArea dataOnly="0" labelOnly="1" grandRow="1" outline="0" fieldPosition="0"/>
    </format>
    <format dxfId="9107">
      <pivotArea dataOnly="0" labelOnly="1" outline="0" fieldPosition="0">
        <references count="1">
          <reference field="14" count="0"/>
        </references>
      </pivotArea>
    </format>
    <format dxfId="9106">
      <pivotArea dataOnly="0" labelOnly="1" grandCol="1" outline="0" fieldPosition="0"/>
    </format>
    <format dxfId="9105">
      <pivotArea field="15" type="button" dataOnly="0" labelOnly="1" outline="0" axis="axisRow" fieldPosition="0"/>
    </format>
    <format dxfId="9104">
      <pivotArea dataOnly="0" labelOnly="1" outline="0" fieldPosition="0">
        <references count="1">
          <reference field="14" count="0"/>
        </references>
      </pivotArea>
    </format>
    <format dxfId="9103">
      <pivotArea dataOnly="0" labelOnly="1" grandCol="1" outline="0" fieldPosition="0"/>
    </format>
    <format dxfId="9102">
      <pivotArea field="15" type="button" dataOnly="0" labelOnly="1" outline="0" axis="axisRow" fieldPosition="0"/>
    </format>
    <format dxfId="9101">
      <pivotArea dataOnly="0" labelOnly="1" outline="0" fieldPosition="0">
        <references count="1">
          <reference field="14" count="0"/>
        </references>
      </pivotArea>
    </format>
    <format dxfId="9100">
      <pivotArea dataOnly="0" labelOnly="1" grandCol="1" outline="0" fieldPosition="0"/>
    </format>
    <format dxfId="9099">
      <pivotArea field="15" type="button" dataOnly="0" labelOnly="1" outline="0" axis="axisRow" fieldPosition="0"/>
    </format>
    <format dxfId="9098">
      <pivotArea dataOnly="0" labelOnly="1" outline="0" fieldPosition="0">
        <references count="1">
          <reference field="14" count="0"/>
        </references>
      </pivotArea>
    </format>
    <format dxfId="9097">
      <pivotArea dataOnly="0" labelOnly="1" grandCol="1" outline="0" fieldPosition="0"/>
    </format>
    <format dxfId="9096">
      <pivotArea outline="0" fieldPosition="0">
        <references count="1">
          <reference field="15" count="0" selected="0"/>
        </references>
      </pivotArea>
    </format>
    <format dxfId="9095">
      <pivotArea outline="0" fieldPosition="0">
        <references count="1">
          <reference field="15" count="0" selected="0"/>
        </references>
      </pivotArea>
    </format>
    <format dxfId="9094">
      <pivotArea grandRow="1" outline="0" collapsedLevelsAreSubtotals="1" fieldPosition="0"/>
    </format>
    <format dxfId="9093">
      <pivotArea grandRow="1" outline="0" collapsedLevelsAreSubtotals="1" fieldPosition="0"/>
    </format>
    <format dxfId="9092">
      <pivotArea outline="0" collapsedLevelsAreSubtotals="1" fieldPosition="0"/>
    </format>
    <format dxfId="9091">
      <pivotArea field="15" type="button" dataOnly="0" labelOnly="1" outline="0" axis="axisRow" fieldPosition="0"/>
    </format>
    <format dxfId="9090">
      <pivotArea dataOnly="0" labelOnly="1" outline="0" fieldPosition="0">
        <references count="1">
          <reference field="15" count="0"/>
        </references>
      </pivotArea>
    </format>
    <format dxfId="9089">
      <pivotArea dataOnly="0" labelOnly="1" grandRow="1" outline="0" fieldPosition="0"/>
    </format>
    <format dxfId="9088">
      <pivotArea dataOnly="0" labelOnly="1" outline="0" fieldPosition="0">
        <references count="1">
          <reference field="14" count="0"/>
        </references>
      </pivotArea>
    </format>
    <format dxfId="90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9625">
      <pivotArea outline="0" collapsedLevelsAreSubtotals="1" fieldPosition="0"/>
    </format>
    <format dxfId="9624">
      <pivotArea dataOnly="0" labelOnly="1" grandCol="1" outline="0" fieldPosition="0"/>
    </format>
    <format dxfId="9623">
      <pivotArea outline="0" collapsedLevelsAreSubtotals="1" fieldPosition="0"/>
    </format>
    <format dxfId="9622">
      <pivotArea dataOnly="0" labelOnly="1" grandCol="1" outline="0" fieldPosition="0"/>
    </format>
    <format dxfId="9621">
      <pivotArea dataOnly="0" labelOnly="1" grandRow="1" outline="0" fieldPosition="0"/>
    </format>
    <format dxfId="9620">
      <pivotArea dataOnly="0" labelOnly="1" grandCol="1" outline="0" fieldPosition="0"/>
    </format>
    <format dxfId="9619">
      <pivotArea dataOnly="0" labelOnly="1" grandCol="1" outline="0" fieldPosition="0"/>
    </format>
    <format dxfId="9618">
      <pivotArea dataOnly="0" labelOnly="1" outline="0" fieldPosition="0">
        <references count="1">
          <reference field="12" count="0"/>
        </references>
      </pivotArea>
    </format>
    <format dxfId="9617">
      <pivotArea dataOnly="0" labelOnly="1" grandCol="1" outline="0" fieldPosition="0"/>
    </format>
    <format dxfId="9616">
      <pivotArea dataOnly="0" labelOnly="1" outline="0" fieldPosition="0">
        <references count="1">
          <reference field="12" count="0"/>
        </references>
      </pivotArea>
    </format>
    <format dxfId="9615">
      <pivotArea dataOnly="0" labelOnly="1" grandCol="1" outline="0" fieldPosition="0"/>
    </format>
    <format dxfId="9614">
      <pivotArea grandRow="1" outline="0" collapsedLevelsAreSubtotals="1" fieldPosition="0"/>
    </format>
    <format dxfId="9613">
      <pivotArea dataOnly="0" labelOnly="1" grandRow="1" outline="0" fieldPosition="0"/>
    </format>
    <format dxfId="9612">
      <pivotArea dataOnly="0" labelOnly="1" grandRow="1" outline="0" fieldPosition="0"/>
    </format>
    <format dxfId="9611">
      <pivotArea grandRow="1" outline="0" collapsedLevelsAreSubtotals="1" fieldPosition="0"/>
    </format>
    <format dxfId="9610">
      <pivotArea dataOnly="0" labelOnly="1" grandRow="1" outline="0" fieldPosition="0"/>
    </format>
    <format dxfId="9609">
      <pivotArea grandRow="1" outline="0" collapsedLevelsAreSubtotals="1" fieldPosition="0"/>
    </format>
    <format dxfId="9608">
      <pivotArea dataOnly="0" labelOnly="1" grandRow="1" outline="0" fieldPosition="0"/>
    </format>
    <format dxfId="9607">
      <pivotArea grandRow="1" outline="0" collapsedLevelsAreSubtotals="1" fieldPosition="0"/>
    </format>
    <format dxfId="9606">
      <pivotArea grandRow="1" outline="0" collapsedLevelsAreSubtotals="1" fieldPosition="0"/>
    </format>
    <format dxfId="9605">
      <pivotArea dataOnly="0" labelOnly="1" grandRow="1" outline="0" fieldPosition="0"/>
    </format>
    <format dxfId="9604">
      <pivotArea dataOnly="0" labelOnly="1" grandRow="1" outline="0" fieldPosition="0"/>
    </format>
    <format dxfId="9603">
      <pivotArea dataOnly="0" labelOnly="1" grandRow="1" outline="0" fieldPosition="0"/>
    </format>
    <format dxfId="9602">
      <pivotArea dataOnly="0" labelOnly="1" grandRow="1" outline="0" fieldPosition="0"/>
    </format>
    <format dxfId="9601">
      <pivotArea grandRow="1" outline="0" collapsedLevelsAreSubtotals="1" fieldPosition="0"/>
    </format>
    <format dxfId="9600">
      <pivotArea dataOnly="0" labelOnly="1" grandRow="1" outline="0" fieldPosition="0"/>
    </format>
    <format dxfId="9599">
      <pivotArea dataOnly="0" labelOnly="1" outline="0" fieldPosition="0">
        <references count="1">
          <reference field="12" count="0"/>
        </references>
      </pivotArea>
    </format>
    <format dxfId="9598">
      <pivotArea dataOnly="0" labelOnly="1" grandCol="1" outline="0" fieldPosition="0"/>
    </format>
    <format dxfId="9597">
      <pivotArea grandRow="1" outline="0" collapsedLevelsAreSubtotals="1" fieldPosition="0"/>
    </format>
    <format dxfId="9596">
      <pivotArea dataOnly="0" labelOnly="1" grandRow="1" outline="0" fieldPosition="0"/>
    </format>
    <format dxfId="9595">
      <pivotArea grandRow="1" outline="0" collapsedLevelsAreSubtotals="1" fieldPosition="0"/>
    </format>
    <format dxfId="9594">
      <pivotArea dataOnly="0" labelOnly="1" grandRow="1" outline="0" fieldPosition="0"/>
    </format>
    <format dxfId="9593">
      <pivotArea dataOnly="0" labelOnly="1" outline="0" fieldPosition="0">
        <references count="1">
          <reference field="12" count="0"/>
        </references>
      </pivotArea>
    </format>
    <format dxfId="9592">
      <pivotArea dataOnly="0" labelOnly="1" grandCol="1" outline="0" fieldPosition="0"/>
    </format>
    <format dxfId="9591">
      <pivotArea dataOnly="0" labelOnly="1" grandCol="1" outline="0" fieldPosition="0"/>
    </format>
    <format dxfId="9590">
      <pivotArea grandRow="1" grandCol="1" outline="0" collapsedLevelsAreSubtotals="1" fieldPosition="0"/>
    </format>
    <format dxfId="9589">
      <pivotArea dataOnly="0" labelOnly="1" outline="0" fieldPosition="0">
        <references count="1">
          <reference field="12" count="0"/>
        </references>
      </pivotArea>
    </format>
    <format dxfId="9588">
      <pivotArea dataOnly="0" labelOnly="1" grandCol="1" outline="0" fieldPosition="0"/>
    </format>
    <format dxfId="9587">
      <pivotArea dataOnly="0" labelOnly="1" outline="0" fieldPosition="0">
        <references count="1">
          <reference field="12" count="0"/>
        </references>
      </pivotArea>
    </format>
    <format dxfId="9586">
      <pivotArea dataOnly="0" labelOnly="1" grandCol="1" outline="0" fieldPosition="0"/>
    </format>
    <format dxfId="9585">
      <pivotArea grandRow="1" outline="0" collapsedLevelsAreSubtotals="1" fieldPosition="0"/>
    </format>
    <format dxfId="9584">
      <pivotArea grandRow="1" outline="0" collapsedLevelsAreSubtotals="1" fieldPosition="0"/>
    </format>
    <format dxfId="9583">
      <pivotArea type="origin" dataOnly="0" labelOnly="1" outline="0" fieldPosition="0"/>
    </format>
    <format dxfId="9582">
      <pivotArea type="origin" dataOnly="0" labelOnly="1" outline="0" fieldPosition="0"/>
    </format>
    <format dxfId="9581">
      <pivotArea type="origin" dataOnly="0" labelOnly="1" outline="0" fieldPosition="0"/>
    </format>
    <format dxfId="9580">
      <pivotArea type="topRight" dataOnly="0" labelOnly="1" outline="0" fieldPosition="0"/>
    </format>
    <format dxfId="9579">
      <pivotArea dataOnly="0" labelOnly="1" grandRow="1" outline="0" fieldPosition="0"/>
    </format>
    <format dxfId="9578">
      <pivotArea grandRow="1" outline="0" collapsedLevelsAreSubtotals="1" fieldPosition="0"/>
    </format>
    <format dxfId="9577">
      <pivotArea dataOnly="0" labelOnly="1" grandRow="1" outline="0" fieldPosition="0"/>
    </format>
    <format dxfId="9576">
      <pivotArea dataOnly="0" labelOnly="1" grandRow="1" outline="0" fieldPosition="0"/>
    </format>
    <format dxfId="9575">
      <pivotArea grandRow="1" outline="0" collapsedLevelsAreSubtotals="1" fieldPosition="0"/>
    </format>
    <format dxfId="9574">
      <pivotArea dataOnly="0" labelOnly="1" grandRow="1" outline="0" fieldPosition="0"/>
    </format>
    <format dxfId="9573">
      <pivotArea grandRow="1" outline="0" collapsedLevelsAreSubtotals="1" fieldPosition="0"/>
    </format>
    <format dxfId="9572">
      <pivotArea dataOnly="0" labelOnly="1" grandRow="1" outline="0" fieldPosition="0"/>
    </format>
    <format dxfId="9571">
      <pivotArea grandRow="1" outline="0" collapsedLevelsAreSubtotals="1" fieldPosition="0"/>
    </format>
    <format dxfId="9570">
      <pivotArea dataOnly="0" labelOnly="1" grandRow="1" outline="0" fieldPosition="0"/>
    </format>
    <format dxfId="9569">
      <pivotArea grandRow="1" outline="0" collapsedLevelsAreSubtotals="1" fieldPosition="0"/>
    </format>
    <format dxfId="9568">
      <pivotArea dataOnly="0" labelOnly="1" grandRow="1" outline="0" fieldPosition="0"/>
    </format>
    <format dxfId="9567">
      <pivotArea dataOnly="0" labelOnly="1" grandRow="1" outline="0" fieldPosition="0"/>
    </format>
    <format dxfId="9566">
      <pivotArea field="10" type="button" dataOnly="0" labelOnly="1" outline="0" axis="axisPage" fieldPosition="0"/>
    </format>
    <format dxfId="9565">
      <pivotArea type="origin" dataOnly="0" labelOnly="1" outline="0" fieldPosition="0"/>
    </format>
    <format dxfId="9564">
      <pivotArea dataOnly="0" labelOnly="1" grandRow="1" outline="0" fieldPosition="0"/>
    </format>
    <format dxfId="9563">
      <pivotArea field="10" type="button" dataOnly="0" labelOnly="1" outline="0" axis="axisPage" fieldPosition="0"/>
    </format>
    <format dxfId="9562">
      <pivotArea type="origin" dataOnly="0" labelOnly="1" outline="0" fieldPosition="0"/>
    </format>
    <format dxfId="9561">
      <pivotArea dataOnly="0" labelOnly="1" grandRow="1" outline="0" fieldPosition="0"/>
    </format>
    <format dxfId="9560">
      <pivotArea field="10" type="button" dataOnly="0" labelOnly="1" outline="0" axis="axisPage" fieldPosition="0"/>
    </format>
    <format dxfId="9559">
      <pivotArea type="origin" dataOnly="0" labelOnly="1" outline="0" fieldPosition="0"/>
    </format>
    <format dxfId="9558">
      <pivotArea dataOnly="0" labelOnly="1" grandRow="1" outline="0" fieldPosition="0"/>
    </format>
    <format dxfId="9557">
      <pivotArea field="10" type="button" dataOnly="0" labelOnly="1" outline="0" axis="axisPage" fieldPosition="0"/>
    </format>
    <format dxfId="9556">
      <pivotArea type="origin" dataOnly="0" labelOnly="1" outline="0" fieldPosition="0"/>
    </format>
    <format dxfId="9555">
      <pivotArea dataOnly="0" labelOnly="1" grandRow="1" outline="0" fieldPosition="0"/>
    </format>
    <format dxfId="9554">
      <pivotArea grandRow="1" outline="0" collapsedLevelsAreSubtotals="1" fieldPosition="0"/>
    </format>
    <format dxfId="9553">
      <pivotArea dataOnly="0" labelOnly="1" grandRow="1" outline="0" fieldPosition="0"/>
    </format>
    <format dxfId="9552">
      <pivotArea grandRow="1" outline="0" collapsedLevelsAreSubtotals="1" fieldPosition="0"/>
    </format>
    <format dxfId="9551">
      <pivotArea dataOnly="0" labelOnly="1" grandRow="1" outline="0" fieldPosition="0"/>
    </format>
    <format dxfId="9550">
      <pivotArea dataOnly="0" labelOnly="1" grandRow="1" outline="0" fieldPosition="0"/>
    </format>
    <format dxfId="9549">
      <pivotArea dataOnly="0" labelOnly="1" grandRow="1" outline="0" fieldPosition="0"/>
    </format>
    <format dxfId="9548">
      <pivotArea outline="0" fieldPosition="0">
        <references count="1">
          <reference field="12" count="0" selected="0"/>
        </references>
      </pivotArea>
    </format>
    <format dxfId="9547">
      <pivotArea type="origin" dataOnly="0" labelOnly="1" outline="0" fieldPosition="0"/>
    </format>
    <format dxfId="9546">
      <pivotArea field="12" type="button" dataOnly="0" labelOnly="1" outline="0" axis="axisCol" fieldPosition="0"/>
    </format>
    <format dxfId="9545">
      <pivotArea type="topRight" dataOnly="0" labelOnly="1" outline="0" offset="A1" fieldPosition="0"/>
    </format>
    <format dxfId="9544">
      <pivotArea dataOnly="0" labelOnly="1" grandRow="1" outline="0" fieldPosition="0"/>
    </format>
    <format dxfId="9543">
      <pivotArea grandRow="1" outline="0" collapsedLevelsAreSubtotals="1" fieldPosition="0"/>
    </format>
    <format dxfId="9542">
      <pivotArea dataOnly="0" labelOnly="1" grandRow="1" outline="0" fieldPosition="0"/>
    </format>
    <format dxfId="9541">
      <pivotArea dataOnly="0" labelOnly="1" grandRow="1" outline="0" fieldPosition="0"/>
    </format>
    <format dxfId="9540">
      <pivotArea dataOnly="0" labelOnly="1" grandRow="1" outline="0" fieldPosition="0"/>
    </format>
    <format dxfId="9539">
      <pivotArea dataOnly="0" labelOnly="1" grandRow="1" outline="0" fieldPosition="0"/>
    </format>
    <format dxfId="9538">
      <pivotArea grandRow="1" outline="0" collapsedLevelsAreSubtotals="1" fieldPosition="0"/>
    </format>
    <format dxfId="9537">
      <pivotArea dataOnly="0" labelOnly="1" grandRow="1" outline="0" fieldPosition="0"/>
    </format>
    <format dxfId="9536">
      <pivotArea dataOnly="0" labelOnly="1" grandRow="1" outline="0" fieldPosition="0"/>
    </format>
    <format dxfId="9535">
      <pivotArea dataOnly="0" labelOnly="1" outline="0" fieldPosition="0">
        <references count="1">
          <reference field="13" count="0"/>
        </references>
      </pivotArea>
    </format>
    <format dxfId="9534">
      <pivotArea dataOnly="0" labelOnly="1" grandRow="1" outline="0" fieldPosition="0"/>
    </format>
    <format dxfId="9533">
      <pivotArea dataOnly="0" labelOnly="1" outline="0" fieldPosition="0">
        <references count="1">
          <reference field="13" count="0"/>
        </references>
      </pivotArea>
    </format>
    <format dxfId="9532">
      <pivotArea dataOnly="0" labelOnly="1" grandRow="1" outline="0" fieldPosition="0"/>
    </format>
    <format dxfId="9531">
      <pivotArea dataOnly="0" labelOnly="1" outline="0" fieldPosition="0">
        <references count="1">
          <reference field="13" count="0"/>
        </references>
      </pivotArea>
    </format>
    <format dxfId="9530">
      <pivotArea dataOnly="0" labelOnly="1" grandRow="1" outline="0" fieldPosition="0"/>
    </format>
    <format dxfId="9529">
      <pivotArea dataOnly="0" labelOnly="1" outline="0" fieldPosition="0">
        <references count="1">
          <reference field="13" count="0"/>
        </references>
      </pivotArea>
    </format>
    <format dxfId="9528">
      <pivotArea dataOnly="0" labelOnly="1" grandRow="1" outline="0" fieldPosition="0"/>
    </format>
    <format dxfId="9527">
      <pivotArea grandRow="1" outline="0" collapsedLevelsAreSubtotals="1" fieldPosition="0"/>
    </format>
    <format dxfId="9526">
      <pivotArea dataOnly="0" labelOnly="1" grandRow="1" outline="0" fieldPosition="0"/>
    </format>
    <format dxfId="9525">
      <pivotArea grandRow="1" outline="0" collapsedLevelsAreSubtotals="1" fieldPosition="0"/>
    </format>
    <format dxfId="9524">
      <pivotArea dataOnly="0" labelOnly="1" grandRow="1" outline="0" fieldPosition="0"/>
    </format>
    <format dxfId="9523">
      <pivotArea dataOnly="0" labelOnly="1" outline="0" fieldPosition="0">
        <references count="1">
          <reference field="13" count="19">
            <x v="0"/>
            <x v="1"/>
            <x v="2"/>
            <x v="3"/>
            <x v="4"/>
            <x v="5"/>
            <x v="6"/>
            <x v="7"/>
            <x v="8"/>
            <x v="9"/>
            <x v="10"/>
            <x v="11"/>
            <x v="12"/>
            <x v="13"/>
            <x v="15"/>
            <x v="16"/>
            <x v="17"/>
            <x v="18"/>
            <x v="19"/>
          </reference>
        </references>
      </pivotArea>
    </format>
    <format dxfId="9522">
      <pivotArea dataOnly="0" labelOnly="1" grandRow="1" outline="0" fieldPosition="0"/>
    </format>
    <format dxfId="9521">
      <pivotArea dataOnly="0" labelOnly="1" outline="0" fieldPosition="0">
        <references count="1">
          <reference field="13" count="19">
            <x v="0"/>
            <x v="1"/>
            <x v="2"/>
            <x v="3"/>
            <x v="4"/>
            <x v="5"/>
            <x v="6"/>
            <x v="7"/>
            <x v="8"/>
            <x v="9"/>
            <x v="10"/>
            <x v="11"/>
            <x v="12"/>
            <x v="13"/>
            <x v="15"/>
            <x v="16"/>
            <x v="17"/>
            <x v="18"/>
            <x v="19"/>
          </reference>
        </references>
      </pivotArea>
    </format>
    <format dxfId="9520">
      <pivotArea dataOnly="0" labelOnly="1" grandRow="1" outline="0" fieldPosition="0"/>
    </format>
    <format dxfId="9519">
      <pivotArea grandRow="1" outline="0" collapsedLevelsAreSubtotals="1" fieldPosition="0"/>
    </format>
    <format dxfId="9518">
      <pivotArea dataOnly="0" labelOnly="1" grandRow="1" outline="0" fieldPosition="0"/>
    </format>
    <format dxfId="9517">
      <pivotArea dataOnly="0" labelOnly="1" grandRow="1" outline="0" fieldPosition="0"/>
    </format>
    <format dxfId="9516">
      <pivotArea dataOnly="0" labelOnly="1" outline="0" fieldPosition="0">
        <references count="1">
          <reference field="13" count="11">
            <x v="1"/>
            <x v="2"/>
            <x v="3"/>
            <x v="4"/>
            <x v="5"/>
            <x v="6"/>
            <x v="7"/>
            <x v="9"/>
            <x v="10"/>
            <x v="13"/>
            <x v="18"/>
          </reference>
        </references>
      </pivotArea>
    </format>
    <format dxfId="9515">
      <pivotArea dataOnly="0" labelOnly="1" grandRow="1" outline="0" fieldPosition="0"/>
    </format>
    <format dxfId="9514">
      <pivotArea dataOnly="0" labelOnly="1" outline="0" fieldPosition="0">
        <references count="1">
          <reference field="13" count="11">
            <x v="1"/>
            <x v="2"/>
            <x v="3"/>
            <x v="4"/>
            <x v="5"/>
            <x v="6"/>
            <x v="7"/>
            <x v="9"/>
            <x v="10"/>
            <x v="13"/>
            <x v="18"/>
          </reference>
        </references>
      </pivotArea>
    </format>
    <format dxfId="9513">
      <pivotArea dataOnly="0" labelOnly="1" grandRow="1" outline="0" fieldPosition="0"/>
    </format>
    <format dxfId="9512">
      <pivotArea grandRow="1" outline="0" collapsedLevelsAreSubtotals="1" fieldPosition="0"/>
    </format>
    <format dxfId="9511">
      <pivotArea dataOnly="0" labelOnly="1" grandRow="1" outline="0" fieldPosition="0"/>
    </format>
    <format dxfId="9510">
      <pivotArea outline="0" fieldPosition="0">
        <references count="1">
          <reference field="13" count="1" selected="0">
            <x v="18"/>
          </reference>
        </references>
      </pivotArea>
    </format>
    <format dxfId="9509">
      <pivotArea grandRow="1" outline="0" collapsedLevelsAreSubtotals="1" fieldPosition="0"/>
    </format>
    <format dxfId="9508">
      <pivotArea dataOnly="0" labelOnly="1" outline="0" fieldPosition="0">
        <references count="1">
          <reference field="13" count="12">
            <x v="1"/>
            <x v="2"/>
            <x v="3"/>
            <x v="4"/>
            <x v="5"/>
            <x v="6"/>
            <x v="7"/>
            <x v="9"/>
            <x v="10"/>
            <x v="13"/>
            <x v="17"/>
            <x v="18"/>
          </reference>
        </references>
      </pivotArea>
    </format>
    <format dxfId="9507">
      <pivotArea dataOnly="0" labelOnly="1" grandRow="1" outline="0" fieldPosition="0"/>
    </format>
    <format dxfId="9506">
      <pivotArea grandRow="1" outline="0" collapsedLevelsAreSubtotals="1" fieldPosition="0"/>
    </format>
    <format dxfId="9505">
      <pivotArea dataOnly="0" labelOnly="1" grandRow="1" outline="0" fieldPosition="0"/>
    </format>
    <format dxfId="9504">
      <pivotArea dataOnly="0" labelOnly="1" outline="0" fieldPosition="0">
        <references count="1">
          <reference field="13" count="12">
            <x v="1"/>
            <x v="2"/>
            <x v="3"/>
            <x v="4"/>
            <x v="5"/>
            <x v="6"/>
            <x v="7"/>
            <x v="9"/>
            <x v="10"/>
            <x v="13"/>
            <x v="17"/>
            <x v="18"/>
          </reference>
        </references>
      </pivotArea>
    </format>
    <format dxfId="9503">
      <pivotArea dataOnly="0" labelOnly="1" grandRow="1" outline="0" fieldPosition="0"/>
    </format>
    <format dxfId="9502">
      <pivotArea dataOnly="0" labelOnly="1" outline="0" fieldPosition="0">
        <references count="1">
          <reference field="13" count="12">
            <x v="1"/>
            <x v="2"/>
            <x v="3"/>
            <x v="4"/>
            <x v="5"/>
            <x v="6"/>
            <x v="7"/>
            <x v="9"/>
            <x v="10"/>
            <x v="13"/>
            <x v="17"/>
            <x v="18"/>
          </reference>
        </references>
      </pivotArea>
    </format>
    <format dxfId="9501">
      <pivotArea dataOnly="0" labelOnly="1" grandRow="1" outline="0" fieldPosition="0"/>
    </format>
    <format dxfId="9500">
      <pivotArea dataOnly="0" labelOnly="1" outline="0" fieldPosition="0">
        <references count="1">
          <reference field="13" count="12">
            <x v="1"/>
            <x v="2"/>
            <x v="3"/>
            <x v="4"/>
            <x v="5"/>
            <x v="6"/>
            <x v="7"/>
            <x v="9"/>
            <x v="10"/>
            <x v="13"/>
            <x v="17"/>
            <x v="18"/>
          </reference>
        </references>
      </pivotArea>
    </format>
    <format dxfId="9499">
      <pivotArea dataOnly="0" labelOnly="1" grandRow="1" outline="0" fieldPosition="0"/>
    </format>
    <format dxfId="9498">
      <pivotArea dataOnly="0" labelOnly="1" outline="0" fieldPosition="0">
        <references count="1">
          <reference field="13" count="12">
            <x v="1"/>
            <x v="2"/>
            <x v="3"/>
            <x v="4"/>
            <x v="5"/>
            <x v="6"/>
            <x v="7"/>
            <x v="9"/>
            <x v="10"/>
            <x v="13"/>
            <x v="17"/>
            <x v="18"/>
          </reference>
        </references>
      </pivotArea>
    </format>
    <format dxfId="9497">
      <pivotArea dataOnly="0" labelOnly="1" outline="0" fieldPosition="0">
        <references count="1">
          <reference field="13" count="0"/>
        </references>
      </pivotArea>
    </format>
    <format dxfId="9496">
      <pivotArea dataOnly="0" labelOnly="1" grandRow="1" outline="0" fieldPosition="0"/>
    </format>
    <format dxfId="9495">
      <pivotArea outline="0" collapsedLevelsAreSubtotals="1" fieldPosition="0"/>
    </format>
    <format dxfId="9494">
      <pivotArea field="13" type="button" dataOnly="0" labelOnly="1" outline="0" axis="axisRow" fieldPosition="0"/>
    </format>
    <format dxfId="9493">
      <pivotArea dataOnly="0" labelOnly="1" outline="0" fieldPosition="0">
        <references count="1">
          <reference field="13" count="12">
            <x v="1"/>
            <x v="2"/>
            <x v="3"/>
            <x v="4"/>
            <x v="5"/>
            <x v="6"/>
            <x v="8"/>
            <x v="9"/>
            <x v="10"/>
            <x v="13"/>
            <x v="17"/>
            <x v="18"/>
          </reference>
        </references>
      </pivotArea>
    </format>
    <format dxfId="9492">
      <pivotArea dataOnly="0" labelOnly="1" grandRow="1" outline="0" fieldPosition="0"/>
    </format>
    <format dxfId="9491">
      <pivotArea dataOnly="0" labelOnly="1" outline="0" fieldPosition="0">
        <references count="1">
          <reference field="12" count="0"/>
        </references>
      </pivotArea>
    </format>
    <format dxfId="9490">
      <pivotArea dataOnly="0" labelOnly="1" grandCol="1" outline="0" fieldPosition="0"/>
    </format>
    <format dxfId="9489">
      <pivotArea field="13" type="button" dataOnly="0" labelOnly="1" outline="0" axis="axisRow" fieldPosition="0"/>
    </format>
    <format dxfId="9488">
      <pivotArea dataOnly="0" labelOnly="1" outline="0" fieldPosition="0">
        <references count="1">
          <reference field="12" count="0"/>
        </references>
      </pivotArea>
    </format>
    <format dxfId="9487">
      <pivotArea dataOnly="0" labelOnly="1" grandCol="1" outline="0" fieldPosition="0"/>
    </format>
    <format dxfId="9486">
      <pivotArea grandRow="1" outline="0" collapsedLevelsAreSubtotals="1" fieldPosition="0"/>
    </format>
    <format dxfId="948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9860">
      <pivotArea outline="0" collapsedLevelsAreSubtotals="1" fieldPosition="0"/>
    </format>
    <format dxfId="9859">
      <pivotArea dataOnly="0" labelOnly="1" grandCol="1" outline="0" fieldPosition="0"/>
    </format>
    <format dxfId="9858">
      <pivotArea outline="0" collapsedLevelsAreSubtotals="1" fieldPosition="0"/>
    </format>
    <format dxfId="9857">
      <pivotArea dataOnly="0" labelOnly="1" grandCol="1" outline="0" fieldPosition="0"/>
    </format>
    <format dxfId="9856">
      <pivotArea dataOnly="0" labelOnly="1" grandRow="1" outline="0" fieldPosition="0"/>
    </format>
    <format dxfId="9855">
      <pivotArea dataOnly="0" labelOnly="1" grandCol="1" outline="0" fieldPosition="0"/>
    </format>
    <format dxfId="9854">
      <pivotArea dataOnly="0" labelOnly="1" grandCol="1" outline="0" fieldPosition="0"/>
    </format>
    <format dxfId="9853">
      <pivotArea dataOnly="0" labelOnly="1" outline="0" fieldPosition="0">
        <references count="1">
          <reference field="12" count="0"/>
        </references>
      </pivotArea>
    </format>
    <format dxfId="9852">
      <pivotArea dataOnly="0" labelOnly="1" grandCol="1" outline="0" fieldPosition="0"/>
    </format>
    <format dxfId="9851">
      <pivotArea dataOnly="0" labelOnly="1" outline="0" fieldPosition="0">
        <references count="1">
          <reference field="12" count="0"/>
        </references>
      </pivotArea>
    </format>
    <format dxfId="9850">
      <pivotArea dataOnly="0" labelOnly="1" grandCol="1" outline="0" fieldPosition="0"/>
    </format>
    <format dxfId="9849">
      <pivotArea grandRow="1" outline="0" collapsedLevelsAreSubtotals="1" fieldPosition="0"/>
    </format>
    <format dxfId="9848">
      <pivotArea dataOnly="0" labelOnly="1" grandRow="1" outline="0" fieldPosition="0"/>
    </format>
    <format dxfId="9847">
      <pivotArea dataOnly="0" labelOnly="1" grandRow="1" outline="0" fieldPosition="0"/>
    </format>
    <format dxfId="9846">
      <pivotArea grandRow="1" outline="0" collapsedLevelsAreSubtotals="1" fieldPosition="0"/>
    </format>
    <format dxfId="9845">
      <pivotArea dataOnly="0" labelOnly="1" grandRow="1" outline="0" fieldPosition="0"/>
    </format>
    <format dxfId="9844">
      <pivotArea grandRow="1" outline="0" collapsedLevelsAreSubtotals="1" fieldPosition="0"/>
    </format>
    <format dxfId="9843">
      <pivotArea dataOnly="0" labelOnly="1" grandRow="1" outline="0" fieldPosition="0"/>
    </format>
    <format dxfId="9842">
      <pivotArea grandRow="1" outline="0" collapsedLevelsAreSubtotals="1" fieldPosition="0"/>
    </format>
    <format dxfId="9841">
      <pivotArea grandRow="1" outline="0" collapsedLevelsAreSubtotals="1" fieldPosition="0"/>
    </format>
    <format dxfId="9840">
      <pivotArea dataOnly="0" labelOnly="1" grandRow="1" outline="0" fieldPosition="0"/>
    </format>
    <format dxfId="9839">
      <pivotArea dataOnly="0" labelOnly="1" grandRow="1" outline="0" fieldPosition="0"/>
    </format>
    <format dxfId="9838">
      <pivotArea dataOnly="0" labelOnly="1" grandRow="1" outline="0" fieldPosition="0"/>
    </format>
    <format dxfId="9837">
      <pivotArea dataOnly="0" labelOnly="1" grandRow="1" outline="0" fieldPosition="0"/>
    </format>
    <format dxfId="9836">
      <pivotArea grandRow="1" outline="0" collapsedLevelsAreSubtotals="1" fieldPosition="0"/>
    </format>
    <format dxfId="9835">
      <pivotArea dataOnly="0" labelOnly="1" grandRow="1" outline="0" fieldPosition="0"/>
    </format>
    <format dxfId="9834">
      <pivotArea dataOnly="0" labelOnly="1" outline="0" fieldPosition="0">
        <references count="1">
          <reference field="12" count="0"/>
        </references>
      </pivotArea>
    </format>
    <format dxfId="9833">
      <pivotArea dataOnly="0" labelOnly="1" grandCol="1" outline="0" fieldPosition="0"/>
    </format>
    <format dxfId="9832">
      <pivotArea grandRow="1" outline="0" collapsedLevelsAreSubtotals="1" fieldPosition="0"/>
    </format>
    <format dxfId="9831">
      <pivotArea dataOnly="0" labelOnly="1" grandRow="1" outline="0" fieldPosition="0"/>
    </format>
    <format dxfId="9830">
      <pivotArea grandRow="1" outline="0" collapsedLevelsAreSubtotals="1" fieldPosition="0"/>
    </format>
    <format dxfId="9829">
      <pivotArea dataOnly="0" labelOnly="1" grandRow="1" outline="0" fieldPosition="0"/>
    </format>
    <format dxfId="9828">
      <pivotArea dataOnly="0" labelOnly="1" outline="0" fieldPosition="0">
        <references count="1">
          <reference field="12" count="0"/>
        </references>
      </pivotArea>
    </format>
    <format dxfId="9827">
      <pivotArea dataOnly="0" labelOnly="1" grandCol="1" outline="0" fieldPosition="0"/>
    </format>
    <format dxfId="9826">
      <pivotArea dataOnly="0" labelOnly="1" grandCol="1" outline="0" fieldPosition="0"/>
    </format>
    <format dxfId="9825">
      <pivotArea grandRow="1" grandCol="1" outline="0" collapsedLevelsAreSubtotals="1" fieldPosition="0"/>
    </format>
    <format dxfId="9824">
      <pivotArea dataOnly="0" labelOnly="1" outline="0" fieldPosition="0">
        <references count="1">
          <reference field="12" count="0"/>
        </references>
      </pivotArea>
    </format>
    <format dxfId="9823">
      <pivotArea dataOnly="0" labelOnly="1" grandCol="1" outline="0" fieldPosition="0"/>
    </format>
    <format dxfId="9822">
      <pivotArea dataOnly="0" labelOnly="1" outline="0" fieldPosition="0">
        <references count="1">
          <reference field="12" count="0"/>
        </references>
      </pivotArea>
    </format>
    <format dxfId="9821">
      <pivotArea dataOnly="0" labelOnly="1" grandCol="1" outline="0" fieldPosition="0"/>
    </format>
    <format dxfId="9820">
      <pivotArea grandRow="1" outline="0" collapsedLevelsAreSubtotals="1" fieldPosition="0"/>
    </format>
    <format dxfId="9819">
      <pivotArea grandRow="1" outline="0" collapsedLevelsAreSubtotals="1" fieldPosition="0"/>
    </format>
    <format dxfId="9818">
      <pivotArea type="origin" dataOnly="0" labelOnly="1" outline="0" fieldPosition="0"/>
    </format>
    <format dxfId="9817">
      <pivotArea type="origin" dataOnly="0" labelOnly="1" outline="0" fieldPosition="0"/>
    </format>
    <format dxfId="9816">
      <pivotArea type="origin" dataOnly="0" labelOnly="1" outline="0" fieldPosition="0"/>
    </format>
    <format dxfId="9815">
      <pivotArea dataOnly="0" labelOnly="1" outline="0" fieldPosition="0">
        <references count="1">
          <reference field="12" count="0"/>
        </references>
      </pivotArea>
    </format>
    <format dxfId="9814">
      <pivotArea type="topRight" dataOnly="0" labelOnly="1" outline="0" fieldPosition="0"/>
    </format>
    <format dxfId="9813">
      <pivotArea outline="0" collapsedLevelsAreSubtotals="1" fieldPosition="0"/>
    </format>
    <format dxfId="9812">
      <pivotArea dataOnly="0" labelOnly="1" grandRow="1" outline="0" fieldPosition="0"/>
    </format>
    <format dxfId="9811">
      <pivotArea dataOnly="0" labelOnly="1" outline="0" fieldPosition="0">
        <references count="1">
          <reference field="12" count="0"/>
        </references>
      </pivotArea>
    </format>
    <format dxfId="9810">
      <pivotArea dataOnly="0" labelOnly="1" grandCol="1" outline="0" fieldPosition="0"/>
    </format>
    <format dxfId="9809">
      <pivotArea dataOnly="0" labelOnly="1" outline="0" fieldPosition="0">
        <references count="1">
          <reference field="12" count="0"/>
        </references>
      </pivotArea>
    </format>
    <format dxfId="9808">
      <pivotArea dataOnly="0" labelOnly="1" grandCol="1" outline="0" fieldPosition="0"/>
    </format>
    <format dxfId="9807">
      <pivotArea grandRow="1" outline="0" collapsedLevelsAreSubtotals="1" fieldPosition="0"/>
    </format>
    <format dxfId="9806">
      <pivotArea dataOnly="0" labelOnly="1" grandRow="1" outline="0" fieldPosition="0"/>
    </format>
    <format dxfId="9805">
      <pivotArea outline="0" collapsedLevelsAreSubtotals="1" fieldPosition="0"/>
    </format>
    <format dxfId="9804">
      <pivotArea dataOnly="0" labelOnly="1" grandRow="1" outline="0" fieldPosition="0"/>
    </format>
    <format dxfId="9803">
      <pivotArea dataOnly="0" labelOnly="1" outline="0" fieldPosition="0">
        <references count="1">
          <reference field="12" count="0"/>
        </references>
      </pivotArea>
    </format>
    <format dxfId="9802">
      <pivotArea dataOnly="0" labelOnly="1" grandCol="1" outline="0" fieldPosition="0"/>
    </format>
    <format dxfId="9801">
      <pivotArea grandRow="1" outline="0" collapsedLevelsAreSubtotals="1" fieldPosition="0"/>
    </format>
    <format dxfId="9800">
      <pivotArea dataOnly="0" labelOnly="1" grandRow="1" outline="0" fieldPosition="0"/>
    </format>
    <format dxfId="9799">
      <pivotArea grandRow="1" outline="0" collapsedLevelsAreSubtotals="1" fieldPosition="0"/>
    </format>
    <format dxfId="9798">
      <pivotArea dataOnly="0" labelOnly="1" grandRow="1" outline="0" fieldPosition="0"/>
    </format>
    <format dxfId="9797">
      <pivotArea dataOnly="0" labelOnly="1" outline="0" fieldPosition="0">
        <references count="1">
          <reference field="12" count="0"/>
        </references>
      </pivotArea>
    </format>
    <format dxfId="9796">
      <pivotArea dataOnly="0" labelOnly="1" grandCol="1" outline="0" fieldPosition="0"/>
    </format>
    <format dxfId="9795">
      <pivotArea grandRow="1" outline="0" collapsedLevelsAreSubtotals="1" fieldPosition="0"/>
    </format>
    <format dxfId="9794">
      <pivotArea dataOnly="0" labelOnly="1" grandRow="1" outline="0" fieldPosition="0"/>
    </format>
    <format dxfId="9793">
      <pivotArea dataOnly="0" labelOnly="1" outline="0" fieldPosition="0">
        <references count="1">
          <reference field="12" count="0"/>
        </references>
      </pivotArea>
    </format>
    <format dxfId="9792">
      <pivotArea dataOnly="0" labelOnly="1" grandCol="1" outline="0" fieldPosition="0"/>
    </format>
    <format dxfId="9791">
      <pivotArea grandRow="1" outline="0" collapsedLevelsAreSubtotals="1" fieldPosition="0"/>
    </format>
    <format dxfId="9790">
      <pivotArea dataOnly="0" labelOnly="1" grandRow="1" outline="0" fieldPosition="0"/>
    </format>
    <format dxfId="9789">
      <pivotArea outline="0" collapsedLevelsAreSubtotals="1" fieldPosition="0"/>
    </format>
    <format dxfId="9788">
      <pivotArea dataOnly="0" labelOnly="1" grandRow="1" outline="0" fieldPosition="0"/>
    </format>
    <format dxfId="9787">
      <pivotArea dataOnly="0" labelOnly="1" outline="0" fieldPosition="0">
        <references count="1">
          <reference field="12" count="0"/>
        </references>
      </pivotArea>
    </format>
    <format dxfId="9786">
      <pivotArea dataOnly="0" labelOnly="1" grandCol="1" outline="0" fieldPosition="0"/>
    </format>
    <format dxfId="9785">
      <pivotArea field="10" type="button" dataOnly="0" labelOnly="1" outline="0" axis="axisPage" fieldPosition="0"/>
    </format>
    <format dxfId="9784">
      <pivotArea type="origin" dataOnly="0" labelOnly="1" outline="0" fieldPosition="0"/>
    </format>
    <format dxfId="9783">
      <pivotArea dataOnly="0" labelOnly="1" grandRow="1" outline="0" fieldPosition="0"/>
    </format>
    <format dxfId="9782">
      <pivotArea field="10" type="button" dataOnly="0" labelOnly="1" outline="0" axis="axisPage" fieldPosition="0"/>
    </format>
    <format dxfId="9781">
      <pivotArea type="origin" dataOnly="0" labelOnly="1" outline="0" fieldPosition="0"/>
    </format>
    <format dxfId="9780">
      <pivotArea dataOnly="0" labelOnly="1" grandRow="1" outline="0" fieldPosition="0"/>
    </format>
    <format dxfId="9779">
      <pivotArea field="10" type="button" dataOnly="0" labelOnly="1" outline="0" axis="axisPage" fieldPosition="0"/>
    </format>
    <format dxfId="9778">
      <pivotArea type="origin" dataOnly="0" labelOnly="1" outline="0" fieldPosition="0"/>
    </format>
    <format dxfId="9777">
      <pivotArea dataOnly="0" labelOnly="1" grandRow="1" outline="0" fieldPosition="0"/>
    </format>
    <format dxfId="9776">
      <pivotArea field="10" type="button" dataOnly="0" labelOnly="1" outline="0" axis="axisPage" fieldPosition="0"/>
    </format>
    <format dxfId="9775">
      <pivotArea type="origin" dataOnly="0" labelOnly="1" outline="0" fieldPosition="0"/>
    </format>
    <format dxfId="9774">
      <pivotArea dataOnly="0" labelOnly="1" grandRow="1" outline="0" fieldPosition="0"/>
    </format>
    <format dxfId="9773">
      <pivotArea grandRow="1" outline="0" collapsedLevelsAreSubtotals="1" fieldPosition="0"/>
    </format>
    <format dxfId="9772">
      <pivotArea dataOnly="0" labelOnly="1" grandRow="1" outline="0" fieldPosition="0"/>
    </format>
    <format dxfId="9771">
      <pivotArea grandRow="1" outline="0" collapsedLevelsAreSubtotals="1" fieldPosition="0"/>
    </format>
    <format dxfId="9770">
      <pivotArea dataOnly="0" labelOnly="1" grandRow="1" outline="0" fieldPosition="0"/>
    </format>
    <format dxfId="9769">
      <pivotArea outline="0" collapsedLevelsAreSubtotals="1" fieldPosition="0"/>
    </format>
    <format dxfId="9768">
      <pivotArea dataOnly="0" labelOnly="1" grandRow="1" outline="0" fieldPosition="0"/>
    </format>
    <format dxfId="9767">
      <pivotArea outline="0" collapsedLevelsAreSubtotals="1" fieldPosition="0"/>
    </format>
    <format dxfId="9766">
      <pivotArea dataOnly="0" labelOnly="1" grandRow="1" outline="0" fieldPosition="0"/>
    </format>
    <format dxfId="9765">
      <pivotArea dataOnly="0" labelOnly="1" outline="0" fieldPosition="0">
        <references count="1">
          <reference field="12" count="0"/>
        </references>
      </pivotArea>
    </format>
    <format dxfId="9764">
      <pivotArea dataOnly="0" labelOnly="1" grandCol="1" outline="0" fieldPosition="0"/>
    </format>
    <format dxfId="9763">
      <pivotArea dataOnly="0" labelOnly="1" outline="0" fieldPosition="0">
        <references count="1">
          <reference field="12" count="0"/>
        </references>
      </pivotArea>
    </format>
    <format dxfId="9762">
      <pivotArea dataOnly="0" labelOnly="1" grandCol="1" outline="0" fieldPosition="0"/>
    </format>
    <format dxfId="9761">
      <pivotArea outline="0" fieldPosition="0">
        <references count="1">
          <reference field="12" count="0" selected="0"/>
        </references>
      </pivotArea>
    </format>
    <format dxfId="9760">
      <pivotArea type="origin" dataOnly="0" labelOnly="1" outline="0" fieldPosition="0"/>
    </format>
    <format dxfId="9759">
      <pivotArea field="12" type="button" dataOnly="0" labelOnly="1" outline="0" axis="axisCol" fieldPosition="0"/>
    </format>
    <format dxfId="9758">
      <pivotArea type="topRight" dataOnly="0" labelOnly="1" outline="0" offset="A1" fieldPosition="0"/>
    </format>
    <format dxfId="9757">
      <pivotArea dataOnly="0" labelOnly="1" grandRow="1" outline="0" fieldPosition="0"/>
    </format>
    <format dxfId="9756">
      <pivotArea dataOnly="0" labelOnly="1" outline="0" fieldPosition="0">
        <references count="1">
          <reference field="12" count="0"/>
        </references>
      </pivotArea>
    </format>
    <format dxfId="9755">
      <pivotArea grandRow="1" outline="0" collapsedLevelsAreSubtotals="1" fieldPosition="0"/>
    </format>
    <format dxfId="9754">
      <pivotArea dataOnly="0" labelOnly="1" grandRow="1" outline="0" fieldPosition="0"/>
    </format>
    <format dxfId="9753">
      <pivotArea outline="0" collapsedLevelsAreSubtotals="1" fieldPosition="0"/>
    </format>
    <format dxfId="9752">
      <pivotArea dataOnly="0" labelOnly="1" grandRow="1" outline="0" fieldPosition="0"/>
    </format>
    <format dxfId="9751">
      <pivotArea dataOnly="0" labelOnly="1" outline="0" fieldPosition="0">
        <references count="1">
          <reference field="12" count="0"/>
        </references>
      </pivotArea>
    </format>
    <format dxfId="9750">
      <pivotArea dataOnly="0" labelOnly="1" grandCol="1" outline="0" fieldPosition="0"/>
    </format>
    <format dxfId="9749">
      <pivotArea outline="0" collapsedLevelsAreSubtotals="1" fieldPosition="0"/>
    </format>
    <format dxfId="9748">
      <pivotArea dataOnly="0" labelOnly="1" grandRow="1" outline="0" fieldPosition="0"/>
    </format>
    <format dxfId="9747">
      <pivotArea dataOnly="0" labelOnly="1" outline="0" fieldPosition="0">
        <references count="1">
          <reference field="12" count="0"/>
        </references>
      </pivotArea>
    </format>
    <format dxfId="9746">
      <pivotArea dataOnly="0" labelOnly="1" grandCol="1" outline="0" fieldPosition="0"/>
    </format>
    <format dxfId="9745">
      <pivotArea outline="0" collapsedLevelsAreSubtotals="1" fieldPosition="0"/>
    </format>
    <format dxfId="9744">
      <pivotArea dataOnly="0" labelOnly="1" grandRow="1" outline="0" fieldPosition="0"/>
    </format>
    <format dxfId="9743">
      <pivotArea dataOnly="0" labelOnly="1" outline="0" fieldPosition="0">
        <references count="1">
          <reference field="12" count="0"/>
        </references>
      </pivotArea>
    </format>
    <format dxfId="9742">
      <pivotArea dataOnly="0" labelOnly="1" grandCol="1" outline="0" fieldPosition="0"/>
    </format>
    <format dxfId="9741">
      <pivotArea dataOnly="0" labelOnly="1" outline="0" fieldPosition="0">
        <references count="1">
          <reference field="12" count="0"/>
        </references>
      </pivotArea>
    </format>
    <format dxfId="9740">
      <pivotArea dataOnly="0" labelOnly="1" grandCol="1" outline="0" fieldPosition="0"/>
    </format>
    <format dxfId="9739">
      <pivotArea grandRow="1" outline="0" collapsedLevelsAreSubtotals="1" fieldPosition="0"/>
    </format>
    <format dxfId="9738">
      <pivotArea dataOnly="0" labelOnly="1" grandRow="1" outline="0" fieldPosition="0"/>
    </format>
    <format dxfId="9737">
      <pivotArea outline="0" collapsedLevelsAreSubtotals="1" fieldPosition="0"/>
    </format>
    <format dxfId="9736">
      <pivotArea dataOnly="0" labelOnly="1" grandRow="1" outline="0" fieldPosition="0"/>
    </format>
    <format dxfId="9735">
      <pivotArea dataOnly="0" labelOnly="1" outline="0" fieldPosition="0">
        <references count="1">
          <reference field="12" count="0"/>
        </references>
      </pivotArea>
    </format>
    <format dxfId="9734">
      <pivotArea dataOnly="0" labelOnly="1" grandCol="1" outline="0" fieldPosition="0"/>
    </format>
    <format dxfId="9733">
      <pivotArea outline="0" collapsedLevelsAreSubtotals="1" fieldPosition="0"/>
    </format>
    <format dxfId="9732">
      <pivotArea field="13" type="button" dataOnly="0" labelOnly="1" outline="0" axis="axisRow" fieldPosition="0"/>
    </format>
    <format dxfId="9731">
      <pivotArea dataOnly="0" labelOnly="1" outline="0" fieldPosition="0">
        <references count="1">
          <reference field="13" count="0"/>
        </references>
      </pivotArea>
    </format>
    <format dxfId="9730">
      <pivotArea dataOnly="0" labelOnly="1" grandRow="1" outline="0" fieldPosition="0"/>
    </format>
    <format dxfId="9729">
      <pivotArea dataOnly="0" labelOnly="1" outline="0" fieldPosition="0">
        <references count="1">
          <reference field="12" count="0"/>
        </references>
      </pivotArea>
    </format>
    <format dxfId="9728">
      <pivotArea dataOnly="0" labelOnly="1" grandCol="1" outline="0" fieldPosition="0"/>
    </format>
    <format dxfId="9727">
      <pivotArea outline="0" collapsedLevelsAreSubtotals="1" fieldPosition="0"/>
    </format>
    <format dxfId="9726">
      <pivotArea field="13" type="button" dataOnly="0" labelOnly="1" outline="0" axis="axisRow" fieldPosition="0"/>
    </format>
    <format dxfId="9725">
      <pivotArea dataOnly="0" labelOnly="1" outline="0" fieldPosition="0">
        <references count="1">
          <reference field="13" count="0"/>
        </references>
      </pivotArea>
    </format>
    <format dxfId="9724">
      <pivotArea dataOnly="0" labelOnly="1" grandRow="1" outline="0" fieldPosition="0"/>
    </format>
    <format dxfId="9723">
      <pivotArea dataOnly="0" labelOnly="1" outline="0" fieldPosition="0">
        <references count="1">
          <reference field="12" count="0"/>
        </references>
      </pivotArea>
    </format>
    <format dxfId="9722">
      <pivotArea dataOnly="0" labelOnly="1" grandCol="1" outline="0" fieldPosition="0"/>
    </format>
    <format dxfId="9721">
      <pivotArea outline="0" collapsedLevelsAreSubtotals="1" fieldPosition="0"/>
    </format>
    <format dxfId="9720">
      <pivotArea field="13" type="button" dataOnly="0" labelOnly="1" outline="0" axis="axisRow" fieldPosition="0"/>
    </format>
    <format dxfId="9719">
      <pivotArea dataOnly="0" labelOnly="1" outline="0" fieldPosition="0">
        <references count="1">
          <reference field="13" count="0"/>
        </references>
      </pivotArea>
    </format>
    <format dxfId="9718">
      <pivotArea dataOnly="0" labelOnly="1" grandRow="1" outline="0" fieldPosition="0"/>
    </format>
    <format dxfId="9717">
      <pivotArea dataOnly="0" labelOnly="1" outline="0" fieldPosition="0">
        <references count="1">
          <reference field="12" count="0"/>
        </references>
      </pivotArea>
    </format>
    <format dxfId="9716">
      <pivotArea dataOnly="0" labelOnly="1" grandCol="1" outline="0" fieldPosition="0"/>
    </format>
    <format dxfId="9715">
      <pivotArea outline="0" collapsedLevelsAreSubtotals="1" fieldPosition="0"/>
    </format>
    <format dxfId="9714">
      <pivotArea field="13" type="button" dataOnly="0" labelOnly="1" outline="0" axis="axisRow" fieldPosition="0"/>
    </format>
    <format dxfId="9713">
      <pivotArea dataOnly="0" labelOnly="1" outline="0" fieldPosition="0">
        <references count="1">
          <reference field="13" count="0"/>
        </references>
      </pivotArea>
    </format>
    <format dxfId="9712">
      <pivotArea dataOnly="0" labelOnly="1" grandRow="1" outline="0" fieldPosition="0"/>
    </format>
    <format dxfId="9711">
      <pivotArea dataOnly="0" labelOnly="1" outline="0" fieldPosition="0">
        <references count="1">
          <reference field="12" count="0"/>
        </references>
      </pivotArea>
    </format>
    <format dxfId="9710">
      <pivotArea dataOnly="0" labelOnly="1" grandCol="1" outline="0" fieldPosition="0"/>
    </format>
    <format dxfId="9709">
      <pivotArea grandRow="1" outline="0" collapsedLevelsAreSubtotals="1" fieldPosition="0"/>
    </format>
    <format dxfId="9708">
      <pivotArea dataOnly="0" labelOnly="1" grandRow="1" outline="0" fieldPosition="0"/>
    </format>
    <format dxfId="9707">
      <pivotArea grandRow="1" outline="0" collapsedLevelsAreSubtotals="1" fieldPosition="0"/>
    </format>
    <format dxfId="9706">
      <pivotArea dataOnly="0" labelOnly="1" grandRow="1" outline="0" fieldPosition="0"/>
    </format>
    <format dxfId="9705">
      <pivotArea outline="0" collapsedLevelsAreSubtotals="1" fieldPosition="0"/>
    </format>
    <format dxfId="9704">
      <pivotArea field="13" type="button" dataOnly="0" labelOnly="1" outline="0" axis="axisRow" fieldPosition="0"/>
    </format>
    <format dxfId="9703">
      <pivotArea dataOnly="0" labelOnly="1" outline="0" fieldPosition="0">
        <references count="1">
          <reference field="13" count="19">
            <x v="0"/>
            <x v="1"/>
            <x v="2"/>
            <x v="3"/>
            <x v="4"/>
            <x v="5"/>
            <x v="6"/>
            <x v="7"/>
            <x v="8"/>
            <x v="9"/>
            <x v="10"/>
            <x v="11"/>
            <x v="12"/>
            <x v="13"/>
            <x v="15"/>
            <x v="16"/>
            <x v="17"/>
            <x v="18"/>
            <x v="19"/>
          </reference>
        </references>
      </pivotArea>
    </format>
    <format dxfId="9702">
      <pivotArea dataOnly="0" labelOnly="1" grandRow="1" outline="0" fieldPosition="0"/>
    </format>
    <format dxfId="9701">
      <pivotArea dataOnly="0" labelOnly="1" outline="0" fieldPosition="0">
        <references count="1">
          <reference field="12" count="0"/>
        </references>
      </pivotArea>
    </format>
    <format dxfId="9700">
      <pivotArea dataOnly="0" labelOnly="1" grandCol="1" outline="0" fieldPosition="0"/>
    </format>
    <format dxfId="9699">
      <pivotArea outline="0" collapsedLevelsAreSubtotals="1" fieldPosition="0"/>
    </format>
    <format dxfId="9698">
      <pivotArea field="13" type="button" dataOnly="0" labelOnly="1" outline="0" axis="axisRow" fieldPosition="0"/>
    </format>
    <format dxfId="9697">
      <pivotArea dataOnly="0" labelOnly="1" outline="0" fieldPosition="0">
        <references count="1">
          <reference field="13" count="19">
            <x v="0"/>
            <x v="1"/>
            <x v="2"/>
            <x v="3"/>
            <x v="4"/>
            <x v="5"/>
            <x v="6"/>
            <x v="7"/>
            <x v="8"/>
            <x v="9"/>
            <x v="10"/>
            <x v="11"/>
            <x v="12"/>
            <x v="13"/>
            <x v="15"/>
            <x v="16"/>
            <x v="17"/>
            <x v="18"/>
            <x v="19"/>
          </reference>
        </references>
      </pivotArea>
    </format>
    <format dxfId="9696">
      <pivotArea dataOnly="0" labelOnly="1" grandRow="1" outline="0" fieldPosition="0"/>
    </format>
    <format dxfId="9695">
      <pivotArea dataOnly="0" labelOnly="1" outline="0" fieldPosition="0">
        <references count="1">
          <reference field="12" count="0"/>
        </references>
      </pivotArea>
    </format>
    <format dxfId="9694">
      <pivotArea dataOnly="0" labelOnly="1" grandCol="1" outline="0" fieldPosition="0"/>
    </format>
    <format dxfId="9693">
      <pivotArea outline="0" collapsedLevelsAreSubtotals="1" fieldPosition="0"/>
    </format>
    <format dxfId="9692">
      <pivotArea field="13" type="button" dataOnly="0" labelOnly="1" outline="0" axis="axisRow" fieldPosition="0"/>
    </format>
    <format dxfId="9691">
      <pivotArea dataOnly="0" labelOnly="1" outline="0" fieldPosition="0">
        <references count="1">
          <reference field="13" count="19">
            <x v="0"/>
            <x v="1"/>
            <x v="2"/>
            <x v="3"/>
            <x v="4"/>
            <x v="5"/>
            <x v="6"/>
            <x v="7"/>
            <x v="8"/>
            <x v="9"/>
            <x v="10"/>
            <x v="11"/>
            <x v="12"/>
            <x v="13"/>
            <x v="15"/>
            <x v="16"/>
            <x v="17"/>
            <x v="18"/>
            <x v="19"/>
          </reference>
        </references>
      </pivotArea>
    </format>
    <format dxfId="9690">
      <pivotArea dataOnly="0" labelOnly="1" grandRow="1" outline="0" fieldPosition="0"/>
    </format>
    <format dxfId="9689">
      <pivotArea dataOnly="0" labelOnly="1" outline="0" fieldPosition="0">
        <references count="1">
          <reference field="12" count="0"/>
        </references>
      </pivotArea>
    </format>
    <format dxfId="9688">
      <pivotArea dataOnly="0" labelOnly="1" grandCol="1" outline="0" fieldPosition="0"/>
    </format>
    <format dxfId="9687">
      <pivotArea grandRow="1" outline="0" collapsedLevelsAreSubtotals="1" fieldPosition="0"/>
    </format>
    <format dxfId="9686">
      <pivotArea dataOnly="0" labelOnly="1" grandRow="1" outline="0" fieldPosition="0"/>
    </format>
    <format dxfId="9685">
      <pivotArea field="13" type="button" dataOnly="0" labelOnly="1" outline="0" axis="axisRow" fieldPosition="0"/>
    </format>
    <format dxfId="9684">
      <pivotArea dataOnly="0" labelOnly="1" outline="0" fieldPosition="0">
        <references count="1">
          <reference field="12" count="0"/>
        </references>
      </pivotArea>
    </format>
    <format dxfId="9683">
      <pivotArea dataOnly="0" labelOnly="1" grandCol="1" outline="0" fieldPosition="0"/>
    </format>
    <format dxfId="9682">
      <pivotArea outline="0" fieldPosition="0">
        <references count="1">
          <reference field="4294967294" count="1">
            <x v="0"/>
          </reference>
        </references>
      </pivotArea>
    </format>
    <format dxfId="9681">
      <pivotArea outline="0" collapsedLevelsAreSubtotals="1" fieldPosition="0"/>
    </format>
    <format dxfId="9680">
      <pivotArea field="13" type="button" dataOnly="0" labelOnly="1" outline="0" axis="axisRow" fieldPosition="0"/>
    </format>
    <format dxfId="9679">
      <pivotArea dataOnly="0" labelOnly="1" outline="0" fieldPosition="0">
        <references count="1">
          <reference field="13" count="9">
            <x v="1"/>
            <x v="2"/>
            <x v="3"/>
            <x v="4"/>
            <x v="5"/>
            <x v="6"/>
            <x v="9"/>
            <x v="10"/>
            <x v="13"/>
          </reference>
        </references>
      </pivotArea>
    </format>
    <format dxfId="9678">
      <pivotArea dataOnly="0" labelOnly="1" grandRow="1" outline="0" fieldPosition="0"/>
    </format>
    <format dxfId="9677">
      <pivotArea dataOnly="0" labelOnly="1" outline="0" fieldPosition="0">
        <references count="1">
          <reference field="12" count="0"/>
        </references>
      </pivotArea>
    </format>
    <format dxfId="9676">
      <pivotArea dataOnly="0" labelOnly="1" grandCol="1" outline="0" fieldPosition="0"/>
    </format>
    <format dxfId="9675">
      <pivotArea outline="0" collapsedLevelsAreSubtotals="1" fieldPosition="0"/>
    </format>
    <format dxfId="9674">
      <pivotArea field="13" type="button" dataOnly="0" labelOnly="1" outline="0" axis="axisRow" fieldPosition="0"/>
    </format>
    <format dxfId="9673">
      <pivotArea dataOnly="0" labelOnly="1" outline="0" fieldPosition="0">
        <references count="1">
          <reference field="13" count="11">
            <x v="1"/>
            <x v="2"/>
            <x v="3"/>
            <x v="4"/>
            <x v="5"/>
            <x v="6"/>
            <x v="7"/>
            <x v="9"/>
            <x v="10"/>
            <x v="13"/>
            <x v="18"/>
          </reference>
        </references>
      </pivotArea>
    </format>
    <format dxfId="9672">
      <pivotArea dataOnly="0" labelOnly="1" grandRow="1" outline="0" fieldPosition="0"/>
    </format>
    <format dxfId="9671">
      <pivotArea dataOnly="0" labelOnly="1" outline="0" fieldPosition="0">
        <references count="1">
          <reference field="12" count="0"/>
        </references>
      </pivotArea>
    </format>
    <format dxfId="9670">
      <pivotArea dataOnly="0" labelOnly="1" grandCol="1" outline="0" fieldPosition="0"/>
    </format>
    <format dxfId="9669">
      <pivotArea outline="0" collapsedLevelsAreSubtotals="1" fieldPosition="0"/>
    </format>
    <format dxfId="9668">
      <pivotArea field="13" type="button" dataOnly="0" labelOnly="1" outline="0" axis="axisRow" fieldPosition="0"/>
    </format>
    <format dxfId="9667">
      <pivotArea dataOnly="0" labelOnly="1" outline="0" fieldPosition="0">
        <references count="1">
          <reference field="13" count="11">
            <x v="1"/>
            <x v="2"/>
            <x v="3"/>
            <x v="4"/>
            <x v="5"/>
            <x v="6"/>
            <x v="7"/>
            <x v="9"/>
            <x v="10"/>
            <x v="13"/>
            <x v="18"/>
          </reference>
        </references>
      </pivotArea>
    </format>
    <format dxfId="9666">
      <pivotArea dataOnly="0" labelOnly="1" grandRow="1" outline="0" fieldPosition="0"/>
    </format>
    <format dxfId="9665">
      <pivotArea dataOnly="0" labelOnly="1" outline="0" fieldPosition="0">
        <references count="1">
          <reference field="12" count="0"/>
        </references>
      </pivotArea>
    </format>
    <format dxfId="9664">
      <pivotArea dataOnly="0" labelOnly="1" grandCol="1" outline="0" fieldPosition="0"/>
    </format>
    <format dxfId="9663">
      <pivotArea field="13" type="button" dataOnly="0" labelOnly="1" outline="0" axis="axisRow" fieldPosition="0"/>
    </format>
    <format dxfId="9662">
      <pivotArea dataOnly="0" labelOnly="1" outline="0" fieldPosition="0">
        <references count="1">
          <reference field="12" count="0"/>
        </references>
      </pivotArea>
    </format>
    <format dxfId="9661">
      <pivotArea dataOnly="0" labelOnly="1" grandCol="1" outline="0" fieldPosition="0"/>
    </format>
    <format dxfId="9660">
      <pivotArea grandRow="1" outline="0" collapsedLevelsAreSubtotals="1" fieldPosition="0"/>
    </format>
    <format dxfId="9659">
      <pivotArea dataOnly="0" labelOnly="1" grandRow="1" outline="0" fieldPosition="0"/>
    </format>
    <format dxfId="9658">
      <pivotArea outline="0" collapsedLevelsAreSubtotals="1" fieldPosition="0"/>
    </format>
    <format dxfId="9657">
      <pivotArea field="13" type="button" dataOnly="0" labelOnly="1" outline="0" axis="axisRow" fieldPosition="0"/>
    </format>
    <format dxfId="9656">
      <pivotArea dataOnly="0" labelOnly="1" outline="0" fieldPosition="0">
        <references count="1">
          <reference field="13" count="11">
            <x v="1"/>
            <x v="2"/>
            <x v="3"/>
            <x v="4"/>
            <x v="5"/>
            <x v="6"/>
            <x v="7"/>
            <x v="9"/>
            <x v="10"/>
            <x v="13"/>
            <x v="18"/>
          </reference>
        </references>
      </pivotArea>
    </format>
    <format dxfId="9655">
      <pivotArea dataOnly="0" labelOnly="1" grandRow="1" outline="0" fieldPosition="0"/>
    </format>
    <format dxfId="9654">
      <pivotArea dataOnly="0" labelOnly="1" outline="0" fieldPosition="0">
        <references count="1">
          <reference field="12" count="0"/>
        </references>
      </pivotArea>
    </format>
    <format dxfId="9653">
      <pivotArea dataOnly="0" labelOnly="1" grandCol="1" outline="0" fieldPosition="0"/>
    </format>
    <format dxfId="9652">
      <pivotArea outline="0" collapsedLevelsAreSubtotals="1" fieldPosition="0"/>
    </format>
    <format dxfId="9651">
      <pivotArea field="13" type="button" dataOnly="0" labelOnly="1" outline="0" axis="axisRow" fieldPosition="0"/>
    </format>
    <format dxfId="9650">
      <pivotArea dataOnly="0" labelOnly="1" outline="0" fieldPosition="0">
        <references count="1">
          <reference field="13" count="11">
            <x v="1"/>
            <x v="2"/>
            <x v="3"/>
            <x v="4"/>
            <x v="5"/>
            <x v="6"/>
            <x v="7"/>
            <x v="9"/>
            <x v="10"/>
            <x v="13"/>
            <x v="18"/>
          </reference>
        </references>
      </pivotArea>
    </format>
    <format dxfId="9649">
      <pivotArea dataOnly="0" labelOnly="1" grandRow="1" outline="0" fieldPosition="0"/>
    </format>
    <format dxfId="9648">
      <pivotArea dataOnly="0" labelOnly="1" outline="0" fieldPosition="0">
        <references count="1">
          <reference field="12" count="0"/>
        </references>
      </pivotArea>
    </format>
    <format dxfId="9647">
      <pivotArea dataOnly="0" labelOnly="1" grandCol="1" outline="0" fieldPosition="0"/>
    </format>
    <format dxfId="9646">
      <pivotArea outline="0" collapsedLevelsAreSubtotals="1" fieldPosition="0"/>
    </format>
    <format dxfId="9645">
      <pivotArea field="13" type="button" dataOnly="0" labelOnly="1" outline="0" axis="axisRow" fieldPosition="0"/>
    </format>
    <format dxfId="9644">
      <pivotArea dataOnly="0" labelOnly="1" outline="0" fieldPosition="0">
        <references count="1">
          <reference field="13" count="12">
            <x v="1"/>
            <x v="2"/>
            <x v="3"/>
            <x v="4"/>
            <x v="5"/>
            <x v="6"/>
            <x v="7"/>
            <x v="9"/>
            <x v="10"/>
            <x v="13"/>
            <x v="17"/>
            <x v="18"/>
          </reference>
        </references>
      </pivotArea>
    </format>
    <format dxfId="9643">
      <pivotArea dataOnly="0" labelOnly="1" grandRow="1" outline="0" fieldPosition="0"/>
    </format>
    <format dxfId="9642">
      <pivotArea dataOnly="0" labelOnly="1" outline="0" fieldPosition="0">
        <references count="1">
          <reference field="12" count="0"/>
        </references>
      </pivotArea>
    </format>
    <format dxfId="9641">
      <pivotArea dataOnly="0" labelOnly="1" grandCol="1" outline="0" fieldPosition="0"/>
    </format>
    <format dxfId="9640">
      <pivotArea field="13" type="button" dataOnly="0" labelOnly="1" outline="0" axis="axisRow" fieldPosition="0"/>
    </format>
    <format dxfId="9639">
      <pivotArea dataOnly="0" labelOnly="1" outline="0" fieldPosition="0">
        <references count="1">
          <reference field="12" count="0"/>
        </references>
      </pivotArea>
    </format>
    <format dxfId="9638">
      <pivotArea dataOnly="0" labelOnly="1" grandCol="1" outline="0" fieldPosition="0"/>
    </format>
    <format dxfId="9637">
      <pivotArea grandRow="1" outline="0" collapsedLevelsAreSubtotals="1" fieldPosition="0"/>
    </format>
    <format dxfId="9636">
      <pivotArea dataOnly="0" labelOnly="1" grandRow="1" outline="0" fieldPosition="0"/>
    </format>
    <format dxfId="9635">
      <pivotArea outline="0" collapsedLevelsAreSubtotals="1" fieldPosition="0"/>
    </format>
    <format dxfId="9634">
      <pivotArea field="13" type="button" dataOnly="0" labelOnly="1" outline="0" axis="axisRow" fieldPosition="0"/>
    </format>
    <format dxfId="9633">
      <pivotArea dataOnly="0" labelOnly="1" outline="0" fieldPosition="0">
        <references count="1">
          <reference field="13" count="12">
            <x v="1"/>
            <x v="2"/>
            <x v="3"/>
            <x v="4"/>
            <x v="5"/>
            <x v="6"/>
            <x v="7"/>
            <x v="9"/>
            <x v="10"/>
            <x v="13"/>
            <x v="17"/>
            <x v="18"/>
          </reference>
        </references>
      </pivotArea>
    </format>
    <format dxfId="9632">
      <pivotArea dataOnly="0" labelOnly="1" grandRow="1" outline="0" fieldPosition="0"/>
    </format>
    <format dxfId="9631">
      <pivotArea dataOnly="0" labelOnly="1" outline="0" fieldPosition="0">
        <references count="1">
          <reference field="12" count="0"/>
        </references>
      </pivotArea>
    </format>
    <format dxfId="9630">
      <pivotArea dataOnly="0" labelOnly="1" grandCol="1" outline="0" fieldPosition="0"/>
    </format>
    <format dxfId="9629">
      <pivotArea dataOnly="0" labelOnly="1" outline="0" fieldPosition="0">
        <references count="1">
          <reference field="13" count="12">
            <x v="1"/>
            <x v="2"/>
            <x v="3"/>
            <x v="4"/>
            <x v="5"/>
            <x v="6"/>
            <x v="7"/>
            <x v="9"/>
            <x v="10"/>
            <x v="13"/>
            <x v="17"/>
            <x v="18"/>
          </reference>
        </references>
      </pivotArea>
    </format>
    <format dxfId="9628">
      <pivotArea dataOnly="0" labelOnly="1" outline="0" fieldPosition="0">
        <references count="1">
          <reference field="13" count="12">
            <x v="1"/>
            <x v="2"/>
            <x v="3"/>
            <x v="4"/>
            <x v="5"/>
            <x v="6"/>
            <x v="7"/>
            <x v="9"/>
            <x v="10"/>
            <x v="13"/>
            <x v="17"/>
            <x v="18"/>
          </reference>
        </references>
      </pivotArea>
    </format>
    <format dxfId="9627">
      <pivotArea dataOnly="0" labelOnly="1" outline="0" fieldPosition="0">
        <references count="1">
          <reference field="13" count="12">
            <x v="1"/>
            <x v="2"/>
            <x v="3"/>
            <x v="4"/>
            <x v="5"/>
            <x v="6"/>
            <x v="8"/>
            <x v="9"/>
            <x v="10"/>
            <x v="13"/>
            <x v="17"/>
            <x v="18"/>
          </reference>
        </references>
      </pivotArea>
    </format>
    <format dxfId="9626">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0119">
      <pivotArea outline="0" collapsedLevelsAreSubtotals="1" fieldPosition="0"/>
    </format>
    <format dxfId="10118">
      <pivotArea dataOnly="0" labelOnly="1" grandCol="1" outline="0" fieldPosition="0"/>
    </format>
    <format dxfId="10117">
      <pivotArea outline="0" collapsedLevelsAreSubtotals="1" fieldPosition="0"/>
    </format>
    <format dxfId="10116">
      <pivotArea dataOnly="0" labelOnly="1" grandCol="1" outline="0" fieldPosition="0"/>
    </format>
    <format dxfId="10115">
      <pivotArea dataOnly="0" labelOnly="1" grandRow="1" outline="0" fieldPosition="0"/>
    </format>
    <format dxfId="10114">
      <pivotArea dataOnly="0" labelOnly="1" grandCol="1" outline="0" fieldPosition="0"/>
    </format>
    <format dxfId="10113">
      <pivotArea dataOnly="0" labelOnly="1" grandCol="1" outline="0" fieldPosition="0"/>
    </format>
    <format dxfId="10112">
      <pivotArea dataOnly="0" labelOnly="1" outline="0" fieldPosition="0">
        <references count="1">
          <reference field="12" count="0"/>
        </references>
      </pivotArea>
    </format>
    <format dxfId="10111">
      <pivotArea dataOnly="0" labelOnly="1" grandCol="1" outline="0" fieldPosition="0"/>
    </format>
    <format dxfId="10110">
      <pivotArea dataOnly="0" labelOnly="1" outline="0" fieldPosition="0">
        <references count="1">
          <reference field="12" count="0"/>
        </references>
      </pivotArea>
    </format>
    <format dxfId="10109">
      <pivotArea dataOnly="0" labelOnly="1" grandCol="1" outline="0" fieldPosition="0"/>
    </format>
    <format dxfId="10108">
      <pivotArea grandRow="1" outline="0" collapsedLevelsAreSubtotals="1" fieldPosition="0"/>
    </format>
    <format dxfId="10107">
      <pivotArea dataOnly="0" labelOnly="1" grandRow="1" outline="0" fieldPosition="0"/>
    </format>
    <format dxfId="10106">
      <pivotArea dataOnly="0" labelOnly="1" grandRow="1" outline="0" fieldPosition="0"/>
    </format>
    <format dxfId="10105">
      <pivotArea grandRow="1" outline="0" collapsedLevelsAreSubtotals="1" fieldPosition="0"/>
    </format>
    <format dxfId="10104">
      <pivotArea dataOnly="0" labelOnly="1" grandRow="1" outline="0" fieldPosition="0"/>
    </format>
    <format dxfId="10103">
      <pivotArea grandRow="1" outline="0" collapsedLevelsAreSubtotals="1" fieldPosition="0"/>
    </format>
    <format dxfId="10102">
      <pivotArea dataOnly="0" labelOnly="1" grandRow="1" outline="0" fieldPosition="0"/>
    </format>
    <format dxfId="10101">
      <pivotArea grandRow="1" outline="0" collapsedLevelsAreSubtotals="1" fieldPosition="0"/>
    </format>
    <format dxfId="10100">
      <pivotArea grandRow="1" outline="0" collapsedLevelsAreSubtotals="1" fieldPosition="0"/>
    </format>
    <format dxfId="10099">
      <pivotArea dataOnly="0" labelOnly="1" grandRow="1" outline="0" fieldPosition="0"/>
    </format>
    <format dxfId="10098">
      <pivotArea dataOnly="0" labelOnly="1" grandRow="1" outline="0" fieldPosition="0"/>
    </format>
    <format dxfId="10097">
      <pivotArea dataOnly="0" labelOnly="1" grandRow="1" outline="0" fieldPosition="0"/>
    </format>
    <format dxfId="10096">
      <pivotArea dataOnly="0" labelOnly="1" grandRow="1" outline="0" fieldPosition="0"/>
    </format>
    <format dxfId="10095">
      <pivotArea grandRow="1" outline="0" collapsedLevelsAreSubtotals="1" fieldPosition="0"/>
    </format>
    <format dxfId="10094">
      <pivotArea dataOnly="0" labelOnly="1" grandRow="1" outline="0" fieldPosition="0"/>
    </format>
    <format dxfId="10093">
      <pivotArea dataOnly="0" labelOnly="1" outline="0" fieldPosition="0">
        <references count="1">
          <reference field="12" count="0"/>
        </references>
      </pivotArea>
    </format>
    <format dxfId="10092">
      <pivotArea dataOnly="0" labelOnly="1" grandCol="1" outline="0" fieldPosition="0"/>
    </format>
    <format dxfId="10091">
      <pivotArea grandRow="1" outline="0" collapsedLevelsAreSubtotals="1" fieldPosition="0"/>
    </format>
    <format dxfId="10090">
      <pivotArea dataOnly="0" labelOnly="1" grandRow="1" outline="0" fieldPosition="0"/>
    </format>
    <format dxfId="10089">
      <pivotArea grandRow="1" outline="0" collapsedLevelsAreSubtotals="1" fieldPosition="0"/>
    </format>
    <format dxfId="10088">
      <pivotArea dataOnly="0" labelOnly="1" grandRow="1" outline="0" fieldPosition="0"/>
    </format>
    <format dxfId="10087">
      <pivotArea dataOnly="0" labelOnly="1" outline="0" fieldPosition="0">
        <references count="1">
          <reference field="12" count="0"/>
        </references>
      </pivotArea>
    </format>
    <format dxfId="10086">
      <pivotArea dataOnly="0" labelOnly="1" grandCol="1" outline="0" fieldPosition="0"/>
    </format>
    <format dxfId="10085">
      <pivotArea dataOnly="0" labelOnly="1" grandCol="1" outline="0" fieldPosition="0"/>
    </format>
    <format dxfId="10084">
      <pivotArea grandRow="1" grandCol="1" outline="0" collapsedLevelsAreSubtotals="1" fieldPosition="0"/>
    </format>
    <format dxfId="10083">
      <pivotArea dataOnly="0" labelOnly="1" outline="0" fieldPosition="0">
        <references count="1">
          <reference field="12" count="0"/>
        </references>
      </pivotArea>
    </format>
    <format dxfId="10082">
      <pivotArea dataOnly="0" labelOnly="1" grandCol="1" outline="0" fieldPosition="0"/>
    </format>
    <format dxfId="10081">
      <pivotArea dataOnly="0" labelOnly="1" outline="0" fieldPosition="0">
        <references count="1">
          <reference field="12" count="0"/>
        </references>
      </pivotArea>
    </format>
    <format dxfId="10080">
      <pivotArea dataOnly="0" labelOnly="1" grandCol="1" outline="0" fieldPosition="0"/>
    </format>
    <format dxfId="10079">
      <pivotArea grandRow="1" outline="0" collapsedLevelsAreSubtotals="1" fieldPosition="0"/>
    </format>
    <format dxfId="10078">
      <pivotArea grandRow="1" outline="0" collapsedLevelsAreSubtotals="1" fieldPosition="0"/>
    </format>
    <format dxfId="10077">
      <pivotArea type="origin" dataOnly="0" labelOnly="1" outline="0" fieldPosition="0"/>
    </format>
    <format dxfId="10076">
      <pivotArea type="origin" dataOnly="0" labelOnly="1" outline="0" fieldPosition="0"/>
    </format>
    <format dxfId="10075">
      <pivotArea type="origin" dataOnly="0" labelOnly="1" outline="0" fieldPosition="0"/>
    </format>
    <format dxfId="10074">
      <pivotArea dataOnly="0" labelOnly="1" outline="0" fieldPosition="0">
        <references count="1">
          <reference field="12" count="0"/>
        </references>
      </pivotArea>
    </format>
    <format dxfId="10073">
      <pivotArea type="topRight" dataOnly="0" labelOnly="1" outline="0" fieldPosition="0"/>
    </format>
    <format dxfId="10072">
      <pivotArea outline="0" collapsedLevelsAreSubtotals="1" fieldPosition="0"/>
    </format>
    <format dxfId="10071">
      <pivotArea dataOnly="0" labelOnly="1" grandRow="1" outline="0" fieldPosition="0"/>
    </format>
    <format dxfId="10070">
      <pivotArea dataOnly="0" labelOnly="1" outline="0" fieldPosition="0">
        <references count="1">
          <reference field="12" count="0"/>
        </references>
      </pivotArea>
    </format>
    <format dxfId="10069">
      <pivotArea dataOnly="0" labelOnly="1" grandCol="1" outline="0" fieldPosition="0"/>
    </format>
    <format dxfId="10068">
      <pivotArea dataOnly="0" labelOnly="1" outline="0" fieldPosition="0">
        <references count="1">
          <reference field="12" count="0"/>
        </references>
      </pivotArea>
    </format>
    <format dxfId="10067">
      <pivotArea dataOnly="0" labelOnly="1" grandCol="1" outline="0" fieldPosition="0"/>
    </format>
    <format dxfId="10066">
      <pivotArea grandRow="1" outline="0" collapsedLevelsAreSubtotals="1" fieldPosition="0"/>
    </format>
    <format dxfId="10065">
      <pivotArea dataOnly="0" labelOnly="1" grandRow="1" outline="0" fieldPosition="0"/>
    </format>
    <format dxfId="10064">
      <pivotArea outline="0" collapsedLevelsAreSubtotals="1" fieldPosition="0"/>
    </format>
    <format dxfId="10063">
      <pivotArea dataOnly="0" labelOnly="1" grandRow="1" outline="0" fieldPosition="0"/>
    </format>
    <format dxfId="10062">
      <pivotArea dataOnly="0" labelOnly="1" outline="0" fieldPosition="0">
        <references count="1">
          <reference field="12" count="0"/>
        </references>
      </pivotArea>
    </format>
    <format dxfId="10061">
      <pivotArea dataOnly="0" labelOnly="1" grandCol="1" outline="0" fieldPosition="0"/>
    </format>
    <format dxfId="10060">
      <pivotArea grandRow="1" outline="0" collapsedLevelsAreSubtotals="1" fieldPosition="0"/>
    </format>
    <format dxfId="10059">
      <pivotArea dataOnly="0" labelOnly="1" grandRow="1" outline="0" fieldPosition="0"/>
    </format>
    <format dxfId="10058">
      <pivotArea grandRow="1" outline="0" collapsedLevelsAreSubtotals="1" fieldPosition="0"/>
    </format>
    <format dxfId="10057">
      <pivotArea dataOnly="0" labelOnly="1" grandRow="1" outline="0" fieldPosition="0"/>
    </format>
    <format dxfId="10056">
      <pivotArea dataOnly="0" labelOnly="1" outline="0" fieldPosition="0">
        <references count="1">
          <reference field="12" count="0"/>
        </references>
      </pivotArea>
    </format>
    <format dxfId="10055">
      <pivotArea dataOnly="0" labelOnly="1" grandCol="1" outline="0" fieldPosition="0"/>
    </format>
    <format dxfId="10054">
      <pivotArea grandRow="1" outline="0" collapsedLevelsAreSubtotals="1" fieldPosition="0"/>
    </format>
    <format dxfId="10053">
      <pivotArea dataOnly="0" labelOnly="1" grandRow="1" outline="0" fieldPosition="0"/>
    </format>
    <format dxfId="10052">
      <pivotArea dataOnly="0" labelOnly="1" outline="0" fieldPosition="0">
        <references count="1">
          <reference field="12" count="0"/>
        </references>
      </pivotArea>
    </format>
    <format dxfId="10051">
      <pivotArea dataOnly="0" labelOnly="1" grandCol="1" outline="0" fieldPosition="0"/>
    </format>
    <format dxfId="10050">
      <pivotArea grandRow="1" outline="0" collapsedLevelsAreSubtotals="1" fieldPosition="0"/>
    </format>
    <format dxfId="10049">
      <pivotArea dataOnly="0" labelOnly="1" grandRow="1" outline="0" fieldPosition="0"/>
    </format>
    <format dxfId="10048">
      <pivotArea outline="0" collapsedLevelsAreSubtotals="1" fieldPosition="0"/>
    </format>
    <format dxfId="10047">
      <pivotArea dataOnly="0" labelOnly="1" grandRow="1" outline="0" fieldPosition="0"/>
    </format>
    <format dxfId="10046">
      <pivotArea dataOnly="0" labelOnly="1" outline="0" fieldPosition="0">
        <references count="1">
          <reference field="12" count="0"/>
        </references>
      </pivotArea>
    </format>
    <format dxfId="10045">
      <pivotArea dataOnly="0" labelOnly="1" grandCol="1" outline="0" fieldPosition="0"/>
    </format>
    <format dxfId="10044">
      <pivotArea field="10" type="button" dataOnly="0" labelOnly="1" outline="0" axis="axisPage" fieldPosition="0"/>
    </format>
    <format dxfId="10043">
      <pivotArea type="origin" dataOnly="0" labelOnly="1" outline="0" fieldPosition="0"/>
    </format>
    <format dxfId="10042">
      <pivotArea dataOnly="0" labelOnly="1" grandRow="1" outline="0" fieldPosition="0"/>
    </format>
    <format dxfId="10041">
      <pivotArea field="10" type="button" dataOnly="0" labelOnly="1" outline="0" axis="axisPage" fieldPosition="0"/>
    </format>
    <format dxfId="10040">
      <pivotArea type="origin" dataOnly="0" labelOnly="1" outline="0" fieldPosition="0"/>
    </format>
    <format dxfId="10039">
      <pivotArea dataOnly="0" labelOnly="1" grandRow="1" outline="0" fieldPosition="0"/>
    </format>
    <format dxfId="10038">
      <pivotArea field="10" type="button" dataOnly="0" labelOnly="1" outline="0" axis="axisPage" fieldPosition="0"/>
    </format>
    <format dxfId="10037">
      <pivotArea type="origin" dataOnly="0" labelOnly="1" outline="0" fieldPosition="0"/>
    </format>
    <format dxfId="10036">
      <pivotArea dataOnly="0" labelOnly="1" grandRow="1" outline="0" fieldPosition="0"/>
    </format>
    <format dxfId="10035">
      <pivotArea field="10" type="button" dataOnly="0" labelOnly="1" outline="0" axis="axisPage" fieldPosition="0"/>
    </format>
    <format dxfId="10034">
      <pivotArea type="origin" dataOnly="0" labelOnly="1" outline="0" fieldPosition="0"/>
    </format>
    <format dxfId="10033">
      <pivotArea dataOnly="0" labelOnly="1" grandRow="1" outline="0" fieldPosition="0"/>
    </format>
    <format dxfId="10032">
      <pivotArea grandRow="1" outline="0" collapsedLevelsAreSubtotals="1" fieldPosition="0"/>
    </format>
    <format dxfId="10031">
      <pivotArea dataOnly="0" labelOnly="1" grandRow="1" outline="0" fieldPosition="0"/>
    </format>
    <format dxfId="10030">
      <pivotArea grandRow="1" outline="0" collapsedLevelsAreSubtotals="1" fieldPosition="0"/>
    </format>
    <format dxfId="10029">
      <pivotArea dataOnly="0" labelOnly="1" grandRow="1" outline="0" fieldPosition="0"/>
    </format>
    <format dxfId="10028">
      <pivotArea outline="0" collapsedLevelsAreSubtotals="1" fieldPosition="0"/>
    </format>
    <format dxfId="10027">
      <pivotArea dataOnly="0" labelOnly="1" grandRow="1" outline="0" fieldPosition="0"/>
    </format>
    <format dxfId="10026">
      <pivotArea outline="0" collapsedLevelsAreSubtotals="1" fieldPosition="0"/>
    </format>
    <format dxfId="10025">
      <pivotArea dataOnly="0" labelOnly="1" grandRow="1" outline="0" fieldPosition="0"/>
    </format>
    <format dxfId="10024">
      <pivotArea dataOnly="0" labelOnly="1" outline="0" fieldPosition="0">
        <references count="1">
          <reference field="12" count="0"/>
        </references>
      </pivotArea>
    </format>
    <format dxfId="10023">
      <pivotArea dataOnly="0" labelOnly="1" grandCol="1" outline="0" fieldPosition="0"/>
    </format>
    <format dxfId="10022">
      <pivotArea dataOnly="0" labelOnly="1" outline="0" fieldPosition="0">
        <references count="1">
          <reference field="12" count="0"/>
        </references>
      </pivotArea>
    </format>
    <format dxfId="10021">
      <pivotArea dataOnly="0" labelOnly="1" grandCol="1" outline="0" fieldPosition="0"/>
    </format>
    <format dxfId="10020">
      <pivotArea outline="0" fieldPosition="0">
        <references count="1">
          <reference field="12" count="0" selected="0"/>
        </references>
      </pivotArea>
    </format>
    <format dxfId="10019">
      <pivotArea dataOnly="0" labelOnly="1" grandRow="1" outline="0" fieldPosition="0"/>
    </format>
    <format dxfId="10018">
      <pivotArea dataOnly="0" labelOnly="1" outline="0" fieldPosition="0">
        <references count="1">
          <reference field="12" count="0"/>
        </references>
      </pivotArea>
    </format>
    <format dxfId="10017">
      <pivotArea grandRow="1" outline="0" collapsedLevelsAreSubtotals="1" fieldPosition="0"/>
    </format>
    <format dxfId="10016">
      <pivotArea dataOnly="0" labelOnly="1" grandRow="1" outline="0" fieldPosition="0"/>
    </format>
    <format dxfId="10015">
      <pivotArea outline="0" collapsedLevelsAreSubtotals="1" fieldPosition="0"/>
    </format>
    <format dxfId="10014">
      <pivotArea dataOnly="0" labelOnly="1" grandRow="1" outline="0" fieldPosition="0"/>
    </format>
    <format dxfId="10013">
      <pivotArea dataOnly="0" labelOnly="1" outline="0" fieldPosition="0">
        <references count="1">
          <reference field="12" count="0"/>
        </references>
      </pivotArea>
    </format>
    <format dxfId="10012">
      <pivotArea dataOnly="0" labelOnly="1" grandCol="1" outline="0" fieldPosition="0"/>
    </format>
    <format dxfId="10011">
      <pivotArea outline="0" collapsedLevelsAreSubtotals="1" fieldPosition="0"/>
    </format>
    <format dxfId="10010">
      <pivotArea dataOnly="0" labelOnly="1" grandRow="1" outline="0" fieldPosition="0"/>
    </format>
    <format dxfId="10009">
      <pivotArea dataOnly="0" labelOnly="1" outline="0" fieldPosition="0">
        <references count="1">
          <reference field="12" count="0"/>
        </references>
      </pivotArea>
    </format>
    <format dxfId="10008">
      <pivotArea dataOnly="0" labelOnly="1" grandCol="1" outline="0" fieldPosition="0"/>
    </format>
    <format dxfId="10007">
      <pivotArea outline="0" collapsedLevelsAreSubtotals="1" fieldPosition="0"/>
    </format>
    <format dxfId="10006">
      <pivotArea dataOnly="0" labelOnly="1" grandRow="1" outline="0" fieldPosition="0"/>
    </format>
    <format dxfId="10005">
      <pivotArea dataOnly="0" labelOnly="1" outline="0" fieldPosition="0">
        <references count="1">
          <reference field="12" count="0"/>
        </references>
      </pivotArea>
    </format>
    <format dxfId="10004">
      <pivotArea dataOnly="0" labelOnly="1" grandCol="1" outline="0" fieldPosition="0"/>
    </format>
    <format dxfId="10003">
      <pivotArea dataOnly="0" labelOnly="1" outline="0" fieldPosition="0">
        <references count="1">
          <reference field="12" count="0"/>
        </references>
      </pivotArea>
    </format>
    <format dxfId="10002">
      <pivotArea dataOnly="0" labelOnly="1" grandCol="1" outline="0" fieldPosition="0"/>
    </format>
    <format dxfId="10001">
      <pivotArea grandRow="1" outline="0" collapsedLevelsAreSubtotals="1" fieldPosition="0"/>
    </format>
    <format dxfId="10000">
      <pivotArea dataOnly="0" labelOnly="1" grandRow="1" outline="0" fieldPosition="0"/>
    </format>
    <format dxfId="9999">
      <pivotArea outline="0" collapsedLevelsAreSubtotals="1" fieldPosition="0"/>
    </format>
    <format dxfId="9998">
      <pivotArea dataOnly="0" labelOnly="1" grandRow="1" outline="0" fieldPosition="0"/>
    </format>
    <format dxfId="9997">
      <pivotArea dataOnly="0" labelOnly="1" outline="0" fieldPosition="0">
        <references count="1">
          <reference field="12" count="0"/>
        </references>
      </pivotArea>
    </format>
    <format dxfId="9996">
      <pivotArea dataOnly="0" labelOnly="1" grandCol="1" outline="0" fieldPosition="0"/>
    </format>
    <format dxfId="9995">
      <pivotArea outline="0" collapsedLevelsAreSubtotals="1" fieldPosition="0"/>
    </format>
    <format dxfId="9994">
      <pivotArea field="13" type="button" dataOnly="0" labelOnly="1" outline="0" axis="axisRow" fieldPosition="0"/>
    </format>
    <format dxfId="9993">
      <pivotArea dataOnly="0" labelOnly="1" outline="0" fieldPosition="0">
        <references count="1">
          <reference field="13" count="0"/>
        </references>
      </pivotArea>
    </format>
    <format dxfId="9992">
      <pivotArea dataOnly="0" labelOnly="1" grandRow="1" outline="0" fieldPosition="0"/>
    </format>
    <format dxfId="9991">
      <pivotArea dataOnly="0" labelOnly="1" outline="0" fieldPosition="0">
        <references count="1">
          <reference field="12" count="0"/>
        </references>
      </pivotArea>
    </format>
    <format dxfId="9990">
      <pivotArea dataOnly="0" labelOnly="1" grandCol="1" outline="0" fieldPosition="0"/>
    </format>
    <format dxfId="9989">
      <pivotArea outline="0" collapsedLevelsAreSubtotals="1" fieldPosition="0"/>
    </format>
    <format dxfId="9988">
      <pivotArea field="13" type="button" dataOnly="0" labelOnly="1" outline="0" axis="axisRow" fieldPosition="0"/>
    </format>
    <format dxfId="9987">
      <pivotArea dataOnly="0" labelOnly="1" outline="0" fieldPosition="0">
        <references count="1">
          <reference field="13" count="0"/>
        </references>
      </pivotArea>
    </format>
    <format dxfId="9986">
      <pivotArea dataOnly="0" labelOnly="1" grandRow="1" outline="0" fieldPosition="0"/>
    </format>
    <format dxfId="9985">
      <pivotArea dataOnly="0" labelOnly="1" outline="0" fieldPosition="0">
        <references count="1">
          <reference field="12" count="0"/>
        </references>
      </pivotArea>
    </format>
    <format dxfId="9984">
      <pivotArea dataOnly="0" labelOnly="1" grandCol="1" outline="0" fieldPosition="0"/>
    </format>
    <format dxfId="9983">
      <pivotArea outline="0" collapsedLevelsAreSubtotals="1" fieldPosition="0"/>
    </format>
    <format dxfId="9982">
      <pivotArea field="13" type="button" dataOnly="0" labelOnly="1" outline="0" axis="axisRow" fieldPosition="0"/>
    </format>
    <format dxfId="9981">
      <pivotArea dataOnly="0" labelOnly="1" outline="0" fieldPosition="0">
        <references count="1">
          <reference field="13" count="0"/>
        </references>
      </pivotArea>
    </format>
    <format dxfId="9980">
      <pivotArea dataOnly="0" labelOnly="1" grandRow="1" outline="0" fieldPosition="0"/>
    </format>
    <format dxfId="9979">
      <pivotArea dataOnly="0" labelOnly="1" outline="0" fieldPosition="0">
        <references count="1">
          <reference field="12" count="0"/>
        </references>
      </pivotArea>
    </format>
    <format dxfId="9978">
      <pivotArea dataOnly="0" labelOnly="1" grandCol="1" outline="0" fieldPosition="0"/>
    </format>
    <format dxfId="9977">
      <pivotArea outline="0" collapsedLevelsAreSubtotals="1" fieldPosition="0"/>
    </format>
    <format dxfId="9976">
      <pivotArea field="13" type="button" dataOnly="0" labelOnly="1" outline="0" axis="axisRow" fieldPosition="0"/>
    </format>
    <format dxfId="9975">
      <pivotArea dataOnly="0" labelOnly="1" outline="0" fieldPosition="0">
        <references count="1">
          <reference field="13" count="0"/>
        </references>
      </pivotArea>
    </format>
    <format dxfId="9974">
      <pivotArea dataOnly="0" labelOnly="1" grandRow="1" outline="0" fieldPosition="0"/>
    </format>
    <format dxfId="9973">
      <pivotArea dataOnly="0" labelOnly="1" outline="0" fieldPosition="0">
        <references count="1">
          <reference field="12" count="0"/>
        </references>
      </pivotArea>
    </format>
    <format dxfId="9972">
      <pivotArea dataOnly="0" labelOnly="1" grandCol="1" outline="0" fieldPosition="0"/>
    </format>
    <format dxfId="9971">
      <pivotArea grandRow="1" outline="0" collapsedLevelsAreSubtotals="1" fieldPosition="0"/>
    </format>
    <format dxfId="9970">
      <pivotArea dataOnly="0" labelOnly="1" grandRow="1" outline="0" fieldPosition="0"/>
    </format>
    <format dxfId="9969">
      <pivotArea grandRow="1" outline="0" collapsedLevelsAreSubtotals="1" fieldPosition="0"/>
    </format>
    <format dxfId="9968">
      <pivotArea dataOnly="0" labelOnly="1" grandRow="1" outline="0" fieldPosition="0"/>
    </format>
    <format dxfId="9967">
      <pivotArea outline="0" collapsedLevelsAreSubtotals="1" fieldPosition="0"/>
    </format>
    <format dxfId="9966">
      <pivotArea dataOnly="0" labelOnly="1" outline="0" fieldPosition="0">
        <references count="1">
          <reference field="12" count="0"/>
        </references>
      </pivotArea>
    </format>
    <format dxfId="9965">
      <pivotArea dataOnly="0" labelOnly="1" grandCol="1" outline="0" fieldPosition="0"/>
    </format>
    <format dxfId="9964">
      <pivotArea outline="0" collapsedLevelsAreSubtotals="1" fieldPosition="0"/>
    </format>
    <format dxfId="9963">
      <pivotArea dataOnly="0" labelOnly="1" outline="0" fieldPosition="0">
        <references count="1">
          <reference field="12" count="0"/>
        </references>
      </pivotArea>
    </format>
    <format dxfId="9962">
      <pivotArea dataOnly="0" labelOnly="1" grandCol="1" outline="0" fieldPosition="0"/>
    </format>
    <format dxfId="9961">
      <pivotArea outline="0" collapsedLevelsAreSubtotals="1" fieldPosition="0"/>
    </format>
    <format dxfId="9960">
      <pivotArea field="13" type="button" dataOnly="0" labelOnly="1" outline="0" axis="axisRow" fieldPosition="0"/>
    </format>
    <format dxfId="9959">
      <pivotArea dataOnly="0" labelOnly="1" outline="0" fieldPosition="0">
        <references count="1">
          <reference field="13" count="17">
            <x v="0"/>
            <x v="1"/>
            <x v="2"/>
            <x v="3"/>
            <x v="4"/>
            <x v="5"/>
            <x v="6"/>
            <x v="7"/>
            <x v="8"/>
            <x v="9"/>
            <x v="10"/>
            <x v="11"/>
            <x v="13"/>
            <x v="14"/>
            <x v="15"/>
            <x v="16"/>
            <x v="17"/>
          </reference>
        </references>
      </pivotArea>
    </format>
    <format dxfId="9958">
      <pivotArea dataOnly="0" labelOnly="1" grandRow="1" outline="0" fieldPosition="0"/>
    </format>
    <format dxfId="9957">
      <pivotArea dataOnly="0" labelOnly="1" outline="0" fieldPosition="0">
        <references count="1">
          <reference field="12" count="0"/>
        </references>
      </pivotArea>
    </format>
    <format dxfId="9956">
      <pivotArea dataOnly="0" labelOnly="1" grandCol="1" outline="0" fieldPosition="0"/>
    </format>
    <format dxfId="9955">
      <pivotArea outline="0" collapsedLevelsAreSubtotals="1" fieldPosition="0"/>
    </format>
    <format dxfId="9954">
      <pivotArea field="13" type="button" dataOnly="0" labelOnly="1" outline="0" axis="axisRow" fieldPosition="0"/>
    </format>
    <format dxfId="9953">
      <pivotArea dataOnly="0" labelOnly="1" outline="0" fieldPosition="0">
        <references count="1">
          <reference field="13" count="17">
            <x v="0"/>
            <x v="1"/>
            <x v="2"/>
            <x v="3"/>
            <x v="4"/>
            <x v="5"/>
            <x v="6"/>
            <x v="7"/>
            <x v="8"/>
            <x v="9"/>
            <x v="10"/>
            <x v="11"/>
            <x v="13"/>
            <x v="14"/>
            <x v="15"/>
            <x v="16"/>
            <x v="17"/>
          </reference>
        </references>
      </pivotArea>
    </format>
    <format dxfId="9952">
      <pivotArea dataOnly="0" labelOnly="1" grandRow="1" outline="0" fieldPosition="0"/>
    </format>
    <format dxfId="9951">
      <pivotArea dataOnly="0" labelOnly="1" outline="0" fieldPosition="0">
        <references count="1">
          <reference field="12" count="0"/>
        </references>
      </pivotArea>
    </format>
    <format dxfId="9950">
      <pivotArea dataOnly="0" labelOnly="1" grandCol="1" outline="0" fieldPosition="0"/>
    </format>
    <format dxfId="9949">
      <pivotArea grandRow="1" outline="0" collapsedLevelsAreSubtotals="1" fieldPosition="0"/>
    </format>
    <format dxfId="9948">
      <pivotArea dataOnly="0" labelOnly="1" grandRow="1" outline="0" fieldPosition="0"/>
    </format>
    <format dxfId="9947">
      <pivotArea field="13" type="button" dataOnly="0" labelOnly="1" outline="0" axis="axisRow" fieldPosition="0"/>
    </format>
    <format dxfId="9946">
      <pivotArea dataOnly="0" labelOnly="1" outline="0" fieldPosition="0">
        <references count="1">
          <reference field="12" count="0"/>
        </references>
      </pivotArea>
    </format>
    <format dxfId="9945">
      <pivotArea dataOnly="0" labelOnly="1" grandCol="1" outline="0" fieldPosition="0"/>
    </format>
    <format dxfId="9944">
      <pivotArea outline="0" collapsedLevelsAreSubtotals="1" fieldPosition="0"/>
    </format>
    <format dxfId="9943">
      <pivotArea field="13" type="button" dataOnly="0" labelOnly="1" outline="0" axis="axisRow" fieldPosition="0"/>
    </format>
    <format dxfId="9942">
      <pivotArea dataOnly="0" labelOnly="1" outline="0" fieldPosition="0">
        <references count="1">
          <reference field="13" count="8">
            <x v="1"/>
            <x v="2"/>
            <x v="3"/>
            <x v="4"/>
            <x v="5"/>
            <x v="8"/>
            <x v="9"/>
            <x v="11"/>
          </reference>
        </references>
      </pivotArea>
    </format>
    <format dxfId="9941">
      <pivotArea dataOnly="0" labelOnly="1" grandRow="1" outline="0" fieldPosition="0"/>
    </format>
    <format dxfId="9940">
      <pivotArea dataOnly="0" labelOnly="1" outline="0" fieldPosition="0">
        <references count="1">
          <reference field="12" count="0"/>
        </references>
      </pivotArea>
    </format>
    <format dxfId="9939">
      <pivotArea dataOnly="0" labelOnly="1" grandCol="1" outline="0" fieldPosition="0"/>
    </format>
    <format dxfId="9938">
      <pivotArea outline="0" collapsedLevelsAreSubtotals="1" fieldPosition="0"/>
    </format>
    <format dxfId="9937">
      <pivotArea field="13" type="button" dataOnly="0" labelOnly="1" outline="0" axis="axisRow" fieldPosition="0"/>
    </format>
    <format dxfId="9936">
      <pivotArea dataOnly="0" labelOnly="1" outline="0" fieldPosition="0">
        <references count="1">
          <reference field="13" count="10">
            <x v="1"/>
            <x v="2"/>
            <x v="3"/>
            <x v="4"/>
            <x v="5"/>
            <x v="6"/>
            <x v="8"/>
            <x v="9"/>
            <x v="11"/>
            <x v="16"/>
          </reference>
        </references>
      </pivotArea>
    </format>
    <format dxfId="9935">
      <pivotArea dataOnly="0" labelOnly="1" grandRow="1" outline="0" fieldPosition="0"/>
    </format>
    <format dxfId="9934">
      <pivotArea dataOnly="0" labelOnly="1" outline="0" fieldPosition="0">
        <references count="1">
          <reference field="12" count="0"/>
        </references>
      </pivotArea>
    </format>
    <format dxfId="9933">
      <pivotArea dataOnly="0" labelOnly="1" grandCol="1" outline="0" fieldPosition="0"/>
    </format>
    <format dxfId="9932">
      <pivotArea outline="0" collapsedLevelsAreSubtotals="1" fieldPosition="0"/>
    </format>
    <format dxfId="9931">
      <pivotArea field="13" type="button" dataOnly="0" labelOnly="1" outline="0" axis="axisRow" fieldPosition="0"/>
    </format>
    <format dxfId="9930">
      <pivotArea dataOnly="0" labelOnly="1" outline="0" fieldPosition="0">
        <references count="1">
          <reference field="13" count="10">
            <x v="1"/>
            <x v="2"/>
            <x v="3"/>
            <x v="4"/>
            <x v="5"/>
            <x v="6"/>
            <x v="8"/>
            <x v="9"/>
            <x v="11"/>
            <x v="16"/>
          </reference>
        </references>
      </pivotArea>
    </format>
    <format dxfId="9929">
      <pivotArea dataOnly="0" labelOnly="1" grandRow="1" outline="0" fieldPosition="0"/>
    </format>
    <format dxfId="9928">
      <pivotArea dataOnly="0" labelOnly="1" outline="0" fieldPosition="0">
        <references count="1">
          <reference field="12" count="0"/>
        </references>
      </pivotArea>
    </format>
    <format dxfId="9927">
      <pivotArea dataOnly="0" labelOnly="1" grandCol="1" outline="0" fieldPosition="0"/>
    </format>
    <format dxfId="9926">
      <pivotArea field="13" type="button" dataOnly="0" labelOnly="1" outline="0" axis="axisRow" fieldPosition="0"/>
    </format>
    <format dxfId="9925">
      <pivotArea dataOnly="0" labelOnly="1" outline="0" fieldPosition="0">
        <references count="1">
          <reference field="12" count="0"/>
        </references>
      </pivotArea>
    </format>
    <format dxfId="9924">
      <pivotArea dataOnly="0" labelOnly="1" grandCol="1" outline="0" fieldPosition="0"/>
    </format>
    <format dxfId="9923">
      <pivotArea grandRow="1" outline="0" collapsedLevelsAreSubtotals="1" fieldPosition="0"/>
    </format>
    <format dxfId="9922">
      <pivotArea dataOnly="0" labelOnly="1" grandRow="1" outline="0" fieldPosition="0"/>
    </format>
    <format dxfId="9921">
      <pivotArea outline="0" fieldPosition="0">
        <references count="1">
          <reference field="13" count="1" selected="0">
            <x v="16"/>
          </reference>
        </references>
      </pivotArea>
    </format>
    <format dxfId="9920">
      <pivotArea grandRow="1" outline="0" collapsedLevelsAreSubtotals="1" fieldPosition="0"/>
    </format>
    <format dxfId="9919">
      <pivotArea outline="0" collapsedLevelsAreSubtotals="1" fieldPosition="0"/>
    </format>
    <format dxfId="9918">
      <pivotArea dataOnly="0" labelOnly="1" outline="0" fieldPosition="0">
        <references count="1">
          <reference field="13" count="11">
            <x v="1"/>
            <x v="2"/>
            <x v="3"/>
            <x v="4"/>
            <x v="5"/>
            <x v="6"/>
            <x v="8"/>
            <x v="9"/>
            <x v="11"/>
            <x v="15"/>
            <x v="16"/>
          </reference>
        </references>
      </pivotArea>
    </format>
    <format dxfId="9917">
      <pivotArea dataOnly="0" labelOnly="1" grandRow="1" outline="0" fieldPosition="0"/>
    </format>
    <format dxfId="9916">
      <pivotArea field="13" type="button" dataOnly="0" labelOnly="1" outline="0" axis="axisRow" fieldPosition="0"/>
    </format>
    <format dxfId="9915">
      <pivotArea dataOnly="0" labelOnly="1" outline="0" fieldPosition="0">
        <references count="1">
          <reference field="12" count="0"/>
        </references>
      </pivotArea>
    </format>
    <format dxfId="9914">
      <pivotArea dataOnly="0" labelOnly="1" grandCol="1" outline="0" fieldPosition="0"/>
    </format>
    <format dxfId="9913">
      <pivotArea dataOnly="0" labelOnly="1" grandRow="1" outline="0" fieldPosition="0"/>
    </format>
    <format dxfId="9912">
      <pivotArea outline="0" collapsedLevelsAreSubtotals="1" fieldPosition="0"/>
    </format>
    <format dxfId="9911">
      <pivotArea field="13" type="button" dataOnly="0" labelOnly="1" outline="0" axis="axisRow" fieldPosition="0"/>
    </format>
    <format dxfId="9910">
      <pivotArea dataOnly="0" labelOnly="1" outline="0" fieldPosition="0">
        <references count="1">
          <reference field="13" count="11">
            <x v="1"/>
            <x v="2"/>
            <x v="3"/>
            <x v="4"/>
            <x v="5"/>
            <x v="6"/>
            <x v="8"/>
            <x v="9"/>
            <x v="11"/>
            <x v="15"/>
            <x v="16"/>
          </reference>
        </references>
      </pivotArea>
    </format>
    <format dxfId="9909">
      <pivotArea dataOnly="0" labelOnly="1" grandRow="1" outline="0" fieldPosition="0"/>
    </format>
    <format dxfId="9908">
      <pivotArea dataOnly="0" labelOnly="1" outline="0" fieldPosition="0">
        <references count="1">
          <reference field="12" count="0"/>
        </references>
      </pivotArea>
    </format>
    <format dxfId="9907">
      <pivotArea dataOnly="0" labelOnly="1" grandCol="1" outline="0" fieldPosition="0"/>
    </format>
    <format dxfId="9906">
      <pivotArea outline="0" collapsedLevelsAreSubtotals="1" fieldPosition="0"/>
    </format>
    <format dxfId="9905">
      <pivotArea field="13" type="button" dataOnly="0" labelOnly="1" outline="0" axis="axisRow" fieldPosition="0"/>
    </format>
    <format dxfId="9904">
      <pivotArea dataOnly="0" labelOnly="1" outline="0" fieldPosition="0">
        <references count="1">
          <reference field="13" count="11">
            <x v="1"/>
            <x v="2"/>
            <x v="3"/>
            <x v="4"/>
            <x v="5"/>
            <x v="6"/>
            <x v="8"/>
            <x v="9"/>
            <x v="11"/>
            <x v="15"/>
            <x v="16"/>
          </reference>
        </references>
      </pivotArea>
    </format>
    <format dxfId="9903">
      <pivotArea dataOnly="0" labelOnly="1" grandRow="1" outline="0" fieldPosition="0"/>
    </format>
    <format dxfId="9902">
      <pivotArea dataOnly="0" labelOnly="1" outline="0" fieldPosition="0">
        <references count="1">
          <reference field="12" count="0"/>
        </references>
      </pivotArea>
    </format>
    <format dxfId="9901">
      <pivotArea dataOnly="0" labelOnly="1" grandCol="1" outline="0" fieldPosition="0"/>
    </format>
    <format dxfId="9900">
      <pivotArea outline="0" collapsedLevelsAreSubtotals="1" fieldPosition="0"/>
    </format>
    <format dxfId="9899">
      <pivotArea field="13" type="button" dataOnly="0" labelOnly="1" outline="0" axis="axisRow" fieldPosition="0"/>
    </format>
    <format dxfId="9898">
      <pivotArea dataOnly="0" labelOnly="1" outline="0" fieldPosition="0">
        <references count="1">
          <reference field="13" count="11">
            <x v="1"/>
            <x v="2"/>
            <x v="3"/>
            <x v="4"/>
            <x v="5"/>
            <x v="6"/>
            <x v="8"/>
            <x v="9"/>
            <x v="11"/>
            <x v="15"/>
            <x v="16"/>
          </reference>
        </references>
      </pivotArea>
    </format>
    <format dxfId="9897">
      <pivotArea dataOnly="0" labelOnly="1" grandRow="1" outline="0" fieldPosition="0"/>
    </format>
    <format dxfId="9896">
      <pivotArea dataOnly="0" labelOnly="1" outline="0" fieldPosition="0">
        <references count="1">
          <reference field="12" count="0"/>
        </references>
      </pivotArea>
    </format>
    <format dxfId="9895">
      <pivotArea dataOnly="0" labelOnly="1" grandCol="1" outline="0" fieldPosition="0"/>
    </format>
    <format dxfId="9894">
      <pivotArea field="13" type="button" dataOnly="0" labelOnly="1" outline="0" axis="axisRow" fieldPosition="0"/>
    </format>
    <format dxfId="9893">
      <pivotArea dataOnly="0" labelOnly="1" outline="0" fieldPosition="0">
        <references count="1">
          <reference field="12" count="0"/>
        </references>
      </pivotArea>
    </format>
    <format dxfId="9892">
      <pivotArea dataOnly="0" labelOnly="1" grandCol="1" outline="0" fieldPosition="0"/>
    </format>
    <format dxfId="9891">
      <pivotArea dataOnly="0" labelOnly="1" outline="0" fieldPosition="0">
        <references count="1">
          <reference field="13" count="11">
            <x v="1"/>
            <x v="2"/>
            <x v="3"/>
            <x v="4"/>
            <x v="5"/>
            <x v="6"/>
            <x v="8"/>
            <x v="9"/>
            <x v="11"/>
            <x v="15"/>
            <x v="16"/>
          </reference>
        </references>
      </pivotArea>
    </format>
    <format dxfId="9890">
      <pivotArea dataOnly="0" labelOnly="1" outline="0" fieldPosition="0">
        <references count="1">
          <reference field="13" count="0"/>
        </references>
      </pivotArea>
    </format>
    <format dxfId="9889">
      <pivotArea outline="0" collapsedLevelsAreSubtotals="1" fieldPosition="0"/>
    </format>
    <format dxfId="9888">
      <pivotArea field="13" type="button" dataOnly="0" labelOnly="1" outline="0" axis="axisRow" fieldPosition="0"/>
    </format>
    <format dxfId="9887">
      <pivotArea dataOnly="0" labelOnly="1" outline="0" fieldPosition="0">
        <references count="1">
          <reference field="13" count="11">
            <x v="1"/>
            <x v="2"/>
            <x v="3"/>
            <x v="4"/>
            <x v="5"/>
            <x v="7"/>
            <x v="8"/>
            <x v="9"/>
            <x v="11"/>
            <x v="15"/>
            <x v="16"/>
          </reference>
        </references>
      </pivotArea>
    </format>
    <format dxfId="9886">
      <pivotArea dataOnly="0" labelOnly="1" grandRow="1" outline="0" fieldPosition="0"/>
    </format>
    <format dxfId="9885">
      <pivotArea dataOnly="0" labelOnly="1" outline="0" fieldPosition="0">
        <references count="1">
          <reference field="12" count="0"/>
        </references>
      </pivotArea>
    </format>
    <format dxfId="9884">
      <pivotArea dataOnly="0" labelOnly="1" grandCol="1" outline="0" fieldPosition="0"/>
    </format>
    <format dxfId="9883">
      <pivotArea dataOnly="0" labelOnly="1" outline="0" fieldPosition="0">
        <references count="1">
          <reference field="13" count="15">
            <x v="1"/>
            <x v="2"/>
            <x v="3"/>
            <x v="4"/>
            <x v="5"/>
            <x v="6"/>
            <x v="7"/>
            <x v="8"/>
            <x v="9"/>
            <x v="10"/>
            <x v="11"/>
            <x v="12"/>
            <x v="13"/>
            <x v="15"/>
            <x v="16"/>
          </reference>
        </references>
      </pivotArea>
    </format>
    <format dxfId="9882">
      <pivotArea outline="0" fieldPosition="0">
        <references count="1">
          <reference field="13" count="14" selected="0">
            <x v="1"/>
            <x v="2"/>
            <x v="3"/>
            <x v="4"/>
            <x v="5"/>
            <x v="6"/>
            <x v="8"/>
            <x v="9"/>
            <x v="10"/>
            <x v="11"/>
            <x v="12"/>
            <x v="13"/>
            <x v="15"/>
            <x v="16"/>
          </reference>
        </references>
      </pivotArea>
    </format>
    <format dxfId="9881">
      <pivotArea dataOnly="0" labelOnly="1" outline="0" fieldPosition="0">
        <references count="1">
          <reference field="13" count="14">
            <x v="1"/>
            <x v="2"/>
            <x v="3"/>
            <x v="4"/>
            <x v="5"/>
            <x v="6"/>
            <x v="8"/>
            <x v="9"/>
            <x v="10"/>
            <x v="11"/>
            <x v="12"/>
            <x v="13"/>
            <x v="15"/>
            <x v="16"/>
          </reference>
        </references>
      </pivotArea>
    </format>
    <format dxfId="9880">
      <pivotArea dataOnly="0" labelOnly="1" outline="0" fieldPosition="0">
        <references count="1">
          <reference field="13" count="10">
            <x v="0"/>
            <x v="1"/>
            <x v="3"/>
            <x v="4"/>
            <x v="5"/>
            <x v="7"/>
            <x v="8"/>
            <x v="9"/>
            <x v="11"/>
            <x v="15"/>
          </reference>
        </references>
      </pivotArea>
    </format>
    <format dxfId="9879">
      <pivotArea dataOnly="0" labelOnly="1" outline="0" fieldPosition="0">
        <references count="1">
          <reference field="13" count="10">
            <x v="0"/>
            <x v="1"/>
            <x v="3"/>
            <x v="4"/>
            <x v="5"/>
            <x v="7"/>
            <x v="8"/>
            <x v="9"/>
            <x v="11"/>
            <x v="15"/>
          </reference>
        </references>
      </pivotArea>
    </format>
    <format dxfId="9878">
      <pivotArea dataOnly="0" labelOnly="1" outline="0" fieldPosition="0">
        <references count="1">
          <reference field="13" count="10">
            <x v="0"/>
            <x v="1"/>
            <x v="3"/>
            <x v="4"/>
            <x v="5"/>
            <x v="7"/>
            <x v="8"/>
            <x v="9"/>
            <x v="11"/>
            <x v="15"/>
          </reference>
        </references>
      </pivotArea>
    </format>
    <format dxfId="9877">
      <pivotArea type="all" dataOnly="0" outline="0" fieldPosition="0"/>
    </format>
    <format dxfId="9876">
      <pivotArea type="origin" dataOnly="0" labelOnly="1" outline="0" fieldPosition="0"/>
    </format>
    <format dxfId="9875">
      <pivotArea field="12" type="button" dataOnly="0" labelOnly="1" outline="0" axis="axisCol" fieldPosition="0"/>
    </format>
    <format dxfId="9874">
      <pivotArea type="topRight" dataOnly="0" labelOnly="1" outline="0" fieldPosition="0"/>
    </format>
    <format dxfId="9873">
      <pivotArea type="all" dataOnly="0" outline="0" fieldPosition="0"/>
    </format>
    <format dxfId="9872">
      <pivotArea type="origin" dataOnly="0" labelOnly="1" outline="0" fieldPosition="0"/>
    </format>
    <format dxfId="9871">
      <pivotArea field="12" type="button" dataOnly="0" labelOnly="1" outline="0" axis="axisCol" fieldPosition="0"/>
    </format>
    <format dxfId="9870">
      <pivotArea type="topRight" dataOnly="0" labelOnly="1" outline="0" fieldPosition="0"/>
    </format>
    <format dxfId="9869">
      <pivotArea outline="0" collapsedLevelsAreSubtotals="1" fieldPosition="0"/>
    </format>
    <format dxfId="9868">
      <pivotArea dataOnly="0" labelOnly="1" outline="0" fieldPosition="0">
        <references count="1">
          <reference field="13" count="10">
            <x v="0"/>
            <x v="1"/>
            <x v="3"/>
            <x v="4"/>
            <x v="5"/>
            <x v="7"/>
            <x v="8"/>
            <x v="9"/>
            <x v="11"/>
            <x v="15"/>
          </reference>
        </references>
      </pivotArea>
    </format>
    <format dxfId="9867">
      <pivotArea field="13" type="button" dataOnly="0" labelOnly="1" outline="0" axis="axisRow" fieldPosition="0"/>
    </format>
    <format dxfId="9866">
      <pivotArea dataOnly="0" labelOnly="1" outline="0" fieldPosition="0">
        <references count="1">
          <reference field="12" count="0"/>
        </references>
      </pivotArea>
    </format>
    <format dxfId="9865">
      <pivotArea dataOnly="0" labelOnly="1" grandCol="1" outline="0" fieldPosition="0"/>
    </format>
    <format dxfId="9864">
      <pivotArea grandRow="1" outline="0" collapsedLevelsAreSubtotals="1" fieldPosition="0"/>
    </format>
    <format dxfId="9863">
      <pivotArea dataOnly="0" labelOnly="1" grandRow="1" outline="0" fieldPosition="0"/>
    </format>
    <format dxfId="9862">
      <pivotArea outline="0" fieldPosition="0">
        <references count="1">
          <reference field="13" count="10" selected="0">
            <x v="0"/>
            <x v="1"/>
            <x v="3"/>
            <x v="4"/>
            <x v="5"/>
            <x v="7"/>
            <x v="8"/>
            <x v="9"/>
            <x v="11"/>
            <x v="15"/>
          </reference>
        </references>
      </pivotArea>
    </format>
    <format dxfId="9861">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21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0445">
      <pivotArea dataOnly="0" labelOnly="1" outline="0" fieldPosition="0">
        <references count="1">
          <reference field="13" count="0"/>
        </references>
      </pivotArea>
    </format>
    <format dxfId="10444">
      <pivotArea dataOnly="0" labelOnly="1" grandCol="1" outline="0" fieldPosition="0"/>
    </format>
    <format dxfId="10443">
      <pivotArea dataOnly="0" labelOnly="1" outline="0" fieldPosition="0">
        <references count="1">
          <reference field="13" count="0"/>
        </references>
      </pivotArea>
    </format>
    <format dxfId="10442">
      <pivotArea dataOnly="0" labelOnly="1" grandCol="1" outline="0" fieldPosition="0"/>
    </format>
    <format dxfId="10441">
      <pivotArea dataOnly="0" labelOnly="1" outline="0" fieldPosition="0">
        <references count="1">
          <reference field="13" count="0"/>
        </references>
      </pivotArea>
    </format>
    <format dxfId="10440">
      <pivotArea dataOnly="0" labelOnly="1" grandCol="1" outline="0" fieldPosition="0"/>
    </format>
    <format dxfId="10439">
      <pivotArea outline="0" collapsedLevelsAreSubtotals="1" fieldPosition="0"/>
    </format>
    <format dxfId="10438">
      <pivotArea dataOnly="0" labelOnly="1" grandRow="1" outline="0" fieldPosition="0"/>
    </format>
    <format dxfId="10437">
      <pivotArea outline="0" collapsedLevelsAreSubtotals="1" fieldPosition="0"/>
    </format>
    <format dxfId="10436">
      <pivotArea dataOnly="0" labelOnly="1" grandRow="1" outline="0" fieldPosition="0"/>
    </format>
    <format dxfId="10435">
      <pivotArea type="all" dataOnly="0" outline="0" fieldPosition="0"/>
    </format>
    <format dxfId="10434">
      <pivotArea dataOnly="0" labelOnly="1" outline="0" fieldPosition="0">
        <references count="1">
          <reference field="12" count="0"/>
        </references>
      </pivotArea>
    </format>
    <format dxfId="10433">
      <pivotArea dataOnly="0" labelOnly="1" outline="0" fieldPosition="0">
        <references count="1">
          <reference field="12" count="0"/>
        </references>
      </pivotArea>
    </format>
    <format dxfId="10432">
      <pivotArea type="all" dataOnly="0" outline="0" fieldPosition="0"/>
    </format>
    <format dxfId="10431">
      <pivotArea grandCol="1" outline="0" collapsedLevelsAreSubtotals="1" fieldPosition="0"/>
    </format>
    <format dxfId="10430">
      <pivotArea grandRow="1" grandCol="1" outline="0" collapsedLevelsAreSubtotals="1" fieldPosition="0"/>
    </format>
    <format dxfId="10429">
      <pivotArea dataOnly="0" labelOnly="1" grandRow="1" outline="0" fieldPosition="0"/>
    </format>
    <format dxfId="10428">
      <pivotArea dataOnly="0" labelOnly="1" grandRow="1" outline="0" fieldPosition="0"/>
    </format>
    <format dxfId="10427">
      <pivotArea field="13" grandRow="1" outline="0" collapsedLevelsAreSubtotals="1" axis="axisCol" fieldPosition="0">
        <references count="1">
          <reference field="13" count="1" selected="0">
            <x v="1"/>
          </reference>
        </references>
      </pivotArea>
    </format>
    <format dxfId="10426">
      <pivotArea dataOnly="0" labelOnly="1" grandRow="1" outline="0" fieldPosition="0"/>
    </format>
    <format dxfId="10425">
      <pivotArea dataOnly="0" labelOnly="1" grandRow="1" outline="0" fieldPosition="0"/>
    </format>
    <format dxfId="10424">
      <pivotArea dataOnly="0" labelOnly="1" grandRow="1" outline="0" fieldPosition="0"/>
    </format>
    <format dxfId="10423">
      <pivotArea dataOnly="0" labelOnly="1" grandRow="1" outline="0" fieldPosition="0"/>
    </format>
    <format dxfId="10422">
      <pivotArea dataOnly="0" labelOnly="1" grandRow="1" outline="0" fieldPosition="0"/>
    </format>
    <format dxfId="10421">
      <pivotArea dataOnly="0" labelOnly="1" grandRow="1" outline="0" fieldPosition="0"/>
    </format>
    <format dxfId="10420">
      <pivotArea outline="0" collapsedLevelsAreSubtotals="1" fieldPosition="0"/>
    </format>
    <format dxfId="10419">
      <pivotArea grandRow="1" outline="0" collapsedLevelsAreSubtotals="1" fieldPosition="0"/>
    </format>
    <format dxfId="10418">
      <pivotArea outline="0" collapsedLevelsAreSubtotals="1" fieldPosition="0"/>
    </format>
    <format dxfId="10417">
      <pivotArea outline="0" collapsedLevelsAreSubtotals="1" fieldPosition="0"/>
    </format>
    <format dxfId="10416">
      <pivotArea grandRow="1" grandCol="1" outline="0" collapsedLevelsAreSubtotals="1" fieldPosition="0"/>
    </format>
    <format dxfId="10415">
      <pivotArea dataOnly="0" labelOnly="1" outline="0" fieldPosition="0">
        <references count="1">
          <reference field="13" count="0"/>
        </references>
      </pivotArea>
    </format>
    <format dxfId="10414">
      <pivotArea dataOnly="0" labelOnly="1" grandCol="1" outline="0" fieldPosition="0"/>
    </format>
    <format dxfId="10413">
      <pivotArea dataOnly="0" labelOnly="1" outline="0" fieldPosition="0">
        <references count="1">
          <reference field="13" count="0"/>
        </references>
      </pivotArea>
    </format>
    <format dxfId="10412">
      <pivotArea dataOnly="0" labelOnly="1" grandCol="1" outline="0" fieldPosition="0"/>
    </format>
    <format dxfId="10411">
      <pivotArea dataOnly="0" labelOnly="1" outline="0" fieldPosition="0">
        <references count="1">
          <reference field="13" count="0"/>
        </references>
      </pivotArea>
    </format>
    <format dxfId="10410">
      <pivotArea dataOnly="0" labelOnly="1" grandCol="1" outline="0" fieldPosition="0"/>
    </format>
    <format dxfId="10409">
      <pivotArea outline="0" collapsedLevelsAreSubtotals="1" fieldPosition="0"/>
    </format>
    <format dxfId="10408">
      <pivotArea dataOnly="0" labelOnly="1" grandRow="1" outline="0" fieldPosition="0"/>
    </format>
    <format dxfId="10407">
      <pivotArea dataOnly="0" labelOnly="1" outline="0" fieldPosition="0">
        <references count="1">
          <reference field="13" count="0"/>
        </references>
      </pivotArea>
    </format>
    <format dxfId="10406">
      <pivotArea dataOnly="0" labelOnly="1" grandCol="1" outline="0" fieldPosition="0"/>
    </format>
    <format dxfId="10405">
      <pivotArea dataOnly="0" labelOnly="1" grandRow="1" outline="0" fieldPosition="0"/>
    </format>
    <format dxfId="10404">
      <pivotArea grandRow="1" outline="0" collapsedLevelsAreSubtotals="1" fieldPosition="0"/>
    </format>
    <format dxfId="10403">
      <pivotArea dataOnly="0" labelOnly="1" grandRow="1" outline="0" fieldPosition="0"/>
    </format>
    <format dxfId="10402">
      <pivotArea type="all" dataOnly="0" outline="0" fieldPosition="0"/>
    </format>
    <format dxfId="10401">
      <pivotArea outline="0" collapsedLevelsAreSubtotals="1" fieldPosition="0"/>
    </format>
    <format dxfId="10400">
      <pivotArea dataOnly="0" labelOnly="1" grandRow="1" outline="0" fieldPosition="0"/>
    </format>
    <format dxfId="10399">
      <pivotArea dataOnly="0" labelOnly="1" outline="0" fieldPosition="0">
        <references count="1">
          <reference field="13" count="0"/>
        </references>
      </pivotArea>
    </format>
    <format dxfId="10398">
      <pivotArea dataOnly="0" labelOnly="1" grandCol="1" outline="0" fieldPosition="0"/>
    </format>
    <format dxfId="10397">
      <pivotArea outline="0" collapsedLevelsAreSubtotals="1" fieldPosition="0"/>
    </format>
    <format dxfId="10396">
      <pivotArea dataOnly="0" labelOnly="1" grandRow="1" outline="0" fieldPosition="0"/>
    </format>
    <format dxfId="10395">
      <pivotArea dataOnly="0" labelOnly="1" outline="0" fieldPosition="0">
        <references count="1">
          <reference field="13" count="0"/>
        </references>
      </pivotArea>
    </format>
    <format dxfId="10394">
      <pivotArea dataOnly="0" labelOnly="1" grandCol="1" outline="0" fieldPosition="0"/>
    </format>
    <format dxfId="10393">
      <pivotArea outline="0" collapsedLevelsAreSubtotals="1" fieldPosition="0"/>
    </format>
    <format dxfId="10392">
      <pivotArea dataOnly="0" labelOnly="1" grandRow="1" outline="0" fieldPosition="0"/>
    </format>
    <format dxfId="10391">
      <pivotArea dataOnly="0" labelOnly="1" outline="0" fieldPosition="0">
        <references count="1">
          <reference field="13" count="0"/>
        </references>
      </pivotArea>
    </format>
    <format dxfId="10390">
      <pivotArea dataOnly="0" labelOnly="1" grandCol="1" outline="0" fieldPosition="0"/>
    </format>
    <format dxfId="10389">
      <pivotArea outline="0" collapsedLevelsAreSubtotals="1" fieldPosition="0"/>
    </format>
    <format dxfId="10388">
      <pivotArea dataOnly="0" labelOnly="1" grandRow="1" outline="0" fieldPosition="0"/>
    </format>
    <format dxfId="10387">
      <pivotArea dataOnly="0" labelOnly="1" outline="0" fieldPosition="0">
        <references count="1">
          <reference field="13" count="0"/>
        </references>
      </pivotArea>
    </format>
    <format dxfId="10386">
      <pivotArea dataOnly="0" labelOnly="1" grandCol="1" outline="0" fieldPosition="0"/>
    </format>
    <format dxfId="10385">
      <pivotArea dataOnly="0" labelOnly="1" outline="0" fieldPosition="0">
        <references count="1">
          <reference field="13" count="0"/>
        </references>
      </pivotArea>
    </format>
    <format dxfId="10384">
      <pivotArea dataOnly="0" labelOnly="1" grandCol="1" outline="0" fieldPosition="0"/>
    </format>
    <format dxfId="10383">
      <pivotArea dataOnly="0" labelOnly="1" outline="0" fieldPosition="0">
        <references count="1">
          <reference field="13" count="0"/>
        </references>
      </pivotArea>
    </format>
    <format dxfId="10382">
      <pivotArea dataOnly="0" labelOnly="1" grandCol="1" outline="0" fieldPosition="0"/>
    </format>
    <format dxfId="10381">
      <pivotArea dataOnly="0" labelOnly="1" outline="0" fieldPosition="0">
        <references count="1">
          <reference field="13" count="0"/>
        </references>
      </pivotArea>
    </format>
    <format dxfId="10380">
      <pivotArea dataOnly="0" labelOnly="1" grandCol="1" outline="0" fieldPosition="0"/>
    </format>
    <format dxfId="10379">
      <pivotArea dataOnly="0" labelOnly="1" outline="0" fieldPosition="0">
        <references count="1">
          <reference field="13" count="0"/>
        </references>
      </pivotArea>
    </format>
    <format dxfId="10378">
      <pivotArea dataOnly="0" labelOnly="1" grandCol="1" outline="0" fieldPosition="0"/>
    </format>
    <format dxfId="10377">
      <pivotArea grandRow="1" outline="0" collapsedLevelsAreSubtotals="1" fieldPosition="0"/>
    </format>
    <format dxfId="10376">
      <pivotArea dataOnly="0" labelOnly="1" grandRow="1" outline="0" fieldPosition="0"/>
    </format>
    <format dxfId="10375">
      <pivotArea dataOnly="0" labelOnly="1" outline="0" fieldPosition="0">
        <references count="1">
          <reference field="13" count="0"/>
        </references>
      </pivotArea>
    </format>
    <format dxfId="10374">
      <pivotArea dataOnly="0" labelOnly="1" grandCol="1" outline="0" fieldPosition="0"/>
    </format>
    <format dxfId="10373">
      <pivotArea dataOnly="0" labelOnly="1" outline="0" fieldPosition="0">
        <references count="1">
          <reference field="13" count="0"/>
        </references>
      </pivotArea>
    </format>
    <format dxfId="10372">
      <pivotArea dataOnly="0" labelOnly="1" grandCol="1" outline="0" fieldPosition="0"/>
    </format>
    <format dxfId="10371">
      <pivotArea grandRow="1" outline="0" collapsedLevelsAreSubtotals="1" fieldPosition="0"/>
    </format>
    <format dxfId="10370">
      <pivotArea dataOnly="0" labelOnly="1" grandRow="1" outline="0" fieldPosition="0"/>
    </format>
    <format dxfId="10369">
      <pivotArea grandRow="1" outline="0" collapsedLevelsAreSubtotals="1" fieldPosition="0"/>
    </format>
    <format dxfId="10368">
      <pivotArea dataOnly="0" labelOnly="1" grandRow="1" outline="0" fieldPosition="0"/>
    </format>
    <format dxfId="10367">
      <pivotArea dataOnly="0" labelOnly="1" outline="0" fieldPosition="0">
        <references count="1">
          <reference field="13" count="0"/>
        </references>
      </pivotArea>
    </format>
    <format dxfId="10366">
      <pivotArea dataOnly="0" labelOnly="1" grandCol="1" outline="0" fieldPosition="0"/>
    </format>
    <format dxfId="10365">
      <pivotArea dataOnly="0" labelOnly="1" outline="0" fieldPosition="0">
        <references count="1">
          <reference field="13" count="0"/>
        </references>
      </pivotArea>
    </format>
    <format dxfId="10364">
      <pivotArea dataOnly="0" labelOnly="1" grandCol="1" outline="0" fieldPosition="0"/>
    </format>
    <format dxfId="10363">
      <pivotArea dataOnly="0" labelOnly="1" outline="0" fieldPosition="0">
        <references count="1">
          <reference field="13" count="0"/>
        </references>
      </pivotArea>
    </format>
    <format dxfId="10362">
      <pivotArea dataOnly="0" labelOnly="1" grandCol="1" outline="0" fieldPosition="0"/>
    </format>
    <format dxfId="10361">
      <pivotArea grandRow="1" outline="0" collapsedLevelsAreSubtotals="1" fieldPosition="0"/>
    </format>
    <format dxfId="10360">
      <pivotArea dataOnly="0" labelOnly="1" grandRow="1" outline="0" fieldPosition="0"/>
    </format>
    <format dxfId="10359">
      <pivotArea dataOnly="0" labelOnly="1" outline="0" fieldPosition="0">
        <references count="1">
          <reference field="13" count="0"/>
        </references>
      </pivotArea>
    </format>
    <format dxfId="10358">
      <pivotArea dataOnly="0" labelOnly="1" grandCol="1" outline="0" fieldPosition="0"/>
    </format>
    <format dxfId="10357">
      <pivotArea grandRow="1" outline="0" collapsedLevelsAreSubtotals="1" fieldPosition="0"/>
    </format>
    <format dxfId="10356">
      <pivotArea dataOnly="0" labelOnly="1" grandRow="1" outline="0" fieldPosition="0"/>
    </format>
    <format dxfId="10355">
      <pivotArea type="origin" dataOnly="0" labelOnly="1" outline="0" fieldPosition="0"/>
    </format>
    <format dxfId="10354">
      <pivotArea dataOnly="0" labelOnly="1" grandRow="1" outline="0" fieldPosition="0"/>
    </format>
    <format dxfId="10353">
      <pivotArea type="origin" dataOnly="0" labelOnly="1" outline="0" fieldPosition="0"/>
    </format>
    <format dxfId="10352">
      <pivotArea dataOnly="0" labelOnly="1" grandRow="1" outline="0" fieldPosition="0"/>
    </format>
    <format dxfId="10351">
      <pivotArea type="origin" dataOnly="0" labelOnly="1" outline="0" fieldPosition="0"/>
    </format>
    <format dxfId="10350">
      <pivotArea dataOnly="0" labelOnly="1" grandRow="1" outline="0" fieldPosition="0"/>
    </format>
    <format dxfId="10349">
      <pivotArea type="origin" dataOnly="0" labelOnly="1" outline="0" fieldPosition="0"/>
    </format>
    <format dxfId="10348">
      <pivotArea dataOnly="0" labelOnly="1" grandRow="1" outline="0" fieldPosition="0"/>
    </format>
    <format dxfId="10347">
      <pivotArea type="all" dataOnly="0" outline="0" fieldPosition="0"/>
    </format>
    <format dxfId="10346">
      <pivotArea outline="0" collapsedLevelsAreSubtotals="1" fieldPosition="0"/>
    </format>
    <format dxfId="10345">
      <pivotArea field="13" type="button" dataOnly="0" labelOnly="1" outline="0" axis="axisCol" fieldPosition="0"/>
    </format>
    <format dxfId="10344">
      <pivotArea type="topRight" dataOnly="0" labelOnly="1" outline="0" fieldPosition="0"/>
    </format>
    <format dxfId="10343">
      <pivotArea dataOnly="0" labelOnly="1" grandRow="1" outline="0" fieldPosition="0"/>
    </format>
    <format dxfId="10342">
      <pivotArea dataOnly="0" labelOnly="1" outline="0" fieldPosition="0">
        <references count="1">
          <reference field="13" count="0"/>
        </references>
      </pivotArea>
    </format>
    <format dxfId="10341">
      <pivotArea dataOnly="0" labelOnly="1" grandCol="1" outline="0" fieldPosition="0"/>
    </format>
    <format dxfId="10340">
      <pivotArea type="all" dataOnly="0" outline="0" fieldPosition="0"/>
    </format>
    <format dxfId="10339">
      <pivotArea outline="0" collapsedLevelsAreSubtotals="1" fieldPosition="0"/>
    </format>
    <format dxfId="10338">
      <pivotArea field="13" type="button" dataOnly="0" labelOnly="1" outline="0" axis="axisCol" fieldPosition="0"/>
    </format>
    <format dxfId="10337">
      <pivotArea type="topRight" dataOnly="0" labelOnly="1" outline="0" fieldPosition="0"/>
    </format>
    <format dxfId="10336">
      <pivotArea dataOnly="0" labelOnly="1" grandRow="1" outline="0" fieldPosition="0"/>
    </format>
    <format dxfId="10335">
      <pivotArea dataOnly="0" labelOnly="1" outline="0" fieldPosition="0">
        <references count="1">
          <reference field="13" count="0"/>
        </references>
      </pivotArea>
    </format>
    <format dxfId="10334">
      <pivotArea dataOnly="0" labelOnly="1" grandCol="1" outline="0" fieldPosition="0"/>
    </format>
    <format dxfId="10333">
      <pivotArea outline="0" collapsedLevelsAreSubtotals="1" fieldPosition="0"/>
    </format>
    <format dxfId="10332">
      <pivotArea dataOnly="0" labelOnly="1" grandRow="1" outline="0" fieldPosition="0"/>
    </format>
    <format dxfId="10331">
      <pivotArea dataOnly="0" labelOnly="1" outline="0" fieldPosition="0">
        <references count="1">
          <reference field="13" count="0"/>
        </references>
      </pivotArea>
    </format>
    <format dxfId="10330">
      <pivotArea dataOnly="0" labelOnly="1" grandCol="1" outline="0" fieldPosition="0"/>
    </format>
    <format dxfId="10329">
      <pivotArea outline="0" collapsedLevelsAreSubtotals="1" fieldPosition="0"/>
    </format>
    <format dxfId="10328">
      <pivotArea dataOnly="0" labelOnly="1" grandRow="1" outline="0" fieldPosition="0"/>
    </format>
    <format dxfId="10327">
      <pivotArea dataOnly="0" labelOnly="1" outline="0" fieldPosition="0">
        <references count="1">
          <reference field="13" count="0"/>
        </references>
      </pivotArea>
    </format>
    <format dxfId="10326">
      <pivotArea dataOnly="0" labelOnly="1" grandCol="1" outline="0" fieldPosition="0"/>
    </format>
    <format dxfId="10325">
      <pivotArea grandRow="1" outline="0" collapsedLevelsAreSubtotals="1" fieldPosition="0"/>
    </format>
    <format dxfId="10324">
      <pivotArea dataOnly="0" labelOnly="1" grandRow="1" outline="0" fieldPosition="0"/>
    </format>
    <format dxfId="10323">
      <pivotArea outline="0" collapsedLevelsAreSubtotals="1" fieldPosition="0"/>
    </format>
    <format dxfId="10322">
      <pivotArea dataOnly="0" labelOnly="1" grandRow="1" outline="0" fieldPosition="0"/>
    </format>
    <format dxfId="10321">
      <pivotArea grandRow="1" outline="0" collapsedLevelsAreSubtotals="1" fieldPosition="0"/>
    </format>
    <format dxfId="10320">
      <pivotArea dataOnly="0" labelOnly="1" grandRow="1" outline="0" fieldPosition="0"/>
    </format>
    <format dxfId="10319">
      <pivotArea dataOnly="0" labelOnly="1" grandRow="1" outline="0" fieldPosition="0"/>
    </format>
    <format dxfId="10318">
      <pivotArea dataOnly="0" labelOnly="1" grandRow="1" outline="0" fieldPosition="0"/>
    </format>
    <format dxfId="10317">
      <pivotArea grandRow="1" outline="0" collapsedLevelsAreSubtotals="1" fieldPosition="0"/>
    </format>
    <format dxfId="10316">
      <pivotArea dataOnly="0" labelOnly="1" grandRow="1" outline="0" fieldPosition="0"/>
    </format>
    <format dxfId="10315">
      <pivotArea outline="0" collapsedLevelsAreSubtotals="1" fieldPosition="0"/>
    </format>
    <format dxfId="10314">
      <pivotArea dataOnly="0" labelOnly="1" grandRow="1" outline="0" fieldPosition="0"/>
    </format>
    <format dxfId="10313">
      <pivotArea type="all" dataOnly="0" outline="0" fieldPosition="0"/>
    </format>
    <format dxfId="10312">
      <pivotArea outline="0" collapsedLevelsAreSubtotals="1" fieldPosition="0"/>
    </format>
    <format dxfId="10311">
      <pivotArea field="13" type="button" dataOnly="0" labelOnly="1" outline="0" axis="axisCol" fieldPosition="0"/>
    </format>
    <format dxfId="10310">
      <pivotArea type="topRight" dataOnly="0" labelOnly="1" outline="0" fieldPosition="0"/>
    </format>
    <format dxfId="10309">
      <pivotArea dataOnly="0" labelOnly="1" grandRow="1" outline="0" fieldPosition="0"/>
    </format>
    <format dxfId="10308">
      <pivotArea dataOnly="0" labelOnly="1" outline="0" fieldPosition="0">
        <references count="1">
          <reference field="13" count="0"/>
        </references>
      </pivotArea>
    </format>
    <format dxfId="10307">
      <pivotArea dataOnly="0" labelOnly="1" grandCol="1" outline="0" fieldPosition="0"/>
    </format>
    <format dxfId="10306">
      <pivotArea type="all" dataOnly="0" outline="0" fieldPosition="0"/>
    </format>
    <format dxfId="10305">
      <pivotArea outline="0" collapsedLevelsAreSubtotals="1" fieldPosition="0"/>
    </format>
    <format dxfId="10304">
      <pivotArea field="13" type="button" dataOnly="0" labelOnly="1" outline="0" axis="axisCol" fieldPosition="0"/>
    </format>
    <format dxfId="10303">
      <pivotArea type="topRight" dataOnly="0" labelOnly="1" outline="0" fieldPosition="0"/>
    </format>
    <format dxfId="10302">
      <pivotArea dataOnly="0" labelOnly="1" grandRow="1" outline="0" fieldPosition="0"/>
    </format>
    <format dxfId="10301">
      <pivotArea dataOnly="0" labelOnly="1" outline="0" fieldPosition="0">
        <references count="1">
          <reference field="13" count="0"/>
        </references>
      </pivotArea>
    </format>
    <format dxfId="10300">
      <pivotArea dataOnly="0" labelOnly="1" grandCol="1" outline="0" fieldPosition="0"/>
    </format>
    <format dxfId="10299">
      <pivotArea outline="0" collapsedLevelsAreSubtotals="1" fieldPosition="0"/>
    </format>
    <format dxfId="10298">
      <pivotArea dataOnly="0" labelOnly="1" grandRow="1" outline="0" fieldPosition="0"/>
    </format>
    <format dxfId="10297">
      <pivotArea outline="0" collapsedLevelsAreSubtotals="1" fieldPosition="0"/>
    </format>
    <format dxfId="10296">
      <pivotArea outline="0" collapsedLevelsAreSubtotals="1" fieldPosition="0"/>
    </format>
    <format dxfId="10295">
      <pivotArea outline="0" collapsedLevelsAreSubtotals="1" fieldPosition="0"/>
    </format>
    <format dxfId="10294">
      <pivotArea outline="0" fieldPosition="0">
        <references count="1">
          <reference field="13" count="1" selected="0">
            <x v="1"/>
          </reference>
        </references>
      </pivotArea>
    </format>
    <format dxfId="10293">
      <pivotArea outline="0" fieldPosition="0">
        <references count="1">
          <reference field="13" count="1" selected="0">
            <x v="2"/>
          </reference>
        </references>
      </pivotArea>
    </format>
    <format dxfId="10292">
      <pivotArea grandCol="1" outline="0" collapsedLevelsAreSubtotals="1" fieldPosition="0"/>
    </format>
    <format dxfId="10291">
      <pivotArea field="13" grandRow="1" outline="0" axis="axisCol" fieldPosition="0">
        <references count="1">
          <reference field="13" count="1" selected="0">
            <x v="0"/>
          </reference>
        </references>
      </pivotArea>
    </format>
    <format dxfId="10290">
      <pivotArea field="13" type="button" dataOnly="0" labelOnly="1" outline="0" axis="axisCol" fieldPosition="0"/>
    </format>
    <format dxfId="10289">
      <pivotArea field="13" type="button" dataOnly="0" labelOnly="1" outline="0" axis="axisCol" fieldPosition="0"/>
    </format>
    <format dxfId="10288">
      <pivotArea dataOnly="0" labelOnly="1" outline="0" fieldPosition="0">
        <references count="1">
          <reference field="51" count="0"/>
        </references>
      </pivotArea>
    </format>
    <format dxfId="10287">
      <pivotArea dataOnly="0" labelOnly="1" outline="0" fieldPosition="0">
        <references count="1">
          <reference field="13" count="0"/>
        </references>
      </pivotArea>
    </format>
    <format dxfId="10286">
      <pivotArea dataOnly="0" labelOnly="1" grandCol="1" outline="0" fieldPosition="0"/>
    </format>
    <format dxfId="10285">
      <pivotArea outline="0" collapsedLevelsAreSubtotals="1" fieldPosition="0"/>
    </format>
    <format dxfId="10284">
      <pivotArea field="13" type="button" dataOnly="0" labelOnly="1" outline="0" axis="axisCol" fieldPosition="0"/>
    </format>
    <format dxfId="10283">
      <pivotArea type="topRight" dataOnly="0" labelOnly="1" outline="0" fieldPosition="0"/>
    </format>
    <format dxfId="10282">
      <pivotArea dataOnly="0" labelOnly="1" outline="0" fieldPosition="0">
        <references count="1">
          <reference field="13" count="0"/>
        </references>
      </pivotArea>
    </format>
    <format dxfId="10281">
      <pivotArea dataOnly="0" labelOnly="1" grandCol="1" outline="0" fieldPosition="0"/>
    </format>
    <format dxfId="10280">
      <pivotArea outline="0" collapsedLevelsAreSubtotals="1" fieldPosition="0"/>
    </format>
    <format dxfId="10279">
      <pivotArea dataOnly="0" labelOnly="1" grandRow="1" outline="0" fieldPosition="0"/>
    </format>
    <format dxfId="10278">
      <pivotArea dataOnly="0" labelOnly="1" outline="0" fieldPosition="0">
        <references count="1">
          <reference field="13" count="0"/>
        </references>
      </pivotArea>
    </format>
    <format dxfId="10277">
      <pivotArea dataOnly="0" labelOnly="1" grandCol="1" outline="0" fieldPosition="0"/>
    </format>
    <format dxfId="10276">
      <pivotArea outline="0" collapsedLevelsAreSubtotals="1" fieldPosition="0"/>
    </format>
    <format dxfId="10275">
      <pivotArea dataOnly="0" labelOnly="1" grandRow="1" outline="0" fieldPosition="0"/>
    </format>
    <format dxfId="10274">
      <pivotArea dataOnly="0" labelOnly="1" outline="0" fieldPosition="0">
        <references count="1">
          <reference field="13" count="0"/>
        </references>
      </pivotArea>
    </format>
    <format dxfId="10273">
      <pivotArea dataOnly="0" labelOnly="1" grandCol="1" outline="0" fieldPosition="0"/>
    </format>
    <format dxfId="10272">
      <pivotArea dataOnly="0" labelOnly="1" outline="0" fieldPosition="0">
        <references count="1">
          <reference field="13" count="0"/>
        </references>
      </pivotArea>
    </format>
    <format dxfId="10271">
      <pivotArea dataOnly="0" labelOnly="1" grandCol="1" outline="0" fieldPosition="0"/>
    </format>
    <format dxfId="10270">
      <pivotArea grandRow="1" outline="0" collapsedLevelsAreSubtotals="1" fieldPosition="0"/>
    </format>
    <format dxfId="10269">
      <pivotArea dataOnly="0" labelOnly="1" grandRow="1" outline="0" fieldPosition="0"/>
    </format>
    <format dxfId="10268">
      <pivotArea outline="0" collapsedLevelsAreSubtotals="1" fieldPosition="0"/>
    </format>
    <format dxfId="10267">
      <pivotArea dataOnly="0" labelOnly="1" grandRow="1" outline="0" fieldPosition="0"/>
    </format>
    <format dxfId="10266">
      <pivotArea dataOnly="0" labelOnly="1" outline="0" fieldPosition="0">
        <references count="1">
          <reference field="13" count="0"/>
        </references>
      </pivotArea>
    </format>
    <format dxfId="10265">
      <pivotArea dataOnly="0" labelOnly="1" grandCol="1" outline="0" fieldPosition="0"/>
    </format>
    <format dxfId="10264">
      <pivotArea outline="0" collapsedLevelsAreSubtotals="1" fieldPosition="0"/>
    </format>
    <format dxfId="10263">
      <pivotArea dataOnly="0" labelOnly="1" grandRow="1" outline="0" fieldPosition="0"/>
    </format>
    <format dxfId="10262">
      <pivotArea dataOnly="0" labelOnly="1" outline="0" fieldPosition="0">
        <references count="1">
          <reference field="13" count="0"/>
        </references>
      </pivotArea>
    </format>
    <format dxfId="10261">
      <pivotArea dataOnly="0" labelOnly="1" grandCol="1" outline="0" fieldPosition="0"/>
    </format>
    <format dxfId="10260">
      <pivotArea outline="0" collapsedLevelsAreSubtotals="1" fieldPosition="0"/>
    </format>
    <format dxfId="10259">
      <pivotArea dataOnly="0" labelOnly="1" grandRow="1" outline="0" fieldPosition="0"/>
    </format>
    <format dxfId="10258">
      <pivotArea dataOnly="0" labelOnly="1" outline="0" fieldPosition="0">
        <references count="1">
          <reference field="13" count="0"/>
        </references>
      </pivotArea>
    </format>
    <format dxfId="10257">
      <pivotArea dataOnly="0" labelOnly="1" grandCol="1" outline="0" fieldPosition="0"/>
    </format>
    <format dxfId="10256">
      <pivotArea outline="0" collapsedLevelsAreSubtotals="1" fieldPosition="0"/>
    </format>
    <format dxfId="10255">
      <pivotArea dataOnly="0" labelOnly="1" grandRow="1" outline="0" fieldPosition="0"/>
    </format>
    <format dxfId="10254">
      <pivotArea dataOnly="0" labelOnly="1" outline="0" fieldPosition="0">
        <references count="1">
          <reference field="13" count="0"/>
        </references>
      </pivotArea>
    </format>
    <format dxfId="10253">
      <pivotArea dataOnly="0" labelOnly="1" grandCol="1" outline="0" fieldPosition="0"/>
    </format>
    <format dxfId="10252">
      <pivotArea outline="0" collapsedLevelsAreSubtotals="1" fieldPosition="0"/>
    </format>
    <format dxfId="10251">
      <pivotArea dataOnly="0" labelOnly="1" grandRow="1" outline="0" fieldPosition="0"/>
    </format>
    <format dxfId="10250">
      <pivotArea dataOnly="0" labelOnly="1" outline="0" fieldPosition="0">
        <references count="1">
          <reference field="13" count="0"/>
        </references>
      </pivotArea>
    </format>
    <format dxfId="10249">
      <pivotArea dataOnly="0" labelOnly="1" grandCol="1" outline="0" fieldPosition="0"/>
    </format>
    <format dxfId="10248">
      <pivotArea outline="0" collapsedLevelsAreSubtotals="1" fieldPosition="0"/>
    </format>
    <format dxfId="10247">
      <pivotArea dataOnly="0" labelOnly="1" grandRow="1" outline="0" fieldPosition="0"/>
    </format>
    <format dxfId="10246">
      <pivotArea dataOnly="0" labelOnly="1" outline="0" fieldPosition="0">
        <references count="1">
          <reference field="13" count="0"/>
        </references>
      </pivotArea>
    </format>
    <format dxfId="10245">
      <pivotArea dataOnly="0" labelOnly="1" grandCol="1" outline="0" fieldPosition="0"/>
    </format>
    <format dxfId="10244">
      <pivotArea dataOnly="0" labelOnly="1" outline="0" fieldPosition="0">
        <references count="1">
          <reference field="13" count="0"/>
        </references>
      </pivotArea>
    </format>
    <format dxfId="10243">
      <pivotArea dataOnly="0" labelOnly="1" grandCol="1" outline="0" fieldPosition="0"/>
    </format>
    <format dxfId="10242">
      <pivotArea grandRow="1" outline="0" collapsedLevelsAreSubtotals="1" fieldPosition="0"/>
    </format>
    <format dxfId="10241">
      <pivotArea dataOnly="0" labelOnly="1" grandRow="1" outline="0" fieldPosition="0"/>
    </format>
    <format dxfId="10240">
      <pivotArea outline="0" collapsedLevelsAreSubtotals="1" fieldPosition="0"/>
    </format>
    <format dxfId="10239">
      <pivotArea dataOnly="0" labelOnly="1" grandRow="1" outline="0" fieldPosition="0"/>
    </format>
    <format dxfId="10238">
      <pivotArea dataOnly="0" labelOnly="1" outline="0" fieldPosition="0">
        <references count="1">
          <reference field="13" count="0"/>
        </references>
      </pivotArea>
    </format>
    <format dxfId="10237">
      <pivotArea dataOnly="0" labelOnly="1" grandCol="1" outline="0" fieldPosition="0"/>
    </format>
    <format dxfId="10236">
      <pivotArea outline="0" collapsedLevelsAreSubtotals="1" fieldPosition="0"/>
    </format>
    <format dxfId="10235">
      <pivotArea dataOnly="0" labelOnly="1" grandRow="1" outline="0" fieldPosition="0"/>
    </format>
    <format dxfId="10234">
      <pivotArea dataOnly="0" labelOnly="1" outline="0" fieldPosition="0">
        <references count="1">
          <reference field="13" count="0"/>
        </references>
      </pivotArea>
    </format>
    <format dxfId="10233">
      <pivotArea dataOnly="0" labelOnly="1" grandCol="1" outline="0" fieldPosition="0"/>
    </format>
    <format dxfId="10232">
      <pivotArea dataOnly="0" labelOnly="1" outline="0" fieldPosition="0">
        <references count="1">
          <reference field="13" count="0"/>
        </references>
      </pivotArea>
    </format>
    <format dxfId="10231">
      <pivotArea dataOnly="0" labelOnly="1" grandCol="1" outline="0" fieldPosition="0"/>
    </format>
    <format dxfId="10230">
      <pivotArea grandRow="1" outline="0" collapsedLevelsAreSubtotals="1" fieldPosition="0"/>
    </format>
    <format dxfId="10229">
      <pivotArea dataOnly="0" labelOnly="1" grandRow="1" outline="0" fieldPosition="0"/>
    </format>
    <format dxfId="10228">
      <pivotArea outline="0" collapsedLevelsAreSubtotals="1" fieldPosition="0"/>
    </format>
    <format dxfId="10227">
      <pivotArea dataOnly="0" labelOnly="1" grandRow="1" outline="0" fieldPosition="0"/>
    </format>
    <format dxfId="10226">
      <pivotArea dataOnly="0" labelOnly="1" outline="0" fieldPosition="0">
        <references count="1">
          <reference field="13" count="0"/>
        </references>
      </pivotArea>
    </format>
    <format dxfId="10225">
      <pivotArea dataOnly="0" labelOnly="1" grandCol="1" outline="0" fieldPosition="0"/>
    </format>
    <format dxfId="10224">
      <pivotArea outline="0" collapsedLevelsAreSubtotals="1" fieldPosition="0"/>
    </format>
    <format dxfId="10223">
      <pivotArea dataOnly="0" labelOnly="1" grandRow="1" outline="0" fieldPosition="0"/>
    </format>
    <format dxfId="10222">
      <pivotArea dataOnly="0" labelOnly="1" outline="0" fieldPosition="0">
        <references count="1">
          <reference field="13" count="0"/>
        </references>
      </pivotArea>
    </format>
    <format dxfId="10221">
      <pivotArea dataOnly="0" labelOnly="1" grandCol="1" outline="0" fieldPosition="0"/>
    </format>
    <format dxfId="10220">
      <pivotArea grandRow="1" outline="0" collapsedLevelsAreSubtotals="1" fieldPosition="0"/>
    </format>
    <format dxfId="10219">
      <pivotArea dataOnly="0" labelOnly="1" grandRow="1" outline="0" fieldPosition="0"/>
    </format>
    <format dxfId="10218">
      <pivotArea dataOnly="0" labelOnly="1" outline="0" fieldPosition="0">
        <references count="1">
          <reference field="13" count="0"/>
        </references>
      </pivotArea>
    </format>
    <format dxfId="10217">
      <pivotArea dataOnly="0" labelOnly="1" grandCol="1" outline="0" fieldPosition="0"/>
    </format>
    <format dxfId="10216">
      <pivotArea outline="0" collapsedLevelsAreSubtotals="1" fieldPosition="0"/>
    </format>
    <format dxfId="10215">
      <pivotArea dataOnly="0" labelOnly="1" grandRow="1" outline="0" fieldPosition="0"/>
    </format>
    <format dxfId="10214">
      <pivotArea dataOnly="0" labelOnly="1" outline="0" fieldPosition="0">
        <references count="1">
          <reference field="13" count="0"/>
        </references>
      </pivotArea>
    </format>
    <format dxfId="10213">
      <pivotArea dataOnly="0" labelOnly="1" grandCol="1" outline="0" fieldPosition="0"/>
    </format>
    <format dxfId="10212">
      <pivotArea grandRow="1" outline="0" collapsedLevelsAreSubtotals="1" fieldPosition="0"/>
    </format>
    <format dxfId="10211">
      <pivotArea dataOnly="0" labelOnly="1" grandRow="1" outline="0" fieldPosition="0"/>
    </format>
    <format dxfId="10210">
      <pivotArea grandRow="1" outline="0" collapsedLevelsAreSubtotals="1" fieldPosition="0"/>
    </format>
    <format dxfId="10209">
      <pivotArea dataOnly="0" labelOnly="1" grandRow="1" outline="0" fieldPosition="0"/>
    </format>
    <format dxfId="10208">
      <pivotArea field="15" type="button" dataOnly="0" labelOnly="1" outline="0" axis="axisRow" fieldPosition="0"/>
    </format>
    <format dxfId="10207">
      <pivotArea dataOnly="0" labelOnly="1" outline="0" fieldPosition="0">
        <references count="1">
          <reference field="13" count="0"/>
        </references>
      </pivotArea>
    </format>
    <format dxfId="10206">
      <pivotArea dataOnly="0" labelOnly="1" grandCol="1" outline="0" fieldPosition="0"/>
    </format>
    <format dxfId="10205">
      <pivotArea outline="0" collapsedLevelsAreSubtotals="1" fieldPosition="0"/>
    </format>
    <format dxfId="10204">
      <pivotArea field="15" type="button" dataOnly="0" labelOnly="1" outline="0" axis="axisRow" fieldPosition="0"/>
    </format>
    <format dxfId="10203">
      <pivotArea dataOnly="0" labelOnly="1" outline="0" fieldPosition="0">
        <references count="1">
          <reference field="15" count="0"/>
        </references>
      </pivotArea>
    </format>
    <format dxfId="10202">
      <pivotArea dataOnly="0" labelOnly="1" grandRow="1" outline="0" fieldPosition="0"/>
    </format>
    <format dxfId="10201">
      <pivotArea dataOnly="0" labelOnly="1" outline="0" fieldPosition="0">
        <references count="1">
          <reference field="13" count="0"/>
        </references>
      </pivotArea>
    </format>
    <format dxfId="10200">
      <pivotArea dataOnly="0" labelOnly="1" grandCol="1" outline="0" fieldPosition="0"/>
    </format>
    <format dxfId="10199">
      <pivotArea outline="0" collapsedLevelsAreSubtotals="1" fieldPosition="0"/>
    </format>
    <format dxfId="10198">
      <pivotArea field="15" type="button" dataOnly="0" labelOnly="1" outline="0" axis="axisRow" fieldPosition="0"/>
    </format>
    <format dxfId="10197">
      <pivotArea dataOnly="0" labelOnly="1" outline="0" fieldPosition="0">
        <references count="1">
          <reference field="15" count="0"/>
        </references>
      </pivotArea>
    </format>
    <format dxfId="10196">
      <pivotArea dataOnly="0" labelOnly="1" grandRow="1" outline="0" fieldPosition="0"/>
    </format>
    <format dxfId="10195">
      <pivotArea dataOnly="0" labelOnly="1" outline="0" fieldPosition="0">
        <references count="1">
          <reference field="13" count="0"/>
        </references>
      </pivotArea>
    </format>
    <format dxfId="10194">
      <pivotArea dataOnly="0" labelOnly="1" grandCol="1" outline="0" fieldPosition="0"/>
    </format>
    <format dxfId="10193">
      <pivotArea field="15" type="button" dataOnly="0" labelOnly="1" outline="0" axis="axisRow" fieldPosition="0"/>
    </format>
    <format dxfId="10192">
      <pivotArea dataOnly="0" labelOnly="1" outline="0" fieldPosition="0">
        <references count="1">
          <reference field="13" count="0"/>
        </references>
      </pivotArea>
    </format>
    <format dxfId="10191">
      <pivotArea dataOnly="0" labelOnly="1" grandCol="1" outline="0" fieldPosition="0"/>
    </format>
    <format dxfId="10190">
      <pivotArea dataOnly="0" labelOnly="1" grandRow="1" outline="0" fieldPosition="0"/>
    </format>
    <format dxfId="10189">
      <pivotArea outline="0" collapsedLevelsAreSubtotals="1" fieldPosition="0"/>
    </format>
    <format dxfId="10188">
      <pivotArea field="15" type="button" dataOnly="0" labelOnly="1" outline="0" axis="axisRow" fieldPosition="0"/>
    </format>
    <format dxfId="10187">
      <pivotArea dataOnly="0" labelOnly="1" outline="0" fieldPosition="0">
        <references count="1">
          <reference field="15" count="0"/>
        </references>
      </pivotArea>
    </format>
    <format dxfId="10186">
      <pivotArea dataOnly="0" labelOnly="1" grandRow="1" outline="0" fieldPosition="0"/>
    </format>
    <format dxfId="10185">
      <pivotArea dataOnly="0" labelOnly="1" outline="0" fieldPosition="0">
        <references count="1">
          <reference field="13" count="0"/>
        </references>
      </pivotArea>
    </format>
    <format dxfId="10184">
      <pivotArea dataOnly="0" labelOnly="1" grandCol="1" outline="0" fieldPosition="0"/>
    </format>
    <format dxfId="10183">
      <pivotArea outline="0" collapsedLevelsAreSubtotals="1" fieldPosition="0"/>
    </format>
    <format dxfId="10182">
      <pivotArea field="15" type="button" dataOnly="0" labelOnly="1" outline="0" axis="axisRow" fieldPosition="0"/>
    </format>
    <format dxfId="10181">
      <pivotArea dataOnly="0" labelOnly="1" outline="0" fieldPosition="0">
        <references count="1">
          <reference field="15" count="0"/>
        </references>
      </pivotArea>
    </format>
    <format dxfId="10180">
      <pivotArea dataOnly="0" labelOnly="1" grandRow="1" outline="0" fieldPosition="0"/>
    </format>
    <format dxfId="10179">
      <pivotArea dataOnly="0" labelOnly="1" outline="0" fieldPosition="0">
        <references count="1">
          <reference field="13" count="0"/>
        </references>
      </pivotArea>
    </format>
    <format dxfId="10178">
      <pivotArea dataOnly="0" labelOnly="1" grandCol="1" outline="0" fieldPosition="0"/>
    </format>
    <format dxfId="10177">
      <pivotArea dataOnly="0" labelOnly="1" grandRow="1" outline="0" fieldPosition="0"/>
    </format>
    <format dxfId="10176">
      <pivotArea field="15" type="button" dataOnly="0" labelOnly="1" outline="0" axis="axisRow" fieldPosition="0"/>
    </format>
    <format dxfId="10175">
      <pivotArea dataOnly="0" labelOnly="1" outline="0" fieldPosition="0">
        <references count="1">
          <reference field="13" count="0"/>
        </references>
      </pivotArea>
    </format>
    <format dxfId="10174">
      <pivotArea dataOnly="0" labelOnly="1" grandCol="1" outline="0" fieldPosition="0"/>
    </format>
    <format dxfId="10173">
      <pivotArea type="all" dataOnly="0" outline="0" fieldPosition="0"/>
    </format>
    <format dxfId="10172">
      <pivotArea outline="0" collapsedLevelsAreSubtotals="1" fieldPosition="0"/>
    </format>
    <format dxfId="10171">
      <pivotArea field="15" type="button" dataOnly="0" labelOnly="1" outline="0" axis="axisRow" fieldPosition="0"/>
    </format>
    <format dxfId="10170">
      <pivotArea dataOnly="0" labelOnly="1" outline="0" fieldPosition="0">
        <references count="1">
          <reference field="15" count="0"/>
        </references>
      </pivotArea>
    </format>
    <format dxfId="10169">
      <pivotArea dataOnly="0" labelOnly="1" grandRow="1" outline="0" fieldPosition="0"/>
    </format>
    <format dxfId="10168">
      <pivotArea dataOnly="0" labelOnly="1" outline="0" fieldPosition="0">
        <references count="1">
          <reference field="13" count="0"/>
        </references>
      </pivotArea>
    </format>
    <format dxfId="10167">
      <pivotArea dataOnly="0" labelOnly="1" grandCol="1" outline="0" fieldPosition="0"/>
    </format>
    <format dxfId="10166">
      <pivotArea type="all" dataOnly="0" outline="0" fieldPosition="0"/>
    </format>
    <format dxfId="10165">
      <pivotArea outline="0" collapsedLevelsAreSubtotals="1" fieldPosition="0"/>
    </format>
    <format dxfId="10164">
      <pivotArea field="15" type="button" dataOnly="0" labelOnly="1" outline="0" axis="axisRow" fieldPosition="0"/>
    </format>
    <format dxfId="10163">
      <pivotArea dataOnly="0" labelOnly="1" outline="0" fieldPosition="0">
        <references count="1">
          <reference field="15" count="0"/>
        </references>
      </pivotArea>
    </format>
    <format dxfId="10162">
      <pivotArea dataOnly="0" labelOnly="1" grandRow="1" outline="0" fieldPosition="0"/>
    </format>
    <format dxfId="10161">
      <pivotArea dataOnly="0" labelOnly="1" outline="0" fieldPosition="0">
        <references count="1">
          <reference field="13" count="0"/>
        </references>
      </pivotArea>
    </format>
    <format dxfId="10160">
      <pivotArea dataOnly="0" labelOnly="1" grandCol="1" outline="0" fieldPosition="0"/>
    </format>
    <format dxfId="10159">
      <pivotArea outline="0" collapsedLevelsAreSubtotals="1" fieldPosition="0"/>
    </format>
    <format dxfId="10158">
      <pivotArea field="15" type="button" dataOnly="0" labelOnly="1" outline="0" axis="axisRow" fieldPosition="0"/>
    </format>
    <format dxfId="10157">
      <pivotArea dataOnly="0" labelOnly="1" outline="0" fieldPosition="0">
        <references count="1">
          <reference field="15" count="0"/>
        </references>
      </pivotArea>
    </format>
    <format dxfId="10156">
      <pivotArea dataOnly="0" labelOnly="1" grandRow="1" outline="0" fieldPosition="0"/>
    </format>
    <format dxfId="10155">
      <pivotArea dataOnly="0" labelOnly="1" outline="0" fieldPosition="0">
        <references count="1">
          <reference field="13" count="0"/>
        </references>
      </pivotArea>
    </format>
    <format dxfId="10154">
      <pivotArea dataOnly="0" labelOnly="1" grandCol="1" outline="0" fieldPosition="0"/>
    </format>
    <format dxfId="10153">
      <pivotArea dataOnly="0" labelOnly="1" grandRow="1" outline="0" fieldPosition="0"/>
    </format>
    <format dxfId="10152">
      <pivotArea field="15" type="button" dataOnly="0" labelOnly="1" outline="0" axis="axisRow" fieldPosition="0"/>
    </format>
    <format dxfId="10151">
      <pivotArea dataOnly="0" labelOnly="1" outline="0" fieldPosition="0">
        <references count="1">
          <reference field="13" count="0"/>
        </references>
      </pivotArea>
    </format>
    <format dxfId="10150">
      <pivotArea dataOnly="0" labelOnly="1" grandCol="1" outline="0" fieldPosition="0"/>
    </format>
    <format dxfId="10149">
      <pivotArea field="15" type="button" dataOnly="0" labelOnly="1" outline="0" axis="axisRow" fieldPosition="0"/>
    </format>
    <format dxfId="10148">
      <pivotArea dataOnly="0" labelOnly="1" outline="0" fieldPosition="0">
        <references count="1">
          <reference field="13" count="0"/>
        </references>
      </pivotArea>
    </format>
    <format dxfId="10147">
      <pivotArea dataOnly="0" labelOnly="1" grandCol="1" outline="0" fieldPosition="0"/>
    </format>
    <format dxfId="10146">
      <pivotArea field="15" type="button" dataOnly="0" labelOnly="1" outline="0" axis="axisRow" fieldPosition="0"/>
    </format>
    <format dxfId="10145">
      <pivotArea dataOnly="0" labelOnly="1" outline="0" fieldPosition="0">
        <references count="1">
          <reference field="13" count="0"/>
        </references>
      </pivotArea>
    </format>
    <format dxfId="10144">
      <pivotArea dataOnly="0" labelOnly="1" grandCol="1" outline="0" fieldPosition="0"/>
    </format>
    <format dxfId="10143">
      <pivotArea type="all" dataOnly="0" outline="0" fieldPosition="0"/>
    </format>
    <format dxfId="10142">
      <pivotArea outline="0" collapsedLevelsAreSubtotals="1" fieldPosition="0"/>
    </format>
    <format dxfId="10141">
      <pivotArea type="origin" dataOnly="0" labelOnly="1" outline="0" fieldPosition="0"/>
    </format>
    <format dxfId="10140">
      <pivotArea field="13" type="button" dataOnly="0" labelOnly="1" outline="0" axis="axisCol" fieldPosition="0"/>
    </format>
    <format dxfId="10139">
      <pivotArea type="topRight" dataOnly="0" labelOnly="1" outline="0" fieldPosition="0"/>
    </format>
    <format dxfId="10138">
      <pivotArea field="15" type="button" dataOnly="0" labelOnly="1" outline="0" axis="axisRow" fieldPosition="0"/>
    </format>
    <format dxfId="10137">
      <pivotArea dataOnly="0" labelOnly="1" outline="0" fieldPosition="0">
        <references count="1">
          <reference field="15" count="0"/>
        </references>
      </pivotArea>
    </format>
    <format dxfId="10136">
      <pivotArea dataOnly="0" labelOnly="1" grandRow="1" outline="0" fieldPosition="0"/>
    </format>
    <format dxfId="10135">
      <pivotArea dataOnly="0" labelOnly="1" outline="0" fieldPosition="0">
        <references count="1">
          <reference field="13" count="0"/>
        </references>
      </pivotArea>
    </format>
    <format dxfId="10134">
      <pivotArea dataOnly="0" labelOnly="1" grandCol="1" outline="0" fieldPosition="0"/>
    </format>
    <format dxfId="10133">
      <pivotArea outline="0" collapsedLevelsAreSubtotals="1" fieldPosition="0"/>
    </format>
    <format dxfId="10132">
      <pivotArea field="15" type="button" dataOnly="0" labelOnly="1" outline="0" axis="axisRow" fieldPosition="0"/>
    </format>
    <format dxfId="10131">
      <pivotArea dataOnly="0" labelOnly="1" outline="0" fieldPosition="0">
        <references count="1">
          <reference field="15" count="18">
            <x v="0"/>
            <x v="1"/>
            <x v="2"/>
            <x v="3"/>
            <x v="4"/>
            <x v="5"/>
            <x v="6"/>
            <x v="7"/>
            <x v="8"/>
            <x v="9"/>
            <x v="10"/>
            <x v="11"/>
            <x v="12"/>
            <x v="13"/>
            <x v="14"/>
            <x v="15"/>
            <x v="16"/>
            <x v="17"/>
          </reference>
        </references>
      </pivotArea>
    </format>
    <format dxfId="10130">
      <pivotArea dataOnly="0" labelOnly="1" grandRow="1" outline="0" fieldPosition="0"/>
    </format>
    <format dxfId="10129">
      <pivotArea dataOnly="0" labelOnly="1" outline="0" fieldPosition="0">
        <references count="1">
          <reference field="13" count="0"/>
        </references>
      </pivotArea>
    </format>
    <format dxfId="10128">
      <pivotArea dataOnly="0" labelOnly="1" grandCol="1" outline="0" fieldPosition="0"/>
    </format>
    <format dxfId="10127">
      <pivotArea outline="0" collapsedLevelsAreSubtotals="1" fieldPosition="0"/>
    </format>
    <format dxfId="10126">
      <pivotArea field="15" type="button" dataOnly="0" labelOnly="1" outline="0" axis="axisRow" fieldPosition="0"/>
    </format>
    <format dxfId="10125">
      <pivotArea dataOnly="0" labelOnly="1" outline="0" fieldPosition="0">
        <references count="1">
          <reference field="15" count="0"/>
        </references>
      </pivotArea>
    </format>
    <format dxfId="10124">
      <pivotArea dataOnly="0" labelOnly="1" grandRow="1" outline="0" fieldPosition="0"/>
    </format>
    <format dxfId="10123">
      <pivotArea dataOnly="0" labelOnly="1" outline="0" fieldPosition="0">
        <references count="1">
          <reference field="13" count="0"/>
        </references>
      </pivotArea>
    </format>
    <format dxfId="10122">
      <pivotArea dataOnly="0" labelOnly="1" grandCol="1" outline="0" fieldPosition="0"/>
    </format>
    <format dxfId="10121">
      <pivotArea grandRow="1" outline="0" collapsedLevelsAreSubtotals="1" fieldPosition="0"/>
    </format>
    <format dxfId="1012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217"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10521">
      <pivotArea outline="0" collapsedLevelsAreSubtotals="1" fieldPosition="0"/>
    </format>
    <format dxfId="10520">
      <pivotArea dataOnly="0" labelOnly="1" grandCol="1" outline="0" fieldPosition="0"/>
    </format>
    <format dxfId="10519">
      <pivotArea outline="0" collapsedLevelsAreSubtotals="1" fieldPosition="0"/>
    </format>
    <format dxfId="10518">
      <pivotArea dataOnly="0" labelOnly="1" grandCol="1" outline="0" fieldPosition="0"/>
    </format>
    <format dxfId="10517">
      <pivotArea dataOnly="0" labelOnly="1" grandRow="1" outline="0" fieldPosition="0"/>
    </format>
    <format dxfId="10516">
      <pivotArea dataOnly="0" labelOnly="1" grandCol="1" outline="0" fieldPosition="0"/>
    </format>
    <format dxfId="10515">
      <pivotArea dataOnly="0" labelOnly="1" grandCol="1" outline="0" fieldPosition="0"/>
    </format>
    <format dxfId="10514">
      <pivotArea dataOnly="0" labelOnly="1" grandCol="1" outline="0" fieldPosition="0"/>
    </format>
    <format dxfId="10513">
      <pivotArea dataOnly="0" labelOnly="1" grandCol="1" outline="0" fieldPosition="0"/>
    </format>
    <format dxfId="10512">
      <pivotArea grandRow="1" outline="0" collapsedLevelsAreSubtotals="1" fieldPosition="0"/>
    </format>
    <format dxfId="10511">
      <pivotArea dataOnly="0" labelOnly="1" grandRow="1" outline="0" fieldPosition="0"/>
    </format>
    <format dxfId="10510">
      <pivotArea dataOnly="0" labelOnly="1" grandRow="1" outline="0" fieldPosition="0"/>
    </format>
    <format dxfId="10509">
      <pivotArea grandRow="1" outline="0" collapsedLevelsAreSubtotals="1" fieldPosition="0"/>
    </format>
    <format dxfId="10508">
      <pivotArea dataOnly="0" labelOnly="1" grandRow="1" outline="0" fieldPosition="0"/>
    </format>
    <format dxfId="10507">
      <pivotArea grandRow="1" outline="0" collapsedLevelsAreSubtotals="1" fieldPosition="0"/>
    </format>
    <format dxfId="10506">
      <pivotArea dataOnly="0" labelOnly="1" grandRow="1" outline="0" fieldPosition="0"/>
    </format>
    <format dxfId="10505">
      <pivotArea grandRow="1" outline="0" collapsedLevelsAreSubtotals="1" fieldPosition="0"/>
    </format>
    <format dxfId="10504">
      <pivotArea grandRow="1" outline="0" collapsedLevelsAreSubtotals="1" fieldPosition="0"/>
    </format>
    <format dxfId="10503">
      <pivotArea dataOnly="0" labelOnly="1" grandRow="1" outline="0" fieldPosition="0"/>
    </format>
    <format dxfId="10502">
      <pivotArea dataOnly="0" labelOnly="1" grandRow="1" outline="0" fieldPosition="0"/>
    </format>
    <format dxfId="10501">
      <pivotArea dataOnly="0" labelOnly="1" grandRow="1" outline="0" fieldPosition="0"/>
    </format>
    <format dxfId="10500">
      <pivotArea dataOnly="0" labelOnly="1" grandRow="1" outline="0" fieldPosition="0"/>
    </format>
    <format dxfId="10499">
      <pivotArea grandRow="1" outline="0" collapsedLevelsAreSubtotals="1" fieldPosition="0"/>
    </format>
    <format dxfId="10498">
      <pivotArea dataOnly="0" labelOnly="1" grandRow="1" outline="0" fieldPosition="0"/>
    </format>
    <format dxfId="10497">
      <pivotArea dataOnly="0" labelOnly="1" grandCol="1" outline="0" fieldPosition="0"/>
    </format>
    <format dxfId="10496">
      <pivotArea grandRow="1" outline="0" collapsedLevelsAreSubtotals="1" fieldPosition="0"/>
    </format>
    <format dxfId="10495">
      <pivotArea dataOnly="0" labelOnly="1" grandRow="1" outline="0" fieldPosition="0"/>
    </format>
    <format dxfId="10494">
      <pivotArea grandRow="1" outline="0" collapsedLevelsAreSubtotals="1" fieldPosition="0"/>
    </format>
    <format dxfId="10493">
      <pivotArea dataOnly="0" labelOnly="1" grandRow="1" outline="0" fieldPosition="0"/>
    </format>
    <format dxfId="10492">
      <pivotArea dataOnly="0" labelOnly="1" grandCol="1" outline="0" fieldPosition="0"/>
    </format>
    <format dxfId="10491">
      <pivotArea dataOnly="0" labelOnly="1" grandCol="1" outline="0" fieldPosition="0"/>
    </format>
    <format dxfId="10490">
      <pivotArea grandRow="1" grandCol="1" outline="0" collapsedLevelsAreSubtotals="1" fieldPosition="0"/>
    </format>
    <format dxfId="10489">
      <pivotArea dataOnly="0" labelOnly="1" grandCol="1" outline="0" fieldPosition="0"/>
    </format>
    <format dxfId="10488">
      <pivotArea dataOnly="0" labelOnly="1" grandCol="1" outline="0" fieldPosition="0"/>
    </format>
    <format dxfId="10487">
      <pivotArea grandRow="1" outline="0" collapsedLevelsAreSubtotals="1" fieldPosition="0"/>
    </format>
    <format dxfId="10486">
      <pivotArea grandRow="1" outline="0" collapsedLevelsAreSubtotals="1" fieldPosition="0"/>
    </format>
    <format dxfId="10485">
      <pivotArea type="origin" dataOnly="0" labelOnly="1" outline="0" fieldPosition="0"/>
    </format>
    <format dxfId="10484">
      <pivotArea type="origin" dataOnly="0" labelOnly="1" outline="0" fieldPosition="0"/>
    </format>
    <format dxfId="10483">
      <pivotArea type="origin" dataOnly="0" labelOnly="1" outline="0" fieldPosition="0"/>
    </format>
    <format dxfId="10482">
      <pivotArea type="topRight" dataOnly="0" labelOnly="1" outline="0" fieldPosition="0"/>
    </format>
    <format dxfId="10481">
      <pivotArea dataOnly="0" labelOnly="1" grandRow="1" outline="0" fieldPosition="0"/>
    </format>
    <format dxfId="10480">
      <pivotArea grandRow="1" outline="0" collapsedLevelsAreSubtotals="1" fieldPosition="0"/>
    </format>
    <format dxfId="10479">
      <pivotArea dataOnly="0" labelOnly="1" grandRow="1" outline="0" fieldPosition="0"/>
    </format>
    <format dxfId="10478">
      <pivotArea dataOnly="0" labelOnly="1" grandRow="1" outline="0" fieldPosition="0"/>
    </format>
    <format dxfId="10477">
      <pivotArea grandRow="1" outline="0" collapsedLevelsAreSubtotals="1" fieldPosition="0"/>
    </format>
    <format dxfId="10476">
      <pivotArea dataOnly="0" labelOnly="1" grandRow="1" outline="0" fieldPosition="0"/>
    </format>
    <format dxfId="10475">
      <pivotArea grandRow="1" outline="0" collapsedLevelsAreSubtotals="1" fieldPosition="0"/>
    </format>
    <format dxfId="10474">
      <pivotArea dataOnly="0" labelOnly="1" grandRow="1" outline="0" fieldPosition="0"/>
    </format>
    <format dxfId="10473">
      <pivotArea dataOnly="0" labelOnly="1" grandRow="1" outline="0" fieldPosition="0"/>
    </format>
    <format dxfId="10472">
      <pivotArea dataOnly="0" labelOnly="1" grandRow="1" outline="0" fieldPosition="0"/>
    </format>
    <format dxfId="10471">
      <pivotArea dataOnly="0" labelOnly="1" grandRow="1" outline="0" fieldPosition="0"/>
    </format>
    <format dxfId="10470">
      <pivotArea field="12" type="button" dataOnly="0" labelOnly="1" outline="0" axis="axisPage" fieldPosition="0"/>
    </format>
    <format dxfId="10469">
      <pivotArea type="origin" dataOnly="0" labelOnly="1" outline="0" fieldPosition="0"/>
    </format>
    <format dxfId="10468">
      <pivotArea dataOnly="0" labelOnly="1" grandRow="1" outline="0" fieldPosition="0"/>
    </format>
    <format dxfId="10467">
      <pivotArea field="12" type="button" dataOnly="0" labelOnly="1" outline="0" axis="axisPage" fieldPosition="0"/>
    </format>
    <format dxfId="10466">
      <pivotArea type="origin" dataOnly="0" labelOnly="1" outline="0" fieldPosition="0"/>
    </format>
    <format dxfId="10465">
      <pivotArea dataOnly="0" labelOnly="1" grandRow="1" outline="0" fieldPosition="0"/>
    </format>
    <format dxfId="10464">
      <pivotArea field="12" type="button" dataOnly="0" labelOnly="1" outline="0" axis="axisPage" fieldPosition="0"/>
    </format>
    <format dxfId="10463">
      <pivotArea type="origin" dataOnly="0" labelOnly="1" outline="0" fieldPosition="0"/>
    </format>
    <format dxfId="10462">
      <pivotArea dataOnly="0" labelOnly="1" grandRow="1" outline="0" fieldPosition="0"/>
    </format>
    <format dxfId="10461">
      <pivotArea field="12" type="button" dataOnly="0" labelOnly="1" outline="0" axis="axisPage" fieldPosition="0"/>
    </format>
    <format dxfId="10460">
      <pivotArea type="origin" dataOnly="0" labelOnly="1" outline="0" fieldPosition="0"/>
    </format>
    <format dxfId="10459">
      <pivotArea dataOnly="0" labelOnly="1" grandRow="1" outline="0" fieldPosition="0"/>
    </format>
    <format dxfId="10458">
      <pivotArea grandRow="1" outline="0" collapsedLevelsAreSubtotals="1" fieldPosition="0"/>
    </format>
    <format dxfId="10457">
      <pivotArea grandRow="1" outline="0" collapsedLevelsAreSubtotals="1" fieldPosition="0"/>
    </format>
    <format dxfId="10456">
      <pivotArea type="origin" dataOnly="0" labelOnly="1" outline="0" fieldPosition="0"/>
    </format>
    <format dxfId="10455">
      <pivotArea field="14" type="button" dataOnly="0" labelOnly="1" outline="0" axis="axisCol" fieldPosition="0"/>
    </format>
    <format dxfId="10454">
      <pivotArea type="topRight" dataOnly="0" labelOnly="1" outline="0" offset="A1" fieldPosition="0"/>
    </format>
    <format dxfId="10453">
      <pivotArea grandRow="1" outline="0" collapsedLevelsAreSubtotals="1" fieldPosition="0"/>
    </format>
    <format dxfId="10452">
      <pivotArea grandRow="1" outline="0" collapsedLevelsAreSubtotals="1" fieldPosition="0"/>
    </format>
    <format dxfId="10451">
      <pivotArea outline="0" collapsedLevelsAreSubtotals="1" fieldPosition="0"/>
    </format>
    <format dxfId="10450">
      <pivotArea field="15" type="button" dataOnly="0" labelOnly="1" outline="0" axis="axisRow" fieldPosition="0"/>
    </format>
    <format dxfId="10449">
      <pivotArea dataOnly="0" labelOnly="1" outline="0" fieldPosition="0">
        <references count="1">
          <reference field="15" count="0"/>
        </references>
      </pivotArea>
    </format>
    <format dxfId="10448">
      <pivotArea dataOnly="0" labelOnly="1" grandRow="1" outline="0" fieldPosition="0"/>
    </format>
    <format dxfId="10447">
      <pivotArea dataOnly="0" labelOnly="1" outline="0" fieldPosition="0">
        <references count="1">
          <reference field="14" count="0"/>
        </references>
      </pivotArea>
    </format>
    <format dxfId="1044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21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0653">
      <pivotArea dataOnly="0" labelOnly="1" outline="0" fieldPosition="0">
        <references count="1">
          <reference field="12" count="0"/>
        </references>
      </pivotArea>
    </format>
    <format dxfId="10652">
      <pivotArea dataOnly="0" labelOnly="1" outline="0" fieldPosition="0">
        <references count="1">
          <reference field="12" count="0"/>
        </references>
      </pivotArea>
    </format>
    <format dxfId="10651">
      <pivotArea field="12" type="button" dataOnly="0" labelOnly="1" outline="0" axis="axisRow" fieldPosition="0"/>
    </format>
    <format dxfId="10650">
      <pivotArea dataOnly="0" labelOnly="1" outline="0" fieldPosition="0">
        <references count="1">
          <reference field="14" count="0"/>
        </references>
      </pivotArea>
    </format>
    <format dxfId="10649">
      <pivotArea dataOnly="0" labelOnly="1" grandCol="1" outline="0" fieldPosition="0"/>
    </format>
    <format dxfId="10648">
      <pivotArea outline="0" collapsedLevelsAreSubtotals="1" fieldPosition="0"/>
    </format>
    <format dxfId="10647">
      <pivotArea field="12" type="button" dataOnly="0" labelOnly="1" outline="0" axis="axisRow" fieldPosition="0"/>
    </format>
    <format dxfId="10646">
      <pivotArea dataOnly="0" labelOnly="1" outline="0" fieldPosition="0">
        <references count="1">
          <reference field="12" count="0"/>
        </references>
      </pivotArea>
    </format>
    <format dxfId="10645">
      <pivotArea dataOnly="0" labelOnly="1" grandRow="1" outline="0" fieldPosition="0"/>
    </format>
    <format dxfId="10644">
      <pivotArea dataOnly="0" labelOnly="1" outline="0" fieldPosition="0">
        <references count="1">
          <reference field="14" count="0"/>
        </references>
      </pivotArea>
    </format>
    <format dxfId="10643">
      <pivotArea dataOnly="0" labelOnly="1" grandCol="1" outline="0" fieldPosition="0"/>
    </format>
    <format dxfId="10642">
      <pivotArea outline="0" collapsedLevelsAreSubtotals="1" fieldPosition="0"/>
    </format>
    <format dxfId="10641">
      <pivotArea field="12" type="button" dataOnly="0" labelOnly="1" outline="0" axis="axisRow" fieldPosition="0"/>
    </format>
    <format dxfId="10640">
      <pivotArea dataOnly="0" labelOnly="1" outline="0" fieldPosition="0">
        <references count="1">
          <reference field="12" count="0"/>
        </references>
      </pivotArea>
    </format>
    <format dxfId="10639">
      <pivotArea dataOnly="0" labelOnly="1" grandRow="1" outline="0" fieldPosition="0"/>
    </format>
    <format dxfId="10638">
      <pivotArea dataOnly="0" labelOnly="1" outline="0" fieldPosition="0">
        <references count="1">
          <reference field="14" count="0"/>
        </references>
      </pivotArea>
    </format>
    <format dxfId="10637">
      <pivotArea dataOnly="0" labelOnly="1" grandCol="1" outline="0" fieldPosition="0"/>
    </format>
    <format dxfId="10636">
      <pivotArea grandRow="1" outline="0" collapsedLevelsAreSubtotals="1" fieldPosition="0"/>
    </format>
    <format dxfId="10635">
      <pivotArea grandRow="1" outline="0" collapsedLevelsAreSubtotals="1" fieldPosition="0"/>
    </format>
    <format dxfId="10634">
      <pivotArea outline="0" collapsedLevelsAreSubtotals="1" fieldPosition="0">
        <references count="1">
          <reference field="12" count="0" selected="0"/>
        </references>
      </pivotArea>
    </format>
    <format dxfId="10633">
      <pivotArea dataOnly="0" labelOnly="1" grandRow="1" outline="0" fieldPosition="0"/>
    </format>
    <format dxfId="10632">
      <pivotArea grandRow="1" outline="0" collapsedLevelsAreSubtotals="1" fieldPosition="0"/>
    </format>
    <format dxfId="10631">
      <pivotArea dataOnly="0" labelOnly="1" grandRow="1" outline="0" fieldPosition="0"/>
    </format>
    <format dxfId="10630">
      <pivotArea grandRow="1" outline="0" collapsedLevelsAreSubtotals="1" fieldPosition="0"/>
    </format>
    <format dxfId="10629">
      <pivotArea dataOnly="0" labelOnly="1" grandRow="1" outline="0" fieldPosition="0"/>
    </format>
    <format dxfId="10628">
      <pivotArea grandRow="1" outline="0" collapsedLevelsAreSubtotals="1" fieldPosition="0"/>
    </format>
    <format dxfId="10627">
      <pivotArea dataOnly="0" labelOnly="1" grandRow="1" outline="0" fieldPosition="0"/>
    </format>
    <format dxfId="10626">
      <pivotArea outline="0" collapsedLevelsAreSubtotals="1" fieldPosition="0"/>
    </format>
    <format dxfId="10625">
      <pivotArea field="12" type="button" dataOnly="0" labelOnly="1" outline="0" axis="axisRow" fieldPosition="0"/>
    </format>
    <format dxfId="10624">
      <pivotArea dataOnly="0" labelOnly="1" outline="0" fieldPosition="0">
        <references count="1">
          <reference field="12" count="0"/>
        </references>
      </pivotArea>
    </format>
    <format dxfId="10623">
      <pivotArea dataOnly="0" labelOnly="1" grandRow="1" outline="0" fieldPosition="0"/>
    </format>
    <format dxfId="10622">
      <pivotArea dataOnly="0" labelOnly="1" outline="0" fieldPosition="0">
        <references count="1">
          <reference field="14" count="0"/>
        </references>
      </pivotArea>
    </format>
    <format dxfId="10621">
      <pivotArea dataOnly="0" labelOnly="1" grandCol="1" outline="0" fieldPosition="0"/>
    </format>
    <format dxfId="10620">
      <pivotArea outline="0" collapsedLevelsAreSubtotals="1" fieldPosition="0"/>
    </format>
    <format dxfId="10619">
      <pivotArea field="12" type="button" dataOnly="0" labelOnly="1" outline="0" axis="axisRow" fieldPosition="0"/>
    </format>
    <format dxfId="10618">
      <pivotArea dataOnly="0" labelOnly="1" outline="0" fieldPosition="0">
        <references count="1">
          <reference field="12" count="0"/>
        </references>
      </pivotArea>
    </format>
    <format dxfId="10617">
      <pivotArea dataOnly="0" labelOnly="1" grandRow="1" outline="0" fieldPosition="0"/>
    </format>
    <format dxfId="10616">
      <pivotArea dataOnly="0" labelOnly="1" outline="0" fieldPosition="0">
        <references count="1">
          <reference field="14" count="0"/>
        </references>
      </pivotArea>
    </format>
    <format dxfId="10615">
      <pivotArea dataOnly="0" labelOnly="1" grandCol="1" outline="0" fieldPosition="0"/>
    </format>
    <format dxfId="10614">
      <pivotArea outline="0" collapsedLevelsAreSubtotals="1" fieldPosition="0"/>
    </format>
    <format dxfId="10613">
      <pivotArea field="12" type="button" dataOnly="0" labelOnly="1" outline="0" axis="axisRow" fieldPosition="0"/>
    </format>
    <format dxfId="10612">
      <pivotArea dataOnly="0" labelOnly="1" outline="0" fieldPosition="0">
        <references count="1">
          <reference field="12" count="0"/>
        </references>
      </pivotArea>
    </format>
    <format dxfId="10611">
      <pivotArea dataOnly="0" labelOnly="1" outline="0" fieldPosition="0">
        <references count="1">
          <reference field="14" count="0"/>
        </references>
      </pivotArea>
    </format>
    <format dxfId="10610">
      <pivotArea dataOnly="0" labelOnly="1" grandCol="1" outline="0" fieldPosition="0"/>
    </format>
    <format dxfId="10609">
      <pivotArea dataOnly="0" labelOnly="1" grandRow="1" outline="0" fieldPosition="0"/>
    </format>
    <format dxfId="10608">
      <pivotArea dataOnly="0" labelOnly="1" grandRow="1" outline="0" fieldPosition="0"/>
    </format>
    <format dxfId="10607">
      <pivotArea outline="0" collapsedLevelsAreSubtotals="1" fieldPosition="0"/>
    </format>
    <format dxfId="10606">
      <pivotArea dataOnly="0" labelOnly="1" outline="0" fieldPosition="0">
        <references count="1">
          <reference field="12" count="0"/>
        </references>
      </pivotArea>
    </format>
    <format dxfId="10605">
      <pivotArea dataOnly="0" labelOnly="1" grandRow="1" outline="0" fieldPosition="0"/>
    </format>
    <format dxfId="10604">
      <pivotArea outline="0" collapsedLevelsAreSubtotals="1" fieldPosition="0"/>
    </format>
    <format dxfId="10603">
      <pivotArea dataOnly="0" labelOnly="1" outline="0" fieldPosition="0">
        <references count="1">
          <reference field="12" count="0"/>
        </references>
      </pivotArea>
    </format>
    <format dxfId="10602">
      <pivotArea dataOnly="0" labelOnly="1" grandRow="1" outline="0" fieldPosition="0"/>
    </format>
    <format dxfId="10601">
      <pivotArea outline="0" collapsedLevelsAreSubtotals="1" fieldPosition="0"/>
    </format>
    <format dxfId="10600">
      <pivotArea dataOnly="0" labelOnly="1" outline="0" fieldPosition="0">
        <references count="1">
          <reference field="12" count="0"/>
        </references>
      </pivotArea>
    </format>
    <format dxfId="10599">
      <pivotArea dataOnly="0" labelOnly="1" grandRow="1" outline="0" fieldPosition="0"/>
    </format>
    <format dxfId="10598">
      <pivotArea dataOnly="0" labelOnly="1" grandRow="1" outline="0" fieldPosition="0"/>
    </format>
    <format dxfId="10597">
      <pivotArea dataOnly="0" labelOnly="1" grandRow="1" outline="0" fieldPosition="0"/>
    </format>
    <format dxfId="10596">
      <pivotArea outline="0" collapsedLevelsAreSubtotals="1" fieldPosition="0"/>
    </format>
    <format dxfId="10595">
      <pivotArea dataOnly="0" labelOnly="1" outline="0" fieldPosition="0">
        <references count="1">
          <reference field="12" count="0"/>
        </references>
      </pivotArea>
    </format>
    <format dxfId="10594">
      <pivotArea dataOnly="0" labelOnly="1" grandRow="1" outline="0" fieldPosition="0"/>
    </format>
    <format dxfId="10593">
      <pivotArea outline="0" fieldPosition="0">
        <references count="1">
          <reference field="12" count="0" selected="0"/>
        </references>
      </pivotArea>
    </format>
    <format dxfId="10592">
      <pivotArea dataOnly="0" labelOnly="1" outline="0" fieldPosition="0">
        <references count="1">
          <reference field="12" count="0"/>
        </references>
      </pivotArea>
    </format>
    <format dxfId="10591">
      <pivotArea outline="0" collapsedLevelsAreSubtotals="1" fieldPosition="0"/>
    </format>
    <format dxfId="10590">
      <pivotArea field="12" type="button" dataOnly="0" labelOnly="1" outline="0" axis="axisRow" fieldPosition="0"/>
    </format>
    <format dxfId="10589">
      <pivotArea dataOnly="0" labelOnly="1" outline="0" fieldPosition="0">
        <references count="1">
          <reference field="12" count="0"/>
        </references>
      </pivotArea>
    </format>
    <format dxfId="10588">
      <pivotArea dataOnly="0" labelOnly="1" grandRow="1" outline="0" fieldPosition="0"/>
    </format>
    <format dxfId="10587">
      <pivotArea dataOnly="0" labelOnly="1" outline="0" fieldPosition="0">
        <references count="1">
          <reference field="14" count="0"/>
        </references>
      </pivotArea>
    </format>
    <format dxfId="10586">
      <pivotArea dataOnly="0" labelOnly="1" grandCol="1" outline="0" fieldPosition="0"/>
    </format>
    <format dxfId="10585">
      <pivotArea dataOnly="0" labelOnly="1" grandRow="1" outline="0" fieldPosition="0"/>
    </format>
    <format dxfId="10584">
      <pivotArea field="12" type="button" dataOnly="0" labelOnly="1" outline="0" axis="axisRow" fieldPosition="0"/>
    </format>
    <format dxfId="10583">
      <pivotArea dataOnly="0" labelOnly="1" outline="0" fieldPosition="0">
        <references count="1">
          <reference field="14" count="0"/>
        </references>
      </pivotArea>
    </format>
    <format dxfId="10582">
      <pivotArea dataOnly="0" labelOnly="1" grandCol="1" outline="0" fieldPosition="0"/>
    </format>
    <format dxfId="10581">
      <pivotArea dataOnly="0" labelOnly="1" grandRow="1" outline="0" fieldPosition="0"/>
    </format>
    <format dxfId="10580">
      <pivotArea dataOnly="0" labelOnly="1" grandRow="1" outline="0" fieldPosition="0"/>
    </format>
    <format dxfId="10579">
      <pivotArea dataOnly="0" labelOnly="1" grandRow="1" outline="0" fieldPosition="0"/>
    </format>
    <format dxfId="10578">
      <pivotArea dataOnly="0" labelOnly="1" grandRow="1" outline="0" fieldPosition="0"/>
    </format>
    <format dxfId="10577">
      <pivotArea dataOnly="0" labelOnly="1" grandRow="1" outline="0" fieldPosition="0"/>
    </format>
    <format dxfId="10576">
      <pivotArea dataOnly="0" labelOnly="1" grandRow="1" outline="0" fieldPosition="0"/>
    </format>
    <format dxfId="10575">
      <pivotArea dataOnly="0" labelOnly="1" grandRow="1" outline="0" fieldPosition="0"/>
    </format>
    <format dxfId="10574">
      <pivotArea dataOnly="0" labelOnly="1" grandRow="1" outline="0" fieldPosition="0"/>
    </format>
    <format dxfId="10573">
      <pivotArea dataOnly="0" labelOnly="1" grandRow="1" outline="0" fieldPosition="0"/>
    </format>
    <format dxfId="10572">
      <pivotArea dataOnly="0" labelOnly="1" grandRow="1" outline="0" fieldPosition="0"/>
    </format>
    <format dxfId="10571">
      <pivotArea dataOnly="0" labelOnly="1" grandRow="1" outline="0" fieldPosition="0"/>
    </format>
    <format dxfId="10570">
      <pivotArea dataOnly="0" labelOnly="1" grandRow="1" outline="0" fieldPosition="0"/>
    </format>
    <format dxfId="10569">
      <pivotArea dataOnly="0" labelOnly="1" grandRow="1" outline="0" fieldPosition="0"/>
    </format>
    <format dxfId="10568">
      <pivotArea dataOnly="0" labelOnly="1" grandRow="1" outline="0" fieldPosition="0"/>
    </format>
    <format dxfId="10567">
      <pivotArea dataOnly="0" labelOnly="1" grandRow="1" outline="0" fieldPosition="0"/>
    </format>
    <format dxfId="10566">
      <pivotArea dataOnly="0" labelOnly="1" grandRow="1" outline="0" fieldPosition="0"/>
    </format>
    <format dxfId="10565">
      <pivotArea dataOnly="0" labelOnly="1" grandRow="1" outline="0" fieldPosition="0"/>
    </format>
    <format dxfId="10564">
      <pivotArea type="origin" dataOnly="0" labelOnly="1" outline="0" fieldPosition="0"/>
    </format>
    <format dxfId="10563">
      <pivotArea field="12" type="button" dataOnly="0" labelOnly="1" outline="0" axis="axisRow" fieldPosition="0"/>
    </format>
    <format dxfId="10562">
      <pivotArea dataOnly="0" labelOnly="1" outline="0" fieldPosition="0">
        <references count="1">
          <reference field="12" count="0"/>
        </references>
      </pivotArea>
    </format>
    <format dxfId="10561">
      <pivotArea dataOnly="0" labelOnly="1" grandRow="1" outline="0" fieldPosition="0"/>
    </format>
    <format dxfId="10560">
      <pivotArea type="origin" dataOnly="0" labelOnly="1" outline="0" fieldPosition="0"/>
    </format>
    <format dxfId="10559">
      <pivotArea field="12" type="button" dataOnly="0" labelOnly="1" outline="0" axis="axisRow" fieldPosition="0"/>
    </format>
    <format dxfId="10558">
      <pivotArea dataOnly="0" labelOnly="1" outline="0" fieldPosition="0">
        <references count="1">
          <reference field="12" count="0"/>
        </references>
      </pivotArea>
    </format>
    <format dxfId="10557">
      <pivotArea dataOnly="0" labelOnly="1" grandRow="1" outline="0" fieldPosition="0"/>
    </format>
    <format dxfId="10556">
      <pivotArea type="origin" dataOnly="0" labelOnly="1" outline="0" fieldPosition="0"/>
    </format>
    <format dxfId="10555">
      <pivotArea field="12" type="button" dataOnly="0" labelOnly="1" outline="0" axis="axisRow" fieldPosition="0"/>
    </format>
    <format dxfId="10554">
      <pivotArea dataOnly="0" labelOnly="1" outline="0" fieldPosition="0">
        <references count="1">
          <reference field="12" count="0"/>
        </references>
      </pivotArea>
    </format>
    <format dxfId="10553">
      <pivotArea dataOnly="0" labelOnly="1" grandRow="1" outline="0" fieldPosition="0"/>
    </format>
    <format dxfId="10552">
      <pivotArea type="origin" dataOnly="0" labelOnly="1" outline="0" fieldPosition="0"/>
    </format>
    <format dxfId="10551">
      <pivotArea field="12" type="button" dataOnly="0" labelOnly="1" outline="0" axis="axisRow" fieldPosition="0"/>
    </format>
    <format dxfId="10550">
      <pivotArea dataOnly="0" labelOnly="1" outline="0" fieldPosition="0">
        <references count="1">
          <reference field="12" count="0"/>
        </references>
      </pivotArea>
    </format>
    <format dxfId="10549">
      <pivotArea dataOnly="0" labelOnly="1" grandRow="1" outline="0" fieldPosition="0"/>
    </format>
    <format dxfId="10548">
      <pivotArea outline="0" collapsedLevelsAreSubtotals="1" fieldPosition="0"/>
    </format>
    <format dxfId="10547">
      <pivotArea field="12" type="button" dataOnly="0" labelOnly="1" outline="0" axis="axisRow" fieldPosition="0"/>
    </format>
    <format dxfId="10546">
      <pivotArea dataOnly="0" labelOnly="1" outline="0" fieldPosition="0">
        <references count="1">
          <reference field="12" count="0"/>
        </references>
      </pivotArea>
    </format>
    <format dxfId="10545">
      <pivotArea dataOnly="0" labelOnly="1" outline="0" fieldPosition="0">
        <references count="1">
          <reference field="14" count="0"/>
        </references>
      </pivotArea>
    </format>
    <format dxfId="10544">
      <pivotArea dataOnly="0" labelOnly="1" grandCol="1" outline="0" fieldPosition="0"/>
    </format>
    <format dxfId="10543">
      <pivotArea outline="0" collapsedLevelsAreSubtotals="1" fieldPosition="0"/>
    </format>
    <format dxfId="10542">
      <pivotArea field="12" type="button" dataOnly="0" labelOnly="1" outline="0" axis="axisRow" fieldPosition="0"/>
    </format>
    <format dxfId="10541">
      <pivotArea dataOnly="0" labelOnly="1" outline="0" fieldPosition="0">
        <references count="1">
          <reference field="12" count="0"/>
        </references>
      </pivotArea>
    </format>
    <format dxfId="10540">
      <pivotArea dataOnly="0" labelOnly="1" outline="0" fieldPosition="0">
        <references count="1">
          <reference field="14" count="0"/>
        </references>
      </pivotArea>
    </format>
    <format dxfId="10539">
      <pivotArea dataOnly="0" labelOnly="1" grandCol="1" outline="0" fieldPosition="0"/>
    </format>
    <format dxfId="10538">
      <pivotArea field="12" type="button" dataOnly="0" labelOnly="1" outline="0" axis="axisRow" fieldPosition="0"/>
    </format>
    <format dxfId="10537">
      <pivotArea dataOnly="0" labelOnly="1" outline="0" fieldPosition="0">
        <references count="1">
          <reference field="14" count="0"/>
        </references>
      </pivotArea>
    </format>
    <format dxfId="10536">
      <pivotArea dataOnly="0" labelOnly="1" grandCol="1" outline="0" fieldPosition="0"/>
    </format>
    <format dxfId="10535">
      <pivotArea outline="0" collapsedLevelsAreSubtotals="1" fieldPosition="0"/>
    </format>
    <format dxfId="10534">
      <pivotArea field="14" type="button" dataOnly="0" labelOnly="1" outline="0" axis="axisCol" fieldPosition="0"/>
    </format>
    <format dxfId="10533">
      <pivotArea type="topRight" dataOnly="0" labelOnly="1" outline="0" fieldPosition="0"/>
    </format>
    <format dxfId="10532">
      <pivotArea dataOnly="0" labelOnly="1" outline="0" fieldPosition="0">
        <references count="1">
          <reference field="14" count="0"/>
        </references>
      </pivotArea>
    </format>
    <format dxfId="10531">
      <pivotArea dataOnly="0" labelOnly="1" grandCol="1" outline="0" fieldPosition="0"/>
    </format>
    <format dxfId="10530">
      <pivotArea outline="0" collapsedLevelsAreSubtotals="1" fieldPosition="0"/>
    </format>
    <format dxfId="10529">
      <pivotArea field="12" type="button" dataOnly="0" labelOnly="1" outline="0" axis="axisRow" fieldPosition="0"/>
    </format>
    <format dxfId="10528">
      <pivotArea dataOnly="0" labelOnly="1" outline="0" fieldPosition="0">
        <references count="1">
          <reference field="12" count="0"/>
        </references>
      </pivotArea>
    </format>
    <format dxfId="10527">
      <pivotArea dataOnly="0" labelOnly="1" outline="0" fieldPosition="0">
        <references count="1">
          <reference field="14" count="0"/>
        </references>
      </pivotArea>
    </format>
    <format dxfId="10526">
      <pivotArea dataOnly="0" labelOnly="1" grandCol="1" outline="0" fieldPosition="0"/>
    </format>
    <format dxfId="10525">
      <pivotArea grandRow="1" outline="0" collapsedLevelsAreSubtotals="1" fieldPosition="0"/>
    </format>
    <format dxfId="10524">
      <pivotArea dataOnly="0" labelOnly="1" grandRow="1" outline="0" fieldPosition="0"/>
    </format>
    <format dxfId="10523">
      <pivotArea grandRow="1" outline="0" collapsedLevelsAreSubtotals="1" fieldPosition="0"/>
    </format>
    <format dxfId="1052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217"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0848">
      <pivotArea type="all" dataOnly="0" outline="0" fieldPosition="0"/>
    </format>
    <format dxfId="10847">
      <pivotArea outline="0" collapsedLevelsAreSubtotals="1" fieldPosition="0"/>
    </format>
    <format dxfId="10846">
      <pivotArea dataOnly="0" labelOnly="1" outline="0" fieldPosition="0">
        <references count="1">
          <reference field="12" count="0"/>
        </references>
      </pivotArea>
    </format>
    <format dxfId="10845">
      <pivotArea field="12" dataOnly="0" labelOnly="1" grandRow="1" outline="0" axis="axisRow" fieldPosition="0">
        <references count="1">
          <reference field="4294967294" count="1" selected="0">
            <x v="1"/>
          </reference>
        </references>
      </pivotArea>
    </format>
    <format dxfId="10844">
      <pivotArea dataOnly="0" labelOnly="1" outline="0" fieldPosition="0">
        <references count="2">
          <reference field="4294967294" count="1">
            <x v="1"/>
          </reference>
          <reference field="12" count="1" selected="0">
            <x v="0"/>
          </reference>
        </references>
      </pivotArea>
    </format>
    <format dxfId="10843">
      <pivotArea dataOnly="0" labelOnly="1" outline="0" fieldPosition="0">
        <references count="2">
          <reference field="4294967294" count="1">
            <x v="1"/>
          </reference>
          <reference field="12" count="1" selected="0">
            <x v="1"/>
          </reference>
        </references>
      </pivotArea>
    </format>
    <format dxfId="10842">
      <pivotArea dataOnly="0" labelOnly="1" outline="0" fieldPosition="0">
        <references count="2">
          <reference field="4294967294" count="1">
            <x v="1"/>
          </reference>
          <reference field="12" count="1" selected="0">
            <x v="2"/>
          </reference>
        </references>
      </pivotArea>
    </format>
    <format dxfId="10841">
      <pivotArea dataOnly="0" labelOnly="1" outline="0" fieldPosition="0">
        <references count="2">
          <reference field="4294967294" count="1">
            <x v="1"/>
          </reference>
          <reference field="12" count="1" selected="0">
            <x v="3"/>
          </reference>
        </references>
      </pivotArea>
    </format>
    <format dxfId="10840">
      <pivotArea dataOnly="0" labelOnly="1" outline="0" fieldPosition="0">
        <references count="2">
          <reference field="4294967294" count="1">
            <x v="1"/>
          </reference>
          <reference field="12" count="1" selected="0">
            <x v="4"/>
          </reference>
        </references>
      </pivotArea>
    </format>
    <format dxfId="10839">
      <pivotArea dataOnly="0" labelOnly="1" outline="0" fieldPosition="0">
        <references count="2">
          <reference field="4294967294" count="1">
            <x v="1"/>
          </reference>
          <reference field="12" count="1" selected="0">
            <x v="5"/>
          </reference>
        </references>
      </pivotArea>
    </format>
    <format dxfId="10838">
      <pivotArea dataOnly="0" labelOnly="1" outline="0" fieldPosition="0">
        <references count="1">
          <reference field="13" count="0"/>
        </references>
      </pivotArea>
    </format>
    <format dxfId="10837">
      <pivotArea dataOnly="0" labelOnly="1" grandCol="1" outline="0" fieldPosition="0"/>
    </format>
    <format dxfId="10836">
      <pivotArea type="all" dataOnly="0" outline="0" fieldPosition="0"/>
    </format>
    <format dxfId="10835">
      <pivotArea outline="0" collapsedLevelsAreSubtotals="1" fieldPosition="0"/>
    </format>
    <format dxfId="10834">
      <pivotArea dataOnly="0" labelOnly="1" outline="0" fieldPosition="0">
        <references count="1">
          <reference field="12" count="0"/>
        </references>
      </pivotArea>
    </format>
    <format dxfId="10833">
      <pivotArea field="12" dataOnly="0" labelOnly="1" grandRow="1" outline="0" axis="axisRow" fieldPosition="0">
        <references count="1">
          <reference field="4294967294" count="1" selected="0">
            <x v="1"/>
          </reference>
        </references>
      </pivotArea>
    </format>
    <format dxfId="10832">
      <pivotArea dataOnly="0" labelOnly="1" outline="0" fieldPosition="0">
        <references count="2">
          <reference field="4294967294" count="1">
            <x v="1"/>
          </reference>
          <reference field="12" count="1" selected="0">
            <x v="0"/>
          </reference>
        </references>
      </pivotArea>
    </format>
    <format dxfId="10831">
      <pivotArea dataOnly="0" labelOnly="1" outline="0" fieldPosition="0">
        <references count="2">
          <reference field="4294967294" count="1">
            <x v="1"/>
          </reference>
          <reference field="12" count="1" selected="0">
            <x v="1"/>
          </reference>
        </references>
      </pivotArea>
    </format>
    <format dxfId="10830">
      <pivotArea dataOnly="0" labelOnly="1" outline="0" fieldPosition="0">
        <references count="2">
          <reference field="4294967294" count="1">
            <x v="1"/>
          </reference>
          <reference field="12" count="1" selected="0">
            <x v="2"/>
          </reference>
        </references>
      </pivotArea>
    </format>
    <format dxfId="10829">
      <pivotArea dataOnly="0" labelOnly="1" outline="0" fieldPosition="0">
        <references count="2">
          <reference field="4294967294" count="1">
            <x v="1"/>
          </reference>
          <reference field="12" count="1" selected="0">
            <x v="3"/>
          </reference>
        </references>
      </pivotArea>
    </format>
    <format dxfId="10828">
      <pivotArea dataOnly="0" labelOnly="1" outline="0" fieldPosition="0">
        <references count="2">
          <reference field="4294967294" count="1">
            <x v="1"/>
          </reference>
          <reference field="12" count="1" selected="0">
            <x v="4"/>
          </reference>
        </references>
      </pivotArea>
    </format>
    <format dxfId="10827">
      <pivotArea dataOnly="0" labelOnly="1" outline="0" fieldPosition="0">
        <references count="2">
          <reference field="4294967294" count="1">
            <x v="1"/>
          </reference>
          <reference field="12" count="1" selected="0">
            <x v="5"/>
          </reference>
        </references>
      </pivotArea>
    </format>
    <format dxfId="10826">
      <pivotArea dataOnly="0" labelOnly="1" outline="0" fieldPosition="0">
        <references count="1">
          <reference field="13" count="0"/>
        </references>
      </pivotArea>
    </format>
    <format dxfId="10825">
      <pivotArea dataOnly="0" labelOnly="1" grandCol="1" outline="0" fieldPosition="0"/>
    </format>
    <format dxfId="10824">
      <pivotArea field="12" dataOnly="0" labelOnly="1" grandRow="1" outline="0" axis="axisRow" fieldPosition="0">
        <references count="1">
          <reference field="4294967294" count="1" selected="0">
            <x v="1"/>
          </reference>
        </references>
      </pivotArea>
    </format>
    <format dxfId="10823">
      <pivotArea field="12" grandRow="1" outline="0" collapsedLevelsAreSubtotals="1" axis="axisRow" fieldPosition="0">
        <references count="1">
          <reference field="4294967294" count="1" selected="0">
            <x v="1"/>
          </reference>
        </references>
      </pivotArea>
    </format>
    <format dxfId="10822">
      <pivotArea field="12" dataOnly="0" labelOnly="1" grandRow="1" outline="0" axis="axisRow" fieldPosition="0">
        <references count="1">
          <reference field="4294967294" count="1" selected="0">
            <x v="1"/>
          </reference>
        </references>
      </pivotArea>
    </format>
    <format dxfId="10821">
      <pivotArea field="12" grandRow="1" outline="0" collapsedLevelsAreSubtotals="1" axis="axisRow" fieldPosition="0">
        <references count="1">
          <reference field="4294967294" count="1" selected="0">
            <x v="1"/>
          </reference>
        </references>
      </pivotArea>
    </format>
    <format dxfId="10820">
      <pivotArea field="12" dataOnly="0" labelOnly="1" grandRow="1" outline="0" axis="axisRow" fieldPosition="0">
        <references count="1">
          <reference field="4294967294" count="1" selected="0">
            <x v="1"/>
          </reference>
        </references>
      </pivotArea>
    </format>
    <format dxfId="10819">
      <pivotArea outline="0" collapsedLevelsAreSubtotals="1" fieldPosition="0"/>
    </format>
    <format dxfId="10818">
      <pivotArea field="12" dataOnly="0" labelOnly="1" grandRow="1" outline="0" axis="axisRow" fieldPosition="0">
        <references count="1">
          <reference field="4294967294" count="1" selected="0">
            <x v="1"/>
          </reference>
        </references>
      </pivotArea>
    </format>
    <format dxfId="10817">
      <pivotArea field="12" dataOnly="0" labelOnly="1" grandRow="1" outline="0" axis="axisRow" fieldPosition="0">
        <references count="1">
          <reference field="4294967294" count="1" selected="0">
            <x v="1"/>
          </reference>
        </references>
      </pivotArea>
    </format>
    <format dxfId="10816">
      <pivotArea field="12" grandRow="1" outline="0" axis="axisRow" fieldPosition="0">
        <references count="1">
          <reference field="4294967294" count="1" selected="0">
            <x v="1"/>
          </reference>
        </references>
      </pivotArea>
    </format>
    <format dxfId="10815">
      <pivotArea field="12" grandRow="1" outline="0" axis="axisRow" fieldPosition="0">
        <references count="1">
          <reference field="4294967294" count="1" selected="0">
            <x v="1"/>
          </reference>
        </references>
      </pivotArea>
    </format>
    <format dxfId="10814">
      <pivotArea field="12" dataOnly="0" labelOnly="1" grandRow="1" outline="0" axis="axisRow" fieldPosition="0">
        <references count="1">
          <reference field="4294967294" count="1" selected="0">
            <x v="1"/>
          </reference>
        </references>
      </pivotArea>
    </format>
    <format dxfId="10813">
      <pivotArea field="12" type="button" dataOnly="0" labelOnly="1" outline="0" axis="axisRow" fieldPosition="0"/>
    </format>
    <format dxfId="10812">
      <pivotArea field="-2" type="button" dataOnly="0" labelOnly="1" outline="0" axis="axisRow" fieldPosition="1"/>
    </format>
    <format dxfId="10811">
      <pivotArea outline="0" collapsedLevelsAreSubtotals="1" fieldPosition="0">
        <references count="2">
          <reference field="4294967294" count="1" selected="0">
            <x v="1"/>
          </reference>
          <reference field="12" count="0" selected="0"/>
        </references>
      </pivotArea>
    </format>
    <format dxfId="10810">
      <pivotArea dataOnly="0" labelOnly="1" outline="0" fieldPosition="0">
        <references count="1">
          <reference field="12" count="0"/>
        </references>
      </pivotArea>
    </format>
    <format dxfId="10809">
      <pivotArea dataOnly="0" labelOnly="1" outline="0" fieldPosition="0">
        <references count="2">
          <reference field="4294967294" count="1">
            <x v="1"/>
          </reference>
          <reference field="12" count="1" selected="0">
            <x v="0"/>
          </reference>
        </references>
      </pivotArea>
    </format>
    <format dxfId="10808">
      <pivotArea dataOnly="0" labelOnly="1" outline="0" fieldPosition="0">
        <references count="2">
          <reference field="4294967294" count="1">
            <x v="1"/>
          </reference>
          <reference field="12" count="1" selected="0">
            <x v="1"/>
          </reference>
        </references>
      </pivotArea>
    </format>
    <format dxfId="10807">
      <pivotArea dataOnly="0" labelOnly="1" outline="0" fieldPosition="0">
        <references count="2">
          <reference field="4294967294" count="1">
            <x v="1"/>
          </reference>
          <reference field="12" count="1" selected="0">
            <x v="2"/>
          </reference>
        </references>
      </pivotArea>
    </format>
    <format dxfId="10806">
      <pivotArea dataOnly="0" labelOnly="1" outline="0" fieldPosition="0">
        <references count="2">
          <reference field="4294967294" count="1">
            <x v="1"/>
          </reference>
          <reference field="12" count="1" selected="0">
            <x v="3"/>
          </reference>
        </references>
      </pivotArea>
    </format>
    <format dxfId="10805">
      <pivotArea dataOnly="0" labelOnly="1" outline="0" fieldPosition="0">
        <references count="2">
          <reference field="4294967294" count="1">
            <x v="1"/>
          </reference>
          <reference field="12" count="1" selected="0">
            <x v="4"/>
          </reference>
        </references>
      </pivotArea>
    </format>
    <format dxfId="10804">
      <pivotArea dataOnly="0" labelOnly="1" outline="0" fieldPosition="0">
        <references count="2">
          <reference field="4294967294" count="1">
            <x v="1"/>
          </reference>
          <reference field="12" count="1" selected="0">
            <x v="5"/>
          </reference>
        </references>
      </pivotArea>
    </format>
    <format dxfId="10803">
      <pivotArea dataOnly="0" labelOnly="1" outline="0" fieldPosition="0">
        <references count="1">
          <reference field="13" count="0"/>
        </references>
      </pivotArea>
    </format>
    <format dxfId="10802">
      <pivotArea dataOnly="0" labelOnly="1" grandCol="1" outline="0" fieldPosition="0"/>
    </format>
    <format dxfId="10801">
      <pivotArea dataOnly="0" labelOnly="1" outline="0" fieldPosition="0">
        <references count="1">
          <reference field="13" count="0"/>
        </references>
      </pivotArea>
    </format>
    <format dxfId="10800">
      <pivotArea dataOnly="0" labelOnly="1" grandCol="1" outline="0" fieldPosition="0"/>
    </format>
    <format dxfId="10799">
      <pivotArea outline="0" collapsedLevelsAreSubtotals="1" fieldPosition="0">
        <references count="2">
          <reference field="4294967294" count="1" selected="0">
            <x v="1"/>
          </reference>
          <reference field="12" count="1" selected="0">
            <x v="0"/>
          </reference>
        </references>
      </pivotArea>
    </format>
    <format dxfId="10798">
      <pivotArea outline="0" collapsedLevelsAreSubtotals="1" fieldPosition="0">
        <references count="2">
          <reference field="4294967294" count="1" selected="0">
            <x v="1"/>
          </reference>
          <reference field="12" count="1" selected="0">
            <x v="1"/>
          </reference>
        </references>
      </pivotArea>
    </format>
    <format dxfId="10797">
      <pivotArea outline="0" collapsedLevelsAreSubtotals="1" fieldPosition="0">
        <references count="2">
          <reference field="4294967294" count="1" selected="0">
            <x v="1"/>
          </reference>
          <reference field="12" count="1" selected="0">
            <x v="3"/>
          </reference>
        </references>
      </pivotArea>
    </format>
    <format dxfId="10796">
      <pivotArea outline="0" collapsedLevelsAreSubtotals="1" fieldPosition="0">
        <references count="2">
          <reference field="4294967294" count="1" selected="0">
            <x v="1"/>
          </reference>
          <reference field="12" count="1" selected="0">
            <x v="2"/>
          </reference>
        </references>
      </pivotArea>
    </format>
    <format dxfId="10795">
      <pivotArea outline="0" collapsedLevelsAreSubtotals="1" fieldPosition="0">
        <references count="2">
          <reference field="4294967294" count="1" selected="0">
            <x v="1"/>
          </reference>
          <reference field="12" count="1" selected="0">
            <x v="4"/>
          </reference>
        </references>
      </pivotArea>
    </format>
    <format dxfId="10794">
      <pivotArea outline="0" collapsedLevelsAreSubtotals="1" fieldPosition="0">
        <references count="2">
          <reference field="4294967294" count="1" selected="0">
            <x v="1"/>
          </reference>
          <reference field="12" count="1" selected="0">
            <x v="5"/>
          </reference>
        </references>
      </pivotArea>
    </format>
    <format dxfId="10793">
      <pivotArea outline="0" fieldPosition="0">
        <references count="2">
          <reference field="4294967294" count="1" selected="0">
            <x v="1"/>
          </reference>
          <reference field="12" count="0" selected="0"/>
        </references>
      </pivotArea>
    </format>
    <format dxfId="10792">
      <pivotArea field="12" type="button" dataOnly="0" labelOnly="1" outline="0" axis="axisRow" fieldPosition="0"/>
    </format>
    <format dxfId="10791">
      <pivotArea field="-2" type="button" dataOnly="0" labelOnly="1" outline="0" axis="axisRow" fieldPosition="1"/>
    </format>
    <format dxfId="10790">
      <pivotArea dataOnly="0" labelOnly="1" outline="0" fieldPosition="0">
        <references count="1">
          <reference field="12" count="0"/>
        </references>
      </pivotArea>
    </format>
    <format dxfId="10789">
      <pivotArea dataOnly="0" labelOnly="1" outline="0" fieldPosition="0">
        <references count="2">
          <reference field="4294967294" count="1">
            <x v="1"/>
          </reference>
          <reference field="12" count="1" selected="0">
            <x v="0"/>
          </reference>
        </references>
      </pivotArea>
    </format>
    <format dxfId="10788">
      <pivotArea dataOnly="0" labelOnly="1" outline="0" fieldPosition="0">
        <references count="2">
          <reference field="4294967294" count="1">
            <x v="1"/>
          </reference>
          <reference field="12" count="1" selected="0">
            <x v="1"/>
          </reference>
        </references>
      </pivotArea>
    </format>
    <format dxfId="10787">
      <pivotArea dataOnly="0" labelOnly="1" outline="0" fieldPosition="0">
        <references count="2">
          <reference field="4294967294" count="1">
            <x v="1"/>
          </reference>
          <reference field="12" count="1" selected="0">
            <x v="2"/>
          </reference>
        </references>
      </pivotArea>
    </format>
    <format dxfId="10786">
      <pivotArea dataOnly="0" labelOnly="1" outline="0" fieldPosition="0">
        <references count="2">
          <reference field="4294967294" count="1">
            <x v="1"/>
          </reference>
          <reference field="12" count="1" selected="0">
            <x v="3"/>
          </reference>
        </references>
      </pivotArea>
    </format>
    <format dxfId="10785">
      <pivotArea dataOnly="0" labelOnly="1" outline="0" fieldPosition="0">
        <references count="2">
          <reference field="4294967294" count="1">
            <x v="1"/>
          </reference>
          <reference field="12" count="1" selected="0">
            <x v="4"/>
          </reference>
        </references>
      </pivotArea>
    </format>
    <format dxfId="10784">
      <pivotArea dataOnly="0" labelOnly="1" outline="0" fieldPosition="0">
        <references count="2">
          <reference field="4294967294" count="1">
            <x v="1"/>
          </reference>
          <reference field="12" count="1" selected="0">
            <x v="5"/>
          </reference>
        </references>
      </pivotArea>
    </format>
    <format dxfId="10783">
      <pivotArea dataOnly="0" labelOnly="1" outline="0" fieldPosition="0">
        <references count="1">
          <reference field="13" count="0"/>
        </references>
      </pivotArea>
    </format>
    <format dxfId="10782">
      <pivotArea dataOnly="0" labelOnly="1" grandCol="1" outline="0" fieldPosition="0"/>
    </format>
    <format dxfId="10781">
      <pivotArea outline="0" fieldPosition="0">
        <references count="2">
          <reference field="4294967294" count="1" selected="0">
            <x v="1"/>
          </reference>
          <reference field="12" count="0" selected="0"/>
        </references>
      </pivotArea>
    </format>
    <format dxfId="10780">
      <pivotArea field="12" type="button" dataOnly="0" labelOnly="1" outline="0" axis="axisRow" fieldPosition="0"/>
    </format>
    <format dxfId="10779">
      <pivotArea field="-2" type="button" dataOnly="0" labelOnly="1" outline="0" axis="axisRow" fieldPosition="1"/>
    </format>
    <format dxfId="10778">
      <pivotArea dataOnly="0" labelOnly="1" outline="0" fieldPosition="0">
        <references count="1">
          <reference field="12" count="0"/>
        </references>
      </pivotArea>
    </format>
    <format dxfId="10777">
      <pivotArea dataOnly="0" labelOnly="1" outline="0" fieldPosition="0">
        <references count="2">
          <reference field="4294967294" count="1">
            <x v="1"/>
          </reference>
          <reference field="12" count="1" selected="0">
            <x v="0"/>
          </reference>
        </references>
      </pivotArea>
    </format>
    <format dxfId="10776">
      <pivotArea dataOnly="0" labelOnly="1" outline="0" fieldPosition="0">
        <references count="2">
          <reference field="4294967294" count="1">
            <x v="1"/>
          </reference>
          <reference field="12" count="1" selected="0">
            <x v="1"/>
          </reference>
        </references>
      </pivotArea>
    </format>
    <format dxfId="10775">
      <pivotArea dataOnly="0" labelOnly="1" outline="0" fieldPosition="0">
        <references count="2">
          <reference field="4294967294" count="1">
            <x v="1"/>
          </reference>
          <reference field="12" count="1" selected="0">
            <x v="2"/>
          </reference>
        </references>
      </pivotArea>
    </format>
    <format dxfId="10774">
      <pivotArea dataOnly="0" labelOnly="1" outline="0" fieldPosition="0">
        <references count="2">
          <reference field="4294967294" count="1">
            <x v="1"/>
          </reference>
          <reference field="12" count="1" selected="0">
            <x v="3"/>
          </reference>
        </references>
      </pivotArea>
    </format>
    <format dxfId="10773">
      <pivotArea dataOnly="0" labelOnly="1" outline="0" fieldPosition="0">
        <references count="2">
          <reference field="4294967294" count="1">
            <x v="1"/>
          </reference>
          <reference field="12" count="1" selected="0">
            <x v="4"/>
          </reference>
        </references>
      </pivotArea>
    </format>
    <format dxfId="10772">
      <pivotArea dataOnly="0" labelOnly="1" outline="0" fieldPosition="0">
        <references count="2">
          <reference field="4294967294" count="1">
            <x v="1"/>
          </reference>
          <reference field="12" count="1" selected="0">
            <x v="5"/>
          </reference>
        </references>
      </pivotArea>
    </format>
    <format dxfId="10771">
      <pivotArea dataOnly="0" labelOnly="1" outline="0" fieldPosition="0">
        <references count="1">
          <reference field="13" count="0"/>
        </references>
      </pivotArea>
    </format>
    <format dxfId="10770">
      <pivotArea dataOnly="0" labelOnly="1" grandCol="1" outline="0" fieldPosition="0"/>
    </format>
    <format dxfId="10769">
      <pivotArea outline="0" fieldPosition="0">
        <references count="2">
          <reference field="4294967294" count="1" selected="0">
            <x v="1"/>
          </reference>
          <reference field="12" count="0" selected="0"/>
        </references>
      </pivotArea>
    </format>
    <format dxfId="10768">
      <pivotArea field="12" type="button" dataOnly="0" labelOnly="1" outline="0" axis="axisRow" fieldPosition="0"/>
    </format>
    <format dxfId="10767">
      <pivotArea field="-2" type="button" dataOnly="0" labelOnly="1" outline="0" axis="axisRow" fieldPosition="1"/>
    </format>
    <format dxfId="10766">
      <pivotArea dataOnly="0" labelOnly="1" outline="0" fieldPosition="0">
        <references count="1">
          <reference field="12" count="0"/>
        </references>
      </pivotArea>
    </format>
    <format dxfId="10765">
      <pivotArea dataOnly="0" labelOnly="1" outline="0" fieldPosition="0">
        <references count="2">
          <reference field="4294967294" count="1">
            <x v="1"/>
          </reference>
          <reference field="12" count="1" selected="0">
            <x v="0"/>
          </reference>
        </references>
      </pivotArea>
    </format>
    <format dxfId="10764">
      <pivotArea dataOnly="0" labelOnly="1" outline="0" fieldPosition="0">
        <references count="2">
          <reference field="4294967294" count="1">
            <x v="1"/>
          </reference>
          <reference field="12" count="1" selected="0">
            <x v="1"/>
          </reference>
        </references>
      </pivotArea>
    </format>
    <format dxfId="10763">
      <pivotArea dataOnly="0" labelOnly="1" outline="0" fieldPosition="0">
        <references count="2">
          <reference field="4294967294" count="1">
            <x v="1"/>
          </reference>
          <reference field="12" count="1" selected="0">
            <x v="2"/>
          </reference>
        </references>
      </pivotArea>
    </format>
    <format dxfId="10762">
      <pivotArea dataOnly="0" labelOnly="1" outline="0" fieldPosition="0">
        <references count="2">
          <reference field="4294967294" count="1">
            <x v="1"/>
          </reference>
          <reference field="12" count="1" selected="0">
            <x v="3"/>
          </reference>
        </references>
      </pivotArea>
    </format>
    <format dxfId="10761">
      <pivotArea dataOnly="0" labelOnly="1" outline="0" fieldPosition="0">
        <references count="2">
          <reference field="4294967294" count="1">
            <x v="1"/>
          </reference>
          <reference field="12" count="1" selected="0">
            <x v="4"/>
          </reference>
        </references>
      </pivotArea>
    </format>
    <format dxfId="10760">
      <pivotArea dataOnly="0" labelOnly="1" outline="0" fieldPosition="0">
        <references count="2">
          <reference field="4294967294" count="1">
            <x v="1"/>
          </reference>
          <reference field="12" count="1" selected="0">
            <x v="5"/>
          </reference>
        </references>
      </pivotArea>
    </format>
    <format dxfId="10759">
      <pivotArea dataOnly="0" labelOnly="1" outline="0" fieldPosition="0">
        <references count="1">
          <reference field="13" count="0"/>
        </references>
      </pivotArea>
    </format>
    <format dxfId="10758">
      <pivotArea dataOnly="0" labelOnly="1" grandCol="1" outline="0" fieldPosition="0"/>
    </format>
    <format dxfId="10757">
      <pivotArea type="origin" dataOnly="0" labelOnly="1" outline="0" fieldPosition="0"/>
    </format>
    <format dxfId="10756">
      <pivotArea field="12" type="button" dataOnly="0" labelOnly="1" outline="0" axis="axisRow" fieldPosition="0"/>
    </format>
    <format dxfId="10755">
      <pivotArea dataOnly="0" labelOnly="1" outline="0" fieldPosition="0">
        <references count="1">
          <reference field="12" count="0"/>
        </references>
      </pivotArea>
    </format>
    <format dxfId="10754">
      <pivotArea field="12" dataOnly="0" labelOnly="1" grandRow="1" outline="0" axis="axisRow" fieldPosition="0">
        <references count="1">
          <reference field="4294967294" count="1" selected="0">
            <x v="1"/>
          </reference>
        </references>
      </pivotArea>
    </format>
    <format dxfId="10753">
      <pivotArea field="12" dataOnly="0" labelOnly="1" grandRow="1" outline="0" axis="axisRow" fieldPosition="0">
        <references count="1">
          <reference field="4294967294" count="1" selected="0">
            <x v="1"/>
          </reference>
        </references>
      </pivotArea>
    </format>
    <format dxfId="10752">
      <pivotArea type="origin" dataOnly="0" labelOnly="1" outline="0" fieldPosition="0"/>
    </format>
    <format dxfId="10751">
      <pivotArea field="12" type="button" dataOnly="0" labelOnly="1" outline="0" axis="axisRow" fieldPosition="0"/>
    </format>
    <format dxfId="10750">
      <pivotArea dataOnly="0" labelOnly="1" outline="0" fieldPosition="0">
        <references count="1">
          <reference field="12" count="0"/>
        </references>
      </pivotArea>
    </format>
    <format dxfId="10749">
      <pivotArea field="12" dataOnly="0" labelOnly="1" grandRow="1" outline="0" axis="axisRow" fieldPosition="0">
        <references count="1">
          <reference field="4294967294" count="1" selected="0">
            <x v="1"/>
          </reference>
        </references>
      </pivotArea>
    </format>
    <format dxfId="10748">
      <pivotArea field="12" dataOnly="0" labelOnly="1" grandRow="1" outline="0" axis="axisRow" fieldPosition="0">
        <references count="1">
          <reference field="4294967294" count="1" selected="0">
            <x v="1"/>
          </reference>
        </references>
      </pivotArea>
    </format>
    <format dxfId="10747">
      <pivotArea type="origin" dataOnly="0" labelOnly="1" outline="0" fieldPosition="0"/>
    </format>
    <format dxfId="10746">
      <pivotArea field="12" type="button" dataOnly="0" labelOnly="1" outline="0" axis="axisRow" fieldPosition="0"/>
    </format>
    <format dxfId="10745">
      <pivotArea dataOnly="0" labelOnly="1" outline="0" fieldPosition="0">
        <references count="1">
          <reference field="12" count="0"/>
        </references>
      </pivotArea>
    </format>
    <format dxfId="10744">
      <pivotArea field="12" dataOnly="0" labelOnly="1" grandRow="1" outline="0" axis="axisRow" fieldPosition="0">
        <references count="1">
          <reference field="4294967294" count="1" selected="0">
            <x v="1"/>
          </reference>
        </references>
      </pivotArea>
    </format>
    <format dxfId="10743">
      <pivotArea field="12" dataOnly="0" labelOnly="1" grandRow="1" outline="0" axis="axisRow" fieldPosition="0">
        <references count="1">
          <reference field="4294967294" count="1" selected="0">
            <x v="1"/>
          </reference>
        </references>
      </pivotArea>
    </format>
    <format dxfId="10742">
      <pivotArea type="origin" dataOnly="0" labelOnly="1" outline="0" fieldPosition="0"/>
    </format>
    <format dxfId="10741">
      <pivotArea field="12" type="button" dataOnly="0" labelOnly="1" outline="0" axis="axisRow" fieldPosition="0"/>
    </format>
    <format dxfId="10740">
      <pivotArea dataOnly="0" labelOnly="1" outline="0" fieldPosition="0">
        <references count="1">
          <reference field="12" count="0"/>
        </references>
      </pivotArea>
    </format>
    <format dxfId="10739">
      <pivotArea field="12" dataOnly="0" labelOnly="1" grandRow="1" outline="0" axis="axisRow" fieldPosition="0">
        <references count="1">
          <reference field="4294967294" count="1" selected="0">
            <x v="1"/>
          </reference>
        </references>
      </pivotArea>
    </format>
    <format dxfId="10738">
      <pivotArea field="12" dataOnly="0" labelOnly="1" grandRow="1" outline="0" axis="axisRow" fieldPosition="0">
        <references count="1">
          <reference field="4294967294" count="1" selected="0">
            <x v="1"/>
          </reference>
        </references>
      </pivotArea>
    </format>
    <format dxfId="10737">
      <pivotArea outline="0" collapsedLevelsAreSubtotals="1" fieldPosition="0"/>
    </format>
    <format dxfId="10736">
      <pivotArea type="origin" dataOnly="0" labelOnly="1" outline="0" offset="B1" fieldPosition="0"/>
    </format>
    <format dxfId="10735">
      <pivotArea field="13" type="button" dataOnly="0" labelOnly="1" outline="0" axis="axisCol" fieldPosition="0"/>
    </format>
    <format dxfId="10734">
      <pivotArea type="topRight" dataOnly="0" labelOnly="1" outline="0" fieldPosition="0"/>
    </format>
    <format dxfId="10733">
      <pivotArea field="-2" type="button" dataOnly="0" labelOnly="1" outline="0" axis="axisRow" fieldPosition="1"/>
    </format>
    <format dxfId="10732">
      <pivotArea dataOnly="0" labelOnly="1" outline="0" fieldPosition="0">
        <references count="2">
          <reference field="4294967294" count="1">
            <x v="1"/>
          </reference>
          <reference field="12" count="1" selected="0">
            <x v="0"/>
          </reference>
        </references>
      </pivotArea>
    </format>
    <format dxfId="10731">
      <pivotArea dataOnly="0" labelOnly="1" outline="0" fieldPosition="0">
        <references count="2">
          <reference field="4294967294" count="1">
            <x v="1"/>
          </reference>
          <reference field="12" count="1" selected="0">
            <x v="1"/>
          </reference>
        </references>
      </pivotArea>
    </format>
    <format dxfId="10730">
      <pivotArea dataOnly="0" labelOnly="1" outline="0" fieldPosition="0">
        <references count="2">
          <reference field="4294967294" count="1">
            <x v="1"/>
          </reference>
          <reference field="12" count="1" selected="0">
            <x v="2"/>
          </reference>
        </references>
      </pivotArea>
    </format>
    <format dxfId="10729">
      <pivotArea dataOnly="0" labelOnly="1" outline="0" fieldPosition="0">
        <references count="2">
          <reference field="4294967294" count="1">
            <x v="1"/>
          </reference>
          <reference field="12" count="1" selected="0">
            <x v="3"/>
          </reference>
        </references>
      </pivotArea>
    </format>
    <format dxfId="10728">
      <pivotArea dataOnly="0" labelOnly="1" outline="0" fieldPosition="0">
        <references count="2">
          <reference field="4294967294" count="1">
            <x v="1"/>
          </reference>
          <reference field="12" count="1" selected="0">
            <x v="4"/>
          </reference>
        </references>
      </pivotArea>
    </format>
    <format dxfId="10727">
      <pivotArea dataOnly="0" labelOnly="1" outline="0" fieldPosition="0">
        <references count="2">
          <reference field="4294967294" count="1">
            <x v="1"/>
          </reference>
          <reference field="12" count="1" selected="0">
            <x v="5"/>
          </reference>
        </references>
      </pivotArea>
    </format>
    <format dxfId="10726">
      <pivotArea dataOnly="0" labelOnly="1" outline="0" fieldPosition="0">
        <references count="1">
          <reference field="13" count="0"/>
        </references>
      </pivotArea>
    </format>
    <format dxfId="10725">
      <pivotArea dataOnly="0" labelOnly="1" grandCol="1" outline="0" fieldPosition="0"/>
    </format>
    <format dxfId="10724">
      <pivotArea outline="0" collapsedLevelsAreSubtotals="1" fieldPosition="0"/>
    </format>
    <format dxfId="10723">
      <pivotArea field="12" type="button" dataOnly="0" labelOnly="1" outline="0" axis="axisRow" fieldPosition="0"/>
    </format>
    <format dxfId="10722">
      <pivotArea field="-2" type="button" dataOnly="0" labelOnly="1" outline="0" axis="axisRow" fieldPosition="1"/>
    </format>
    <format dxfId="10721">
      <pivotArea dataOnly="0" labelOnly="1" outline="0" fieldPosition="0">
        <references count="1">
          <reference field="12" count="0"/>
        </references>
      </pivotArea>
    </format>
    <format dxfId="10720">
      <pivotArea field="12" dataOnly="0" labelOnly="1" grandRow="1" outline="0" axis="axisRow" fieldPosition="0">
        <references count="1">
          <reference field="4294967294" count="1" selected="0">
            <x v="0"/>
          </reference>
        </references>
      </pivotArea>
    </format>
    <format dxfId="10719">
      <pivotArea field="12" dataOnly="0" labelOnly="1" grandRow="1" outline="0" axis="axisRow" fieldPosition="0">
        <references count="1">
          <reference field="4294967294" count="1" selected="0">
            <x v="1"/>
          </reference>
        </references>
      </pivotArea>
    </format>
    <format dxfId="10718">
      <pivotArea field="12" dataOnly="0" labelOnly="1" grandRow="1" outline="0" axis="axisRow" fieldPosition="0">
        <references count="1">
          <reference field="4294967294" count="1" selected="0">
            <x v="0"/>
          </reference>
        </references>
      </pivotArea>
    </format>
    <format dxfId="10717">
      <pivotArea field="12" dataOnly="0" labelOnly="1" grandRow="1" outline="0" axis="axisRow" fieldPosition="0">
        <references count="1">
          <reference field="4294967294" count="1" selected="0">
            <x v="1"/>
          </reference>
        </references>
      </pivotArea>
    </format>
    <format dxfId="10716">
      <pivotArea dataOnly="0" labelOnly="1" outline="0" fieldPosition="0">
        <references count="2">
          <reference field="4294967294" count="2">
            <x v="0"/>
            <x v="1"/>
          </reference>
          <reference field="12" count="1" selected="0">
            <x v="0"/>
          </reference>
        </references>
      </pivotArea>
    </format>
    <format dxfId="10715">
      <pivotArea dataOnly="0" labelOnly="1" outline="0" fieldPosition="0">
        <references count="2">
          <reference field="4294967294" count="2">
            <x v="0"/>
            <x v="1"/>
          </reference>
          <reference field="12" count="1" selected="0">
            <x v="1"/>
          </reference>
        </references>
      </pivotArea>
    </format>
    <format dxfId="10714">
      <pivotArea dataOnly="0" labelOnly="1" outline="0" fieldPosition="0">
        <references count="2">
          <reference field="4294967294" count="2">
            <x v="0"/>
            <x v="1"/>
          </reference>
          <reference field="12" count="1" selected="0">
            <x v="2"/>
          </reference>
        </references>
      </pivotArea>
    </format>
    <format dxfId="10713">
      <pivotArea dataOnly="0" labelOnly="1" outline="0" fieldPosition="0">
        <references count="2">
          <reference field="4294967294" count="2">
            <x v="0"/>
            <x v="1"/>
          </reference>
          <reference field="12" count="1" selected="0">
            <x v="3"/>
          </reference>
        </references>
      </pivotArea>
    </format>
    <format dxfId="10712">
      <pivotArea dataOnly="0" labelOnly="1" outline="0" fieldPosition="0">
        <references count="2">
          <reference field="4294967294" count="2">
            <x v="0"/>
            <x v="1"/>
          </reference>
          <reference field="12" count="1" selected="0">
            <x v="4"/>
          </reference>
        </references>
      </pivotArea>
    </format>
    <format dxfId="10711">
      <pivotArea dataOnly="0" labelOnly="1" outline="0" fieldPosition="0">
        <references count="2">
          <reference field="4294967294" count="2">
            <x v="0"/>
            <x v="1"/>
          </reference>
          <reference field="12" count="1" selected="0">
            <x v="5"/>
          </reference>
        </references>
      </pivotArea>
    </format>
    <format dxfId="10710">
      <pivotArea dataOnly="0" labelOnly="1" outline="0" fieldPosition="0">
        <references count="1">
          <reference field="13" count="0"/>
        </references>
      </pivotArea>
    </format>
    <format dxfId="10709">
      <pivotArea dataOnly="0" labelOnly="1" grandCol="1" outline="0" fieldPosition="0"/>
    </format>
    <format dxfId="10708">
      <pivotArea outline="0" collapsedLevelsAreSubtotals="1" fieldPosition="0"/>
    </format>
    <format dxfId="10707">
      <pivotArea field="12" type="button" dataOnly="0" labelOnly="1" outline="0" axis="axisRow" fieldPosition="0"/>
    </format>
    <format dxfId="10706">
      <pivotArea field="-2" type="button" dataOnly="0" labelOnly="1" outline="0" axis="axisRow" fieldPosition="1"/>
    </format>
    <format dxfId="10705">
      <pivotArea dataOnly="0" labelOnly="1" outline="0" fieldPosition="0">
        <references count="1">
          <reference field="12" count="0"/>
        </references>
      </pivotArea>
    </format>
    <format dxfId="10704">
      <pivotArea field="12" dataOnly="0" labelOnly="1" grandRow="1" outline="0" axis="axisRow" fieldPosition="0">
        <references count="1">
          <reference field="4294967294" count="1" selected="0">
            <x v="0"/>
          </reference>
        </references>
      </pivotArea>
    </format>
    <format dxfId="10703">
      <pivotArea field="12" dataOnly="0" labelOnly="1" grandRow="1" outline="0" axis="axisRow" fieldPosition="0">
        <references count="1">
          <reference field="4294967294" count="1" selected="0">
            <x v="1"/>
          </reference>
        </references>
      </pivotArea>
    </format>
    <format dxfId="10702">
      <pivotArea field="12" dataOnly="0" labelOnly="1" grandRow="1" outline="0" axis="axisRow" fieldPosition="0">
        <references count="1">
          <reference field="4294967294" count="1" selected="0">
            <x v="0"/>
          </reference>
        </references>
      </pivotArea>
    </format>
    <format dxfId="10701">
      <pivotArea field="12" dataOnly="0" labelOnly="1" grandRow="1" outline="0" axis="axisRow" fieldPosition="0">
        <references count="1">
          <reference field="4294967294" count="1" selected="0">
            <x v="1"/>
          </reference>
        </references>
      </pivotArea>
    </format>
    <format dxfId="10700">
      <pivotArea dataOnly="0" labelOnly="1" outline="0" fieldPosition="0">
        <references count="2">
          <reference field="4294967294" count="2">
            <x v="0"/>
            <x v="1"/>
          </reference>
          <reference field="12" count="1" selected="0">
            <x v="0"/>
          </reference>
        </references>
      </pivotArea>
    </format>
    <format dxfId="10699">
      <pivotArea dataOnly="0" labelOnly="1" outline="0" fieldPosition="0">
        <references count="2">
          <reference field="4294967294" count="2">
            <x v="0"/>
            <x v="1"/>
          </reference>
          <reference field="12" count="1" selected="0">
            <x v="1"/>
          </reference>
        </references>
      </pivotArea>
    </format>
    <format dxfId="10698">
      <pivotArea dataOnly="0" labelOnly="1" outline="0" fieldPosition="0">
        <references count="2">
          <reference field="4294967294" count="2">
            <x v="0"/>
            <x v="1"/>
          </reference>
          <reference field="12" count="1" selected="0">
            <x v="2"/>
          </reference>
        </references>
      </pivotArea>
    </format>
    <format dxfId="10697">
      <pivotArea dataOnly="0" labelOnly="1" outline="0" fieldPosition="0">
        <references count="2">
          <reference field="4294967294" count="2">
            <x v="0"/>
            <x v="1"/>
          </reference>
          <reference field="12" count="1" selected="0">
            <x v="3"/>
          </reference>
        </references>
      </pivotArea>
    </format>
    <format dxfId="10696">
      <pivotArea dataOnly="0" labelOnly="1" outline="0" fieldPosition="0">
        <references count="2">
          <reference field="4294967294" count="2">
            <x v="0"/>
            <x v="1"/>
          </reference>
          <reference field="12" count="1" selected="0">
            <x v="4"/>
          </reference>
        </references>
      </pivotArea>
    </format>
    <format dxfId="10695">
      <pivotArea dataOnly="0" labelOnly="1" outline="0" fieldPosition="0">
        <references count="2">
          <reference field="4294967294" count="2">
            <x v="0"/>
            <x v="1"/>
          </reference>
          <reference field="12" count="1" selected="0">
            <x v="5"/>
          </reference>
        </references>
      </pivotArea>
    </format>
    <format dxfId="10694">
      <pivotArea dataOnly="0" labelOnly="1" outline="0" fieldPosition="0">
        <references count="1">
          <reference field="13" count="0"/>
        </references>
      </pivotArea>
    </format>
    <format dxfId="10693">
      <pivotArea dataOnly="0" labelOnly="1" grandCol="1" outline="0" fieldPosition="0"/>
    </format>
    <format dxfId="10692">
      <pivotArea outline="0" collapsedLevelsAreSubtotals="1" fieldPosition="0"/>
    </format>
    <format dxfId="10691">
      <pivotArea field="12" type="button" dataOnly="0" labelOnly="1" outline="0" axis="axisRow" fieldPosition="0"/>
    </format>
    <format dxfId="10690">
      <pivotArea field="-2" type="button" dataOnly="0" labelOnly="1" outline="0" axis="axisRow" fieldPosition="1"/>
    </format>
    <format dxfId="10689">
      <pivotArea dataOnly="0" labelOnly="1" outline="0" fieldPosition="0">
        <references count="1">
          <reference field="12" count="0"/>
        </references>
      </pivotArea>
    </format>
    <format dxfId="10688">
      <pivotArea field="12" dataOnly="0" labelOnly="1" grandRow="1" outline="0" axis="axisRow" fieldPosition="0">
        <references count="1">
          <reference field="4294967294" count="1" selected="0">
            <x v="0"/>
          </reference>
        </references>
      </pivotArea>
    </format>
    <format dxfId="10687">
      <pivotArea field="12" dataOnly="0" labelOnly="1" grandRow="1" outline="0" axis="axisRow" fieldPosition="0">
        <references count="1">
          <reference field="4294967294" count="1" selected="0">
            <x v="1"/>
          </reference>
        </references>
      </pivotArea>
    </format>
    <format dxfId="10686">
      <pivotArea field="12" dataOnly="0" labelOnly="1" grandRow="1" outline="0" axis="axisRow" fieldPosition="0">
        <references count="1">
          <reference field="4294967294" count="1" selected="0">
            <x v="0"/>
          </reference>
        </references>
      </pivotArea>
    </format>
    <format dxfId="10685">
      <pivotArea field="12" dataOnly="0" labelOnly="1" grandRow="1" outline="0" axis="axisRow" fieldPosition="0">
        <references count="1">
          <reference field="4294967294" count="1" selected="0">
            <x v="1"/>
          </reference>
        </references>
      </pivotArea>
    </format>
    <format dxfId="10684">
      <pivotArea dataOnly="0" labelOnly="1" outline="0" fieldPosition="0">
        <references count="2">
          <reference field="4294967294" count="2">
            <x v="0"/>
            <x v="1"/>
          </reference>
          <reference field="12" count="1" selected="0">
            <x v="0"/>
          </reference>
        </references>
      </pivotArea>
    </format>
    <format dxfId="10683">
      <pivotArea dataOnly="0" labelOnly="1" outline="0" fieldPosition="0">
        <references count="2">
          <reference field="4294967294" count="2">
            <x v="0"/>
            <x v="1"/>
          </reference>
          <reference field="12" count="1" selected="0">
            <x v="1"/>
          </reference>
        </references>
      </pivotArea>
    </format>
    <format dxfId="10682">
      <pivotArea dataOnly="0" labelOnly="1" outline="0" fieldPosition="0">
        <references count="2">
          <reference field="4294967294" count="2">
            <x v="0"/>
            <x v="1"/>
          </reference>
          <reference field="12" count="1" selected="0">
            <x v="2"/>
          </reference>
        </references>
      </pivotArea>
    </format>
    <format dxfId="10681">
      <pivotArea dataOnly="0" labelOnly="1" outline="0" fieldPosition="0">
        <references count="2">
          <reference field="4294967294" count="2">
            <x v="0"/>
            <x v="1"/>
          </reference>
          <reference field="12" count="1" selected="0">
            <x v="3"/>
          </reference>
        </references>
      </pivotArea>
    </format>
    <format dxfId="10680">
      <pivotArea dataOnly="0" labelOnly="1" outline="0" fieldPosition="0">
        <references count="2">
          <reference field="4294967294" count="2">
            <x v="0"/>
            <x v="1"/>
          </reference>
          <reference field="12" count="1" selected="0">
            <x v="4"/>
          </reference>
        </references>
      </pivotArea>
    </format>
    <format dxfId="10679">
      <pivotArea dataOnly="0" labelOnly="1" outline="0" fieldPosition="0">
        <references count="2">
          <reference field="4294967294" count="2">
            <x v="0"/>
            <x v="1"/>
          </reference>
          <reference field="12" count="1" selected="0">
            <x v="5"/>
          </reference>
        </references>
      </pivotArea>
    </format>
    <format dxfId="10678">
      <pivotArea dataOnly="0" labelOnly="1" outline="0" fieldPosition="0">
        <references count="1">
          <reference field="13" count="0"/>
        </references>
      </pivotArea>
    </format>
    <format dxfId="10677">
      <pivotArea dataOnly="0" labelOnly="1" grandCol="1" outline="0" fieldPosition="0"/>
    </format>
    <format dxfId="10676">
      <pivotArea outline="0" collapsedLevelsAreSubtotals="1" fieldPosition="0"/>
    </format>
    <format dxfId="10675">
      <pivotArea field="12" type="button" dataOnly="0" labelOnly="1" outline="0" axis="axisRow" fieldPosition="0"/>
    </format>
    <format dxfId="10674">
      <pivotArea field="-2" type="button" dataOnly="0" labelOnly="1" outline="0" axis="axisRow" fieldPosition="1"/>
    </format>
    <format dxfId="10673">
      <pivotArea dataOnly="0" labelOnly="1" outline="0" fieldPosition="0">
        <references count="1">
          <reference field="12" count="0"/>
        </references>
      </pivotArea>
    </format>
    <format dxfId="10672">
      <pivotArea field="12" dataOnly="0" labelOnly="1" grandRow="1" outline="0" axis="axisRow" fieldPosition="0">
        <references count="1">
          <reference field="4294967294" count="1" selected="0">
            <x v="0"/>
          </reference>
        </references>
      </pivotArea>
    </format>
    <format dxfId="10671">
      <pivotArea field="12" dataOnly="0" labelOnly="1" grandRow="1" outline="0" axis="axisRow" fieldPosition="0">
        <references count="1">
          <reference field="4294967294" count="1" selected="0">
            <x v="1"/>
          </reference>
        </references>
      </pivotArea>
    </format>
    <format dxfId="10670">
      <pivotArea field="12" dataOnly="0" labelOnly="1" grandRow="1" outline="0" axis="axisRow" fieldPosition="0">
        <references count="1">
          <reference field="4294967294" count="1" selected="0">
            <x v="0"/>
          </reference>
        </references>
      </pivotArea>
    </format>
    <format dxfId="10669">
      <pivotArea field="12" dataOnly="0" labelOnly="1" grandRow="1" outline="0" axis="axisRow" fieldPosition="0">
        <references count="1">
          <reference field="4294967294" count="1" selected="0">
            <x v="1"/>
          </reference>
        </references>
      </pivotArea>
    </format>
    <format dxfId="10668">
      <pivotArea dataOnly="0" labelOnly="1" outline="0" fieldPosition="0">
        <references count="2">
          <reference field="4294967294" count="2">
            <x v="0"/>
            <x v="1"/>
          </reference>
          <reference field="12" count="1" selected="0">
            <x v="0"/>
          </reference>
        </references>
      </pivotArea>
    </format>
    <format dxfId="10667">
      <pivotArea dataOnly="0" labelOnly="1" outline="0" fieldPosition="0">
        <references count="2">
          <reference field="4294967294" count="2">
            <x v="0"/>
            <x v="1"/>
          </reference>
          <reference field="12" count="1" selected="0">
            <x v="1"/>
          </reference>
        </references>
      </pivotArea>
    </format>
    <format dxfId="10666">
      <pivotArea dataOnly="0" labelOnly="1" outline="0" fieldPosition="0">
        <references count="2">
          <reference field="4294967294" count="2">
            <x v="0"/>
            <x v="1"/>
          </reference>
          <reference field="12" count="1" selected="0">
            <x v="2"/>
          </reference>
        </references>
      </pivotArea>
    </format>
    <format dxfId="10665">
      <pivotArea dataOnly="0" labelOnly="1" outline="0" fieldPosition="0">
        <references count="2">
          <reference field="4294967294" count="2">
            <x v="0"/>
            <x v="1"/>
          </reference>
          <reference field="12" count="1" selected="0">
            <x v="3"/>
          </reference>
        </references>
      </pivotArea>
    </format>
    <format dxfId="10664">
      <pivotArea dataOnly="0" labelOnly="1" outline="0" fieldPosition="0">
        <references count="2">
          <reference field="4294967294" count="2">
            <x v="0"/>
            <x v="1"/>
          </reference>
          <reference field="12" count="1" selected="0">
            <x v="4"/>
          </reference>
        </references>
      </pivotArea>
    </format>
    <format dxfId="10663">
      <pivotArea dataOnly="0" labelOnly="1" outline="0" fieldPosition="0">
        <references count="2">
          <reference field="4294967294" count="2">
            <x v="0"/>
            <x v="1"/>
          </reference>
          <reference field="12" count="1" selected="0">
            <x v="5"/>
          </reference>
        </references>
      </pivotArea>
    </format>
    <format dxfId="10662">
      <pivotArea dataOnly="0" labelOnly="1" outline="0" fieldPosition="0">
        <references count="1">
          <reference field="13" count="0"/>
        </references>
      </pivotArea>
    </format>
    <format dxfId="10661">
      <pivotArea dataOnly="0" labelOnly="1" grandCol="1" outline="0" fieldPosition="0"/>
    </format>
    <format dxfId="10660">
      <pivotArea field="12" type="button" dataOnly="0" labelOnly="1" outline="0" axis="axisRow" fieldPosition="0"/>
    </format>
    <format dxfId="10659">
      <pivotArea field="-2" type="button" dataOnly="0" labelOnly="1" outline="0" axis="axisRow" fieldPosition="1"/>
    </format>
    <format dxfId="10658">
      <pivotArea dataOnly="0" labelOnly="1" outline="0" fieldPosition="0">
        <references count="1">
          <reference field="13" count="0"/>
        </references>
      </pivotArea>
    </format>
    <format dxfId="10657">
      <pivotArea dataOnly="0" labelOnly="1" grandCol="1" outline="0" fieldPosition="0"/>
    </format>
    <format dxfId="10656">
      <pivotArea field="12" grandRow="1" outline="0" axis="axisRow" fieldPosition="0">
        <references count="1">
          <reference field="4294967294" count="1" selected="0">
            <x v="1"/>
          </reference>
        </references>
      </pivotArea>
    </format>
    <format dxfId="10655">
      <pivotArea field="12" dataOnly="0" labelOnly="1" grandRow="1" outline="0" axis="axisRow" fieldPosition="0">
        <references count="1">
          <reference field="4294967294" count="1" selected="0">
            <x v="0"/>
          </reference>
        </references>
      </pivotArea>
    </format>
    <format dxfId="10654">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21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1016">
      <pivotArea dataOnly="0" labelOnly="1" outline="0" fieldPosition="0">
        <references count="1">
          <reference field="13" count="0"/>
        </references>
      </pivotArea>
    </format>
    <format dxfId="11015">
      <pivotArea dataOnly="0" labelOnly="1" grandCol="1" outline="0" fieldPosition="0"/>
    </format>
    <format dxfId="11014">
      <pivotArea dataOnly="0" labelOnly="1" outline="0" fieldPosition="0">
        <references count="1">
          <reference field="13" count="0"/>
        </references>
      </pivotArea>
    </format>
    <format dxfId="11013">
      <pivotArea dataOnly="0" labelOnly="1" grandCol="1" outline="0" fieldPosition="0"/>
    </format>
    <format dxfId="11012">
      <pivotArea dataOnly="0" labelOnly="1" outline="0" fieldPosition="0">
        <references count="1">
          <reference field="13" count="0"/>
        </references>
      </pivotArea>
    </format>
    <format dxfId="11011">
      <pivotArea dataOnly="0" labelOnly="1" grandCol="1" outline="0" fieldPosition="0"/>
    </format>
    <format dxfId="11010">
      <pivotArea outline="0" collapsedLevelsAreSubtotals="1" fieldPosition="0"/>
    </format>
    <format dxfId="11009">
      <pivotArea dataOnly="0" labelOnly="1" grandRow="1" outline="0" fieldPosition="0"/>
    </format>
    <format dxfId="11008">
      <pivotArea outline="0" collapsedLevelsAreSubtotals="1" fieldPosition="0"/>
    </format>
    <format dxfId="11007">
      <pivotArea dataOnly="0" labelOnly="1" grandRow="1" outline="0" fieldPosition="0"/>
    </format>
    <format dxfId="11006">
      <pivotArea type="all" dataOnly="0" outline="0" fieldPosition="0"/>
    </format>
    <format dxfId="11005">
      <pivotArea dataOnly="0" labelOnly="1" outline="0" fieldPosition="0">
        <references count="1">
          <reference field="12" count="0"/>
        </references>
      </pivotArea>
    </format>
    <format dxfId="11004">
      <pivotArea dataOnly="0" labelOnly="1" outline="0" fieldPosition="0">
        <references count="1">
          <reference field="12" count="0"/>
        </references>
      </pivotArea>
    </format>
    <format dxfId="11003">
      <pivotArea type="all" dataOnly="0" outline="0" fieldPosition="0"/>
    </format>
    <format dxfId="11002">
      <pivotArea grandCol="1" outline="0" collapsedLevelsAreSubtotals="1" fieldPosition="0"/>
    </format>
    <format dxfId="11001">
      <pivotArea grandRow="1" grandCol="1" outline="0" collapsedLevelsAreSubtotals="1" fieldPosition="0"/>
    </format>
    <format dxfId="11000">
      <pivotArea dataOnly="0" labelOnly="1" grandRow="1" outline="0" fieldPosition="0"/>
    </format>
    <format dxfId="10999">
      <pivotArea dataOnly="0" labelOnly="1" grandRow="1" outline="0" fieldPosition="0"/>
    </format>
    <format dxfId="10998">
      <pivotArea field="13" grandRow="1" outline="0" collapsedLevelsAreSubtotals="1" axis="axisCol" fieldPosition="0">
        <references count="1">
          <reference field="13" count="1" selected="0">
            <x v="1"/>
          </reference>
        </references>
      </pivotArea>
    </format>
    <format dxfId="10997">
      <pivotArea dataOnly="0" labelOnly="1" grandRow="1" outline="0" fieldPosition="0"/>
    </format>
    <format dxfId="10996">
      <pivotArea dataOnly="0" labelOnly="1" grandRow="1" outline="0" fieldPosition="0"/>
    </format>
    <format dxfId="10995">
      <pivotArea dataOnly="0" labelOnly="1" grandRow="1" outline="0" fieldPosition="0"/>
    </format>
    <format dxfId="10994">
      <pivotArea dataOnly="0" labelOnly="1" grandRow="1" outline="0" fieldPosition="0"/>
    </format>
    <format dxfId="10993">
      <pivotArea dataOnly="0" labelOnly="1" grandRow="1" outline="0" fieldPosition="0"/>
    </format>
    <format dxfId="10992">
      <pivotArea dataOnly="0" labelOnly="1" grandRow="1" outline="0" fieldPosition="0"/>
    </format>
    <format dxfId="10991">
      <pivotArea outline="0" collapsedLevelsAreSubtotals="1" fieldPosition="0"/>
    </format>
    <format dxfId="10990">
      <pivotArea grandRow="1" outline="0" collapsedLevelsAreSubtotals="1" fieldPosition="0"/>
    </format>
    <format dxfId="10989">
      <pivotArea outline="0" collapsedLevelsAreSubtotals="1" fieldPosition="0"/>
    </format>
    <format dxfId="10988">
      <pivotArea outline="0" collapsedLevelsAreSubtotals="1" fieldPosition="0"/>
    </format>
    <format dxfId="10987">
      <pivotArea grandRow="1" grandCol="1" outline="0" collapsedLevelsAreSubtotals="1" fieldPosition="0"/>
    </format>
    <format dxfId="10986">
      <pivotArea dataOnly="0" labelOnly="1" outline="0" fieldPosition="0">
        <references count="1">
          <reference field="13" count="0"/>
        </references>
      </pivotArea>
    </format>
    <format dxfId="10985">
      <pivotArea dataOnly="0" labelOnly="1" grandCol="1" outline="0" fieldPosition="0"/>
    </format>
    <format dxfId="10984">
      <pivotArea dataOnly="0" labelOnly="1" outline="0" fieldPosition="0">
        <references count="1">
          <reference field="13" count="0"/>
        </references>
      </pivotArea>
    </format>
    <format dxfId="10983">
      <pivotArea dataOnly="0" labelOnly="1" grandCol="1" outline="0" fieldPosition="0"/>
    </format>
    <format dxfId="10982">
      <pivotArea dataOnly="0" labelOnly="1" outline="0" fieldPosition="0">
        <references count="1">
          <reference field="13" count="0"/>
        </references>
      </pivotArea>
    </format>
    <format dxfId="10981">
      <pivotArea dataOnly="0" labelOnly="1" grandCol="1" outline="0" fieldPosition="0"/>
    </format>
    <format dxfId="10980">
      <pivotArea outline="0" collapsedLevelsAreSubtotals="1" fieldPosition="0"/>
    </format>
    <format dxfId="10979">
      <pivotArea dataOnly="0" labelOnly="1" grandRow="1" outline="0" fieldPosition="0"/>
    </format>
    <format dxfId="10978">
      <pivotArea dataOnly="0" labelOnly="1" outline="0" fieldPosition="0">
        <references count="1">
          <reference field="13" count="0"/>
        </references>
      </pivotArea>
    </format>
    <format dxfId="10977">
      <pivotArea dataOnly="0" labelOnly="1" grandCol="1" outline="0" fieldPosition="0"/>
    </format>
    <format dxfId="10976">
      <pivotArea dataOnly="0" labelOnly="1" grandRow="1" outline="0" fieldPosition="0"/>
    </format>
    <format dxfId="10975">
      <pivotArea grandRow="1" outline="0" collapsedLevelsAreSubtotals="1" fieldPosition="0"/>
    </format>
    <format dxfId="10974">
      <pivotArea dataOnly="0" labelOnly="1" grandRow="1" outline="0" fieldPosition="0"/>
    </format>
    <format dxfId="10973">
      <pivotArea type="all" dataOnly="0" outline="0" fieldPosition="0"/>
    </format>
    <format dxfId="10972">
      <pivotArea outline="0" collapsedLevelsAreSubtotals="1" fieldPosition="0"/>
    </format>
    <format dxfId="10971">
      <pivotArea dataOnly="0" labelOnly="1" grandRow="1" outline="0" fieldPosition="0"/>
    </format>
    <format dxfId="10970">
      <pivotArea dataOnly="0" labelOnly="1" outline="0" fieldPosition="0">
        <references count="1">
          <reference field="13" count="0"/>
        </references>
      </pivotArea>
    </format>
    <format dxfId="10969">
      <pivotArea dataOnly="0" labelOnly="1" grandCol="1" outline="0" fieldPosition="0"/>
    </format>
    <format dxfId="10968">
      <pivotArea dataOnly="0" labelOnly="1" grandRow="1" outline="0" fieldPosition="0"/>
    </format>
    <format dxfId="10967">
      <pivotArea dataOnly="0" labelOnly="1" outline="0" fieldPosition="0">
        <references count="1">
          <reference field="13" count="0"/>
        </references>
      </pivotArea>
    </format>
    <format dxfId="10966">
      <pivotArea dataOnly="0" labelOnly="1" grandCol="1" outline="0" fieldPosition="0"/>
    </format>
    <format dxfId="10965">
      <pivotArea dataOnly="0" labelOnly="1" grandRow="1" outline="0" fieldPosition="0"/>
    </format>
    <format dxfId="10964">
      <pivotArea dataOnly="0" labelOnly="1" outline="0" fieldPosition="0">
        <references count="1">
          <reference field="13" count="0"/>
        </references>
      </pivotArea>
    </format>
    <format dxfId="10963">
      <pivotArea dataOnly="0" labelOnly="1" grandCol="1" outline="0" fieldPosition="0"/>
    </format>
    <format dxfId="10962">
      <pivotArea dataOnly="0" labelOnly="1" grandRow="1" outline="0" fieldPosition="0"/>
    </format>
    <format dxfId="10961">
      <pivotArea dataOnly="0" labelOnly="1" outline="0" fieldPosition="0">
        <references count="1">
          <reference field="13" count="0"/>
        </references>
      </pivotArea>
    </format>
    <format dxfId="10960">
      <pivotArea dataOnly="0" labelOnly="1" grandCol="1" outline="0" fieldPosition="0"/>
    </format>
    <format dxfId="10959">
      <pivotArea dataOnly="0" labelOnly="1" outline="0" fieldPosition="0">
        <references count="1">
          <reference field="13" count="0"/>
        </references>
      </pivotArea>
    </format>
    <format dxfId="10958">
      <pivotArea dataOnly="0" labelOnly="1" grandCol="1" outline="0" fieldPosition="0"/>
    </format>
    <format dxfId="10957">
      <pivotArea dataOnly="0" labelOnly="1" grandRow="1" outline="0" fieldPosition="0"/>
    </format>
    <format dxfId="10956">
      <pivotArea grandRow="1" outline="0" collapsedLevelsAreSubtotals="1" fieldPosition="0"/>
    </format>
    <format dxfId="10955">
      <pivotArea dataOnly="0" labelOnly="1" grandRow="1" outline="0" fieldPosition="0"/>
    </format>
    <format dxfId="10954">
      <pivotArea dataOnly="0" labelOnly="1" outline="0" fieldPosition="0">
        <references count="1">
          <reference field="13" count="0"/>
        </references>
      </pivotArea>
    </format>
    <format dxfId="10953">
      <pivotArea dataOnly="0" labelOnly="1" grandCol="1" outline="0" fieldPosition="0"/>
    </format>
    <format dxfId="10952">
      <pivotArea dataOnly="0" labelOnly="1" outline="0" fieldPosition="0">
        <references count="1">
          <reference field="13" count="0"/>
        </references>
      </pivotArea>
    </format>
    <format dxfId="10951">
      <pivotArea dataOnly="0" labelOnly="1" grandCol="1" outline="0" fieldPosition="0"/>
    </format>
    <format dxfId="10950">
      <pivotArea dataOnly="0" labelOnly="1" outline="0" fieldPosition="0">
        <references count="1">
          <reference field="13" count="0"/>
        </references>
      </pivotArea>
    </format>
    <format dxfId="10949">
      <pivotArea dataOnly="0" labelOnly="1" grandCol="1" outline="0" fieldPosition="0"/>
    </format>
    <format dxfId="10948">
      <pivotArea dataOnly="0" labelOnly="1" outline="0" fieldPosition="0">
        <references count="1">
          <reference field="13" count="0"/>
        </references>
      </pivotArea>
    </format>
    <format dxfId="10947">
      <pivotArea dataOnly="0" labelOnly="1" grandCol="1" outline="0" fieldPosition="0"/>
    </format>
    <format dxfId="10946">
      <pivotArea dataOnly="0" labelOnly="1" outline="0" fieldPosition="0">
        <references count="1">
          <reference field="13" count="0"/>
        </references>
      </pivotArea>
    </format>
    <format dxfId="10945">
      <pivotArea dataOnly="0" labelOnly="1" grandCol="1" outline="0" fieldPosition="0"/>
    </format>
    <format dxfId="10944">
      <pivotArea dataOnly="0" labelOnly="1" grandRow="1" outline="0" fieldPosition="0"/>
    </format>
    <format dxfId="10943">
      <pivotArea dataOnly="0" labelOnly="1" outline="0" fieldPosition="0">
        <references count="1">
          <reference field="13" count="0"/>
        </references>
      </pivotArea>
    </format>
    <format dxfId="10942">
      <pivotArea dataOnly="0" labelOnly="1" grandCol="1" outline="0" fieldPosition="0"/>
    </format>
    <format dxfId="10941">
      <pivotArea dataOnly="0" labelOnly="1" outline="0" fieldPosition="0">
        <references count="1">
          <reference field="13" count="0"/>
        </references>
      </pivotArea>
    </format>
    <format dxfId="10940">
      <pivotArea dataOnly="0" labelOnly="1" grandCol="1" outline="0" fieldPosition="0"/>
    </format>
    <format dxfId="10939">
      <pivotArea grandRow="1" outline="0" collapsedLevelsAreSubtotals="1" fieldPosition="0"/>
    </format>
    <format dxfId="10938">
      <pivotArea dataOnly="0" labelOnly="1" grandRow="1" outline="0" fieldPosition="0"/>
    </format>
    <format dxfId="10937">
      <pivotArea dataOnly="0" labelOnly="1" grandRow="1" outline="0" fieldPosition="0"/>
    </format>
    <format dxfId="10936">
      <pivotArea type="origin" dataOnly="0" labelOnly="1" outline="0" fieldPosition="0"/>
    </format>
    <format dxfId="10935">
      <pivotArea dataOnly="0" labelOnly="1" grandRow="1" outline="0" fieldPosition="0"/>
    </format>
    <format dxfId="10934">
      <pivotArea type="origin" dataOnly="0" labelOnly="1" outline="0" fieldPosition="0"/>
    </format>
    <format dxfId="10933">
      <pivotArea dataOnly="0" labelOnly="1" grandRow="1" outline="0" fieldPosition="0"/>
    </format>
    <format dxfId="10932">
      <pivotArea type="origin" dataOnly="0" labelOnly="1" outline="0" fieldPosition="0"/>
    </format>
    <format dxfId="10931">
      <pivotArea dataOnly="0" labelOnly="1" grandRow="1" outline="0" fieldPosition="0"/>
    </format>
    <format dxfId="10930">
      <pivotArea type="origin" dataOnly="0" labelOnly="1" outline="0" fieldPosition="0"/>
    </format>
    <format dxfId="10929">
      <pivotArea dataOnly="0" labelOnly="1" grandRow="1" outline="0" fieldPosition="0"/>
    </format>
    <format dxfId="10928">
      <pivotArea dataOnly="0" labelOnly="1" grandRow="1" outline="0" fieldPosition="0"/>
    </format>
    <format dxfId="10927">
      <pivotArea grandRow="1" outline="0" collapsedLevelsAreSubtotals="1" fieldPosition="0"/>
    </format>
    <format dxfId="10926">
      <pivotArea grandRow="1" outline="0" collapsedLevelsAreSubtotals="1" fieldPosition="0"/>
    </format>
    <format dxfId="10925">
      <pivotArea grandRow="1" outline="0" collapsedLevelsAreSubtotals="1" fieldPosition="0"/>
    </format>
    <format dxfId="10924">
      <pivotArea grandRow="1" outline="0" collapsedLevelsAreSubtotals="1" fieldPosition="0"/>
    </format>
    <format dxfId="10923">
      <pivotArea dataOnly="0" labelOnly="1" outline="0" fieldPosition="0">
        <references count="1">
          <reference field="13" count="0"/>
        </references>
      </pivotArea>
    </format>
    <format dxfId="10922">
      <pivotArea dataOnly="0" labelOnly="1" grandCol="1" outline="0" fieldPosition="0"/>
    </format>
    <format dxfId="10921">
      <pivotArea dataOnly="0" labelOnly="1" outline="0" fieldPosition="0">
        <references count="1">
          <reference field="13" count="0"/>
        </references>
      </pivotArea>
    </format>
    <format dxfId="10920">
      <pivotArea dataOnly="0" labelOnly="1" grandCol="1" outline="0" fieldPosition="0"/>
    </format>
    <format dxfId="10919">
      <pivotArea dataOnly="0" labelOnly="1" outline="0" fieldPosition="0">
        <references count="1">
          <reference field="13" count="0"/>
        </references>
      </pivotArea>
    </format>
    <format dxfId="10918">
      <pivotArea dataOnly="0" labelOnly="1" grandCol="1" outline="0" fieldPosition="0"/>
    </format>
    <format dxfId="10917">
      <pivotArea dataOnly="0" labelOnly="1" outline="0" fieldPosition="0">
        <references count="1">
          <reference field="13" count="0"/>
        </references>
      </pivotArea>
    </format>
    <format dxfId="10916">
      <pivotArea dataOnly="0" labelOnly="1" grandCol="1" outline="0" fieldPosition="0"/>
    </format>
    <format dxfId="10915">
      <pivotArea dataOnly="0" labelOnly="1" outline="0" fieldPosition="0">
        <references count="1">
          <reference field="13" count="0"/>
        </references>
      </pivotArea>
    </format>
    <format dxfId="10914">
      <pivotArea dataOnly="0" labelOnly="1" grandCol="1" outline="0" fieldPosition="0"/>
    </format>
    <format dxfId="10913">
      <pivotArea dataOnly="0" labelOnly="1" outline="0" fieldPosition="0">
        <references count="1">
          <reference field="13" count="0"/>
        </references>
      </pivotArea>
    </format>
    <format dxfId="10912">
      <pivotArea dataOnly="0" labelOnly="1" grandCol="1" outline="0" fieldPosition="0"/>
    </format>
    <format dxfId="10911">
      <pivotArea grandRow="1" outline="0" collapsedLevelsAreSubtotals="1" fieldPosition="0"/>
    </format>
    <format dxfId="10910">
      <pivotArea grandRow="1" outline="0" collapsedLevelsAreSubtotals="1" fieldPosition="0"/>
    </format>
    <format dxfId="10909">
      <pivotArea dataOnly="0" labelOnly="1" outline="0" fieldPosition="0">
        <references count="1">
          <reference field="13" count="0"/>
        </references>
      </pivotArea>
    </format>
    <format dxfId="10908">
      <pivotArea dataOnly="0" labelOnly="1" grandCol="1" outline="0" fieldPosition="0"/>
    </format>
    <format dxfId="10907">
      <pivotArea dataOnly="0" labelOnly="1" outline="0" fieldPosition="0">
        <references count="1">
          <reference field="13" count="0"/>
        </references>
      </pivotArea>
    </format>
    <format dxfId="10906">
      <pivotArea dataOnly="0" labelOnly="1" grandCol="1" outline="0" fieldPosition="0"/>
    </format>
    <format dxfId="10905">
      <pivotArea dataOnly="0" labelOnly="1" outline="0" fieldPosition="0">
        <references count="1">
          <reference field="13" count="0"/>
        </references>
      </pivotArea>
    </format>
    <format dxfId="10904">
      <pivotArea dataOnly="0" labelOnly="1" grandCol="1" outline="0" fieldPosition="0"/>
    </format>
    <format dxfId="10903">
      <pivotArea dataOnly="0" labelOnly="1" outline="0" fieldPosition="0">
        <references count="1">
          <reference field="13" count="0"/>
        </references>
      </pivotArea>
    </format>
    <format dxfId="10902">
      <pivotArea dataOnly="0" labelOnly="1" grandCol="1" outline="0" fieldPosition="0"/>
    </format>
    <format dxfId="10901">
      <pivotArea dataOnly="0" labelOnly="1" outline="0" fieldPosition="0">
        <references count="1">
          <reference field="13" count="0"/>
        </references>
      </pivotArea>
    </format>
    <format dxfId="10900">
      <pivotArea dataOnly="0" labelOnly="1" grandCol="1" outline="0" fieldPosition="0"/>
    </format>
    <format dxfId="10899">
      <pivotArea grandRow="1" outline="0" collapsedLevelsAreSubtotals="1" fieldPosition="0"/>
    </format>
    <format dxfId="10898">
      <pivotArea dataOnly="0" labelOnly="1" outline="0" fieldPosition="0">
        <references count="1">
          <reference field="13" count="0"/>
        </references>
      </pivotArea>
    </format>
    <format dxfId="10897">
      <pivotArea dataOnly="0" labelOnly="1" grandCol="1" outline="0" fieldPosition="0"/>
    </format>
    <format dxfId="10896">
      <pivotArea dataOnly="0" labelOnly="1" outline="0" fieldPosition="0">
        <references count="1">
          <reference field="13" count="0"/>
        </references>
      </pivotArea>
    </format>
    <format dxfId="10895">
      <pivotArea dataOnly="0" labelOnly="1" grandCol="1" outline="0" fieldPosition="0"/>
    </format>
    <format dxfId="10894">
      <pivotArea dataOnly="0" labelOnly="1" outline="0" fieldPosition="0">
        <references count="1">
          <reference field="13" count="0"/>
        </references>
      </pivotArea>
    </format>
    <format dxfId="10893">
      <pivotArea dataOnly="0" labelOnly="1" grandCol="1" outline="0" fieldPosition="0"/>
    </format>
    <format dxfId="10892">
      <pivotArea dataOnly="0" labelOnly="1" outline="0" fieldPosition="0">
        <references count="1">
          <reference field="13" count="0"/>
        </references>
      </pivotArea>
    </format>
    <format dxfId="10891">
      <pivotArea dataOnly="0" labelOnly="1" grandCol="1" outline="0" fieldPosition="0"/>
    </format>
    <format dxfId="10890">
      <pivotArea dataOnly="0" labelOnly="1" outline="0" fieldPosition="0">
        <references count="1">
          <reference field="13" count="0"/>
        </references>
      </pivotArea>
    </format>
    <format dxfId="10889">
      <pivotArea dataOnly="0" labelOnly="1" grandCol="1" outline="0" fieldPosition="0"/>
    </format>
    <format dxfId="10888">
      <pivotArea dataOnly="0" labelOnly="1" outline="0" fieldPosition="0">
        <references count="1">
          <reference field="13" count="0"/>
        </references>
      </pivotArea>
    </format>
    <format dxfId="10887">
      <pivotArea dataOnly="0" labelOnly="1" grandCol="1" outline="0" fieldPosition="0"/>
    </format>
    <format dxfId="10886">
      <pivotArea dataOnly="0" labelOnly="1" outline="0" fieldPosition="0">
        <references count="1">
          <reference field="13" count="0"/>
        </references>
      </pivotArea>
    </format>
    <format dxfId="10885">
      <pivotArea dataOnly="0" labelOnly="1" grandCol="1" outline="0" fieldPosition="0"/>
    </format>
    <format dxfId="10884">
      <pivotArea dataOnly="0" labelOnly="1" outline="0" fieldPosition="0">
        <references count="1">
          <reference field="13" count="0"/>
        </references>
      </pivotArea>
    </format>
    <format dxfId="10883">
      <pivotArea dataOnly="0" labelOnly="1" grandCol="1" outline="0" fieldPosition="0"/>
    </format>
    <format dxfId="10882">
      <pivotArea dataOnly="0" labelOnly="1" outline="0" fieldPosition="0">
        <references count="1">
          <reference field="13" count="0"/>
        </references>
      </pivotArea>
    </format>
    <format dxfId="10881">
      <pivotArea dataOnly="0" labelOnly="1" grandCol="1" outline="0" fieldPosition="0"/>
    </format>
    <format dxfId="10880">
      <pivotArea dataOnly="0" labelOnly="1" outline="0" fieldPosition="0">
        <references count="1">
          <reference field="13" count="0"/>
        </references>
      </pivotArea>
    </format>
    <format dxfId="10879">
      <pivotArea dataOnly="0" labelOnly="1" grandCol="1" outline="0" fieldPosition="0"/>
    </format>
    <format dxfId="10878">
      <pivotArea dataOnly="0" labelOnly="1" outline="0" fieldPosition="0">
        <references count="1">
          <reference field="13" count="0"/>
        </references>
      </pivotArea>
    </format>
    <format dxfId="10877">
      <pivotArea dataOnly="0" labelOnly="1" grandCol="1" outline="0" fieldPosition="0"/>
    </format>
    <format dxfId="10876">
      <pivotArea dataOnly="0" labelOnly="1" outline="0" fieldPosition="0">
        <references count="1">
          <reference field="13" count="0"/>
        </references>
      </pivotArea>
    </format>
    <format dxfId="10875">
      <pivotArea dataOnly="0" labelOnly="1" grandCol="1" outline="0" fieldPosition="0"/>
    </format>
    <format dxfId="10874">
      <pivotArea dataOnly="0" labelOnly="1" outline="0" fieldPosition="0">
        <references count="1">
          <reference field="13" count="0"/>
        </references>
      </pivotArea>
    </format>
    <format dxfId="10873">
      <pivotArea dataOnly="0" labelOnly="1" grandCol="1" outline="0" fieldPosition="0"/>
    </format>
    <format dxfId="10872">
      <pivotArea dataOnly="0" labelOnly="1" outline="0" fieldPosition="0">
        <references count="1">
          <reference field="13" count="0"/>
        </references>
      </pivotArea>
    </format>
    <format dxfId="10871">
      <pivotArea dataOnly="0" labelOnly="1" grandCol="1" outline="0" fieldPosition="0"/>
    </format>
    <format dxfId="10870">
      <pivotArea dataOnly="0" labelOnly="1" outline="0" fieldPosition="0">
        <references count="1">
          <reference field="13" count="0"/>
        </references>
      </pivotArea>
    </format>
    <format dxfId="10869">
      <pivotArea dataOnly="0" labelOnly="1" grandCol="1" outline="0" fieldPosition="0"/>
    </format>
    <format dxfId="10868">
      <pivotArea field="13" type="button" dataOnly="0" labelOnly="1" outline="0" axis="axisCol" fieldPosition="0"/>
    </format>
    <format dxfId="10867">
      <pivotArea type="topRight" dataOnly="0" labelOnly="1" outline="0" fieldPosition="0"/>
    </format>
    <format dxfId="10866">
      <pivotArea grandRow="1" outline="0" collapsedLevelsAreSubtotals="1" fieldPosition="0"/>
    </format>
    <format dxfId="10865">
      <pivotArea grandRow="1" outline="0" collapsedLevelsAreSubtotals="1" fieldPosition="0"/>
    </format>
    <format dxfId="10864">
      <pivotArea grandRow="1" outline="0" collapsedLevelsAreSubtotals="1" fieldPosition="0"/>
    </format>
    <format dxfId="10863">
      <pivotArea grandRow="1" outline="0" collapsedLevelsAreSubtotals="1" fieldPosition="0"/>
    </format>
    <format dxfId="10862">
      <pivotArea outline="0" collapsedLevelsAreSubtotals="1" fieldPosition="0"/>
    </format>
    <format dxfId="10861">
      <pivotArea field="15" type="button" dataOnly="0" labelOnly="1" outline="0" axis="axisRow" fieldPosition="0"/>
    </format>
    <format dxfId="10860">
      <pivotArea dataOnly="0" labelOnly="1" outline="0" fieldPosition="0">
        <references count="1">
          <reference field="15" count="0"/>
        </references>
      </pivotArea>
    </format>
    <format dxfId="10859">
      <pivotArea dataOnly="0" labelOnly="1" grandRow="1" outline="0" fieldPosition="0"/>
    </format>
    <format dxfId="10858">
      <pivotArea dataOnly="0" labelOnly="1" outline="0" fieldPosition="0">
        <references count="1">
          <reference field="13" count="0"/>
        </references>
      </pivotArea>
    </format>
    <format dxfId="10857">
      <pivotArea dataOnly="0" labelOnly="1" grandCol="1" outline="0" fieldPosition="0"/>
    </format>
    <format dxfId="10856">
      <pivotArea outline="0" collapsedLevelsAreSubtotals="1" fieldPosition="0"/>
    </format>
    <format dxfId="10855">
      <pivotArea dataOnly="0" labelOnly="1" outline="0" fieldPosition="0">
        <references count="1">
          <reference field="15" count="0"/>
        </references>
      </pivotArea>
    </format>
    <format dxfId="10854">
      <pivotArea dataOnly="0" labelOnly="1" grandRow="1" outline="0" fieldPosition="0"/>
    </format>
    <format dxfId="10853">
      <pivotArea grandRow="1" outline="0" collapsedLevelsAreSubtotals="1" fieldPosition="0"/>
    </format>
    <format dxfId="10852">
      <pivotArea dataOnly="0" labelOnly="1" grandRow="1" outline="0" fieldPosition="0"/>
    </format>
    <format dxfId="10851">
      <pivotArea field="15" type="button" dataOnly="0" labelOnly="1" outline="0" axis="axisRow" fieldPosition="0"/>
    </format>
    <format dxfId="10850">
      <pivotArea dataOnly="0" labelOnly="1" outline="0" fieldPosition="0">
        <references count="1">
          <reference field="13" count="0"/>
        </references>
      </pivotArea>
    </format>
    <format dxfId="1084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1288">
      <pivotArea outline="0" collapsedLevelsAreSubtotals="1" fieldPosition="0"/>
    </format>
    <format dxfId="11287">
      <pivotArea dataOnly="0" labelOnly="1" grandCol="1" outline="0" fieldPosition="0"/>
    </format>
    <format dxfId="11286">
      <pivotArea outline="0" collapsedLevelsAreSubtotals="1" fieldPosition="0"/>
    </format>
    <format dxfId="11285">
      <pivotArea dataOnly="0" labelOnly="1" grandCol="1" outline="0" fieldPosition="0"/>
    </format>
    <format dxfId="11284">
      <pivotArea dataOnly="0" labelOnly="1" grandRow="1" outline="0" fieldPosition="0"/>
    </format>
    <format dxfId="11283">
      <pivotArea dataOnly="0" labelOnly="1" grandCol="1" outline="0" fieldPosition="0"/>
    </format>
    <format dxfId="11282">
      <pivotArea dataOnly="0" labelOnly="1" grandCol="1" outline="0" fieldPosition="0"/>
    </format>
    <format dxfId="11281">
      <pivotArea dataOnly="0" labelOnly="1" outline="0" fieldPosition="0">
        <references count="1">
          <reference field="12" count="0"/>
        </references>
      </pivotArea>
    </format>
    <format dxfId="11280">
      <pivotArea dataOnly="0" labelOnly="1" grandCol="1" outline="0" fieldPosition="0"/>
    </format>
    <format dxfId="11279">
      <pivotArea dataOnly="0" labelOnly="1" outline="0" fieldPosition="0">
        <references count="1">
          <reference field="12" count="0"/>
        </references>
      </pivotArea>
    </format>
    <format dxfId="11278">
      <pivotArea dataOnly="0" labelOnly="1" grandCol="1" outline="0" fieldPosition="0"/>
    </format>
    <format dxfId="11277">
      <pivotArea grandRow="1" outline="0" collapsedLevelsAreSubtotals="1" fieldPosition="0"/>
    </format>
    <format dxfId="11276">
      <pivotArea dataOnly="0" labelOnly="1" grandRow="1" outline="0" fieldPosition="0"/>
    </format>
    <format dxfId="11275">
      <pivotArea dataOnly="0" labelOnly="1" grandRow="1" outline="0" fieldPosition="0"/>
    </format>
    <format dxfId="11274">
      <pivotArea grandRow="1" outline="0" collapsedLevelsAreSubtotals="1" fieldPosition="0"/>
    </format>
    <format dxfId="11273">
      <pivotArea dataOnly="0" labelOnly="1" grandRow="1" outline="0" fieldPosition="0"/>
    </format>
    <format dxfId="11272">
      <pivotArea grandRow="1" outline="0" collapsedLevelsAreSubtotals="1" fieldPosition="0"/>
    </format>
    <format dxfId="11271">
      <pivotArea dataOnly="0" labelOnly="1" grandRow="1" outline="0" fieldPosition="0"/>
    </format>
    <format dxfId="11270">
      <pivotArea grandRow="1" outline="0" collapsedLevelsAreSubtotals="1" fieldPosition="0"/>
    </format>
    <format dxfId="11269">
      <pivotArea grandRow="1" outline="0" collapsedLevelsAreSubtotals="1" fieldPosition="0"/>
    </format>
    <format dxfId="11268">
      <pivotArea dataOnly="0" labelOnly="1" grandRow="1" outline="0" fieldPosition="0"/>
    </format>
    <format dxfId="11267">
      <pivotArea dataOnly="0" labelOnly="1" grandRow="1" outline="0" fieldPosition="0"/>
    </format>
    <format dxfId="11266">
      <pivotArea dataOnly="0" labelOnly="1" grandRow="1" outline="0" fieldPosition="0"/>
    </format>
    <format dxfId="11265">
      <pivotArea dataOnly="0" labelOnly="1" grandRow="1" outline="0" fieldPosition="0"/>
    </format>
    <format dxfId="11264">
      <pivotArea grandRow="1" outline="0" collapsedLevelsAreSubtotals="1" fieldPosition="0"/>
    </format>
    <format dxfId="11263">
      <pivotArea dataOnly="0" labelOnly="1" grandRow="1" outline="0" fieldPosition="0"/>
    </format>
    <format dxfId="11262">
      <pivotArea dataOnly="0" labelOnly="1" outline="0" fieldPosition="0">
        <references count="1">
          <reference field="12" count="0"/>
        </references>
      </pivotArea>
    </format>
    <format dxfId="11261">
      <pivotArea dataOnly="0" labelOnly="1" grandCol="1" outline="0" fieldPosition="0"/>
    </format>
    <format dxfId="11260">
      <pivotArea grandRow="1" outline="0" collapsedLevelsAreSubtotals="1" fieldPosition="0"/>
    </format>
    <format dxfId="11259">
      <pivotArea dataOnly="0" labelOnly="1" grandRow="1" outline="0" fieldPosition="0"/>
    </format>
    <format dxfId="11258">
      <pivotArea grandRow="1" outline="0" collapsedLevelsAreSubtotals="1" fieldPosition="0"/>
    </format>
    <format dxfId="11257">
      <pivotArea dataOnly="0" labelOnly="1" grandRow="1" outline="0" fieldPosition="0"/>
    </format>
    <format dxfId="11256">
      <pivotArea dataOnly="0" labelOnly="1" outline="0" fieldPosition="0">
        <references count="1">
          <reference field="12" count="0"/>
        </references>
      </pivotArea>
    </format>
    <format dxfId="11255">
      <pivotArea dataOnly="0" labelOnly="1" grandCol="1" outline="0" fieldPosition="0"/>
    </format>
    <format dxfId="11254">
      <pivotArea dataOnly="0" labelOnly="1" grandCol="1" outline="0" fieldPosition="0"/>
    </format>
    <format dxfId="11253">
      <pivotArea grandRow="1" grandCol="1" outline="0" collapsedLevelsAreSubtotals="1" fieldPosition="0"/>
    </format>
    <format dxfId="11252">
      <pivotArea dataOnly="0" labelOnly="1" outline="0" fieldPosition="0">
        <references count="1">
          <reference field="12" count="0"/>
        </references>
      </pivotArea>
    </format>
    <format dxfId="11251">
      <pivotArea dataOnly="0" labelOnly="1" grandCol="1" outline="0" fieldPosition="0"/>
    </format>
    <format dxfId="11250">
      <pivotArea dataOnly="0" labelOnly="1" outline="0" fieldPosition="0">
        <references count="1">
          <reference field="12" count="0"/>
        </references>
      </pivotArea>
    </format>
    <format dxfId="11249">
      <pivotArea dataOnly="0" labelOnly="1" grandCol="1" outline="0" fieldPosition="0"/>
    </format>
    <format dxfId="11248">
      <pivotArea grandRow="1" outline="0" collapsedLevelsAreSubtotals="1" fieldPosition="0"/>
    </format>
    <format dxfId="11247">
      <pivotArea grandRow="1" outline="0" collapsedLevelsAreSubtotals="1" fieldPosition="0"/>
    </format>
    <format dxfId="11246">
      <pivotArea type="origin" dataOnly="0" labelOnly="1" outline="0" fieldPosition="0"/>
    </format>
    <format dxfId="11245">
      <pivotArea type="origin" dataOnly="0" labelOnly="1" outline="0" fieldPosition="0"/>
    </format>
    <format dxfId="11244">
      <pivotArea type="origin" dataOnly="0" labelOnly="1" outline="0" fieldPosition="0"/>
    </format>
    <format dxfId="11243">
      <pivotArea dataOnly="0" labelOnly="1" outline="0" fieldPosition="0">
        <references count="1">
          <reference field="12" count="0"/>
        </references>
      </pivotArea>
    </format>
    <format dxfId="11242">
      <pivotArea type="topRight" dataOnly="0" labelOnly="1" outline="0" fieldPosition="0"/>
    </format>
    <format dxfId="11241">
      <pivotArea outline="0" collapsedLevelsAreSubtotals="1" fieldPosition="0"/>
    </format>
    <format dxfId="11240">
      <pivotArea dataOnly="0" labelOnly="1" grandRow="1" outline="0" fieldPosition="0"/>
    </format>
    <format dxfId="11239">
      <pivotArea dataOnly="0" labelOnly="1" outline="0" fieldPosition="0">
        <references count="1">
          <reference field="12" count="0"/>
        </references>
      </pivotArea>
    </format>
    <format dxfId="11238">
      <pivotArea dataOnly="0" labelOnly="1" grandCol="1" outline="0" fieldPosition="0"/>
    </format>
    <format dxfId="11237">
      <pivotArea dataOnly="0" labelOnly="1" outline="0" fieldPosition="0">
        <references count="1">
          <reference field="12" count="0"/>
        </references>
      </pivotArea>
    </format>
    <format dxfId="11236">
      <pivotArea dataOnly="0" labelOnly="1" grandCol="1" outline="0" fieldPosition="0"/>
    </format>
    <format dxfId="11235">
      <pivotArea grandRow="1" outline="0" collapsedLevelsAreSubtotals="1" fieldPosition="0"/>
    </format>
    <format dxfId="11234">
      <pivotArea dataOnly="0" labelOnly="1" grandRow="1" outline="0" fieldPosition="0"/>
    </format>
    <format dxfId="11233">
      <pivotArea outline="0" collapsedLevelsAreSubtotals="1" fieldPosition="0"/>
    </format>
    <format dxfId="11232">
      <pivotArea dataOnly="0" labelOnly="1" grandRow="1" outline="0" fieldPosition="0"/>
    </format>
    <format dxfId="11231">
      <pivotArea dataOnly="0" labelOnly="1" outline="0" fieldPosition="0">
        <references count="1">
          <reference field="12" count="0"/>
        </references>
      </pivotArea>
    </format>
    <format dxfId="11230">
      <pivotArea dataOnly="0" labelOnly="1" grandCol="1" outline="0" fieldPosition="0"/>
    </format>
    <format dxfId="11229">
      <pivotArea grandRow="1" outline="0" collapsedLevelsAreSubtotals="1" fieldPosition="0"/>
    </format>
    <format dxfId="11228">
      <pivotArea dataOnly="0" labelOnly="1" grandRow="1" outline="0" fieldPosition="0"/>
    </format>
    <format dxfId="11227">
      <pivotArea grandRow="1" outline="0" collapsedLevelsAreSubtotals="1" fieldPosition="0"/>
    </format>
    <format dxfId="11226">
      <pivotArea dataOnly="0" labelOnly="1" grandRow="1" outline="0" fieldPosition="0"/>
    </format>
    <format dxfId="11225">
      <pivotArea dataOnly="0" labelOnly="1" outline="0" fieldPosition="0">
        <references count="1">
          <reference field="12" count="0"/>
        </references>
      </pivotArea>
    </format>
    <format dxfId="11224">
      <pivotArea dataOnly="0" labelOnly="1" grandCol="1" outline="0" fieldPosition="0"/>
    </format>
    <format dxfId="11223">
      <pivotArea grandRow="1" outline="0" collapsedLevelsAreSubtotals="1" fieldPosition="0"/>
    </format>
    <format dxfId="11222">
      <pivotArea dataOnly="0" labelOnly="1" grandRow="1" outline="0" fieldPosition="0"/>
    </format>
    <format dxfId="11221">
      <pivotArea dataOnly="0" labelOnly="1" outline="0" fieldPosition="0">
        <references count="1">
          <reference field="12" count="0"/>
        </references>
      </pivotArea>
    </format>
    <format dxfId="11220">
      <pivotArea dataOnly="0" labelOnly="1" grandCol="1" outline="0" fieldPosition="0"/>
    </format>
    <format dxfId="11219">
      <pivotArea grandRow="1" outline="0" collapsedLevelsAreSubtotals="1" fieldPosition="0"/>
    </format>
    <format dxfId="11218">
      <pivotArea dataOnly="0" labelOnly="1" grandRow="1" outline="0" fieldPosition="0"/>
    </format>
    <format dxfId="11217">
      <pivotArea outline="0" collapsedLevelsAreSubtotals="1" fieldPosition="0"/>
    </format>
    <format dxfId="11216">
      <pivotArea dataOnly="0" labelOnly="1" grandRow="1" outline="0" fieldPosition="0"/>
    </format>
    <format dxfId="11215">
      <pivotArea dataOnly="0" labelOnly="1" outline="0" fieldPosition="0">
        <references count="1">
          <reference field="12" count="0"/>
        </references>
      </pivotArea>
    </format>
    <format dxfId="11214">
      <pivotArea dataOnly="0" labelOnly="1" grandCol="1" outline="0" fieldPosition="0"/>
    </format>
    <format dxfId="11213">
      <pivotArea field="10" type="button" dataOnly="0" labelOnly="1" outline="0" axis="axisPage" fieldPosition="0"/>
    </format>
    <format dxfId="11212">
      <pivotArea type="origin" dataOnly="0" labelOnly="1" outline="0" fieldPosition="0"/>
    </format>
    <format dxfId="11211">
      <pivotArea dataOnly="0" labelOnly="1" grandRow="1" outline="0" fieldPosition="0"/>
    </format>
    <format dxfId="11210">
      <pivotArea field="10" type="button" dataOnly="0" labelOnly="1" outline="0" axis="axisPage" fieldPosition="0"/>
    </format>
    <format dxfId="11209">
      <pivotArea type="origin" dataOnly="0" labelOnly="1" outline="0" fieldPosition="0"/>
    </format>
    <format dxfId="11208">
      <pivotArea dataOnly="0" labelOnly="1" grandRow="1" outline="0" fieldPosition="0"/>
    </format>
    <format dxfId="11207">
      <pivotArea field="10" type="button" dataOnly="0" labelOnly="1" outline="0" axis="axisPage" fieldPosition="0"/>
    </format>
    <format dxfId="11206">
      <pivotArea type="origin" dataOnly="0" labelOnly="1" outline="0" fieldPosition="0"/>
    </format>
    <format dxfId="11205">
      <pivotArea dataOnly="0" labelOnly="1" grandRow="1" outline="0" fieldPosition="0"/>
    </format>
    <format dxfId="11204">
      <pivotArea field="10" type="button" dataOnly="0" labelOnly="1" outline="0" axis="axisPage" fieldPosition="0"/>
    </format>
    <format dxfId="11203">
      <pivotArea type="origin" dataOnly="0" labelOnly="1" outline="0" fieldPosition="0"/>
    </format>
    <format dxfId="11202">
      <pivotArea dataOnly="0" labelOnly="1" grandRow="1" outline="0" fieldPosition="0"/>
    </format>
    <format dxfId="11201">
      <pivotArea grandRow="1" outline="0" collapsedLevelsAreSubtotals="1" fieldPosition="0"/>
    </format>
    <format dxfId="11200">
      <pivotArea dataOnly="0" labelOnly="1" grandRow="1" outline="0" fieldPosition="0"/>
    </format>
    <format dxfId="11199">
      <pivotArea grandRow="1" outline="0" collapsedLevelsAreSubtotals="1" fieldPosition="0"/>
    </format>
    <format dxfId="11198">
      <pivotArea dataOnly="0" labelOnly="1" grandRow="1" outline="0" fieldPosition="0"/>
    </format>
    <format dxfId="11197">
      <pivotArea outline="0" collapsedLevelsAreSubtotals="1" fieldPosition="0"/>
    </format>
    <format dxfId="11196">
      <pivotArea dataOnly="0" labelOnly="1" grandRow="1" outline="0" fieldPosition="0"/>
    </format>
    <format dxfId="11195">
      <pivotArea outline="0" collapsedLevelsAreSubtotals="1" fieldPosition="0"/>
    </format>
    <format dxfId="11194">
      <pivotArea dataOnly="0" labelOnly="1" grandRow="1" outline="0" fieldPosition="0"/>
    </format>
    <format dxfId="11193">
      <pivotArea dataOnly="0" labelOnly="1" outline="0" fieldPosition="0">
        <references count="1">
          <reference field="12" count="0"/>
        </references>
      </pivotArea>
    </format>
    <format dxfId="11192">
      <pivotArea dataOnly="0" labelOnly="1" grandCol="1" outline="0" fieldPosition="0"/>
    </format>
    <format dxfId="11191">
      <pivotArea dataOnly="0" labelOnly="1" outline="0" fieldPosition="0">
        <references count="1">
          <reference field="12" count="0"/>
        </references>
      </pivotArea>
    </format>
    <format dxfId="11190">
      <pivotArea dataOnly="0" labelOnly="1" grandCol="1" outline="0" fieldPosition="0"/>
    </format>
    <format dxfId="11189">
      <pivotArea outline="0" fieldPosition="0">
        <references count="1">
          <reference field="12" count="0" selected="0"/>
        </references>
      </pivotArea>
    </format>
    <format dxfId="11188">
      <pivotArea dataOnly="0" labelOnly="1" grandRow="1" outline="0" fieldPosition="0"/>
    </format>
    <format dxfId="11187">
      <pivotArea dataOnly="0" labelOnly="1" outline="0" fieldPosition="0">
        <references count="1">
          <reference field="12" count="0"/>
        </references>
      </pivotArea>
    </format>
    <format dxfId="11186">
      <pivotArea grandRow="1" outline="0" collapsedLevelsAreSubtotals="1" fieldPosition="0"/>
    </format>
    <format dxfId="11185">
      <pivotArea dataOnly="0" labelOnly="1" grandRow="1" outline="0" fieldPosition="0"/>
    </format>
    <format dxfId="11184">
      <pivotArea outline="0" collapsedLevelsAreSubtotals="1" fieldPosition="0"/>
    </format>
    <format dxfId="11183">
      <pivotArea dataOnly="0" labelOnly="1" grandRow="1" outline="0" fieldPosition="0"/>
    </format>
    <format dxfId="11182">
      <pivotArea dataOnly="0" labelOnly="1" outline="0" fieldPosition="0">
        <references count="1">
          <reference field="12" count="0"/>
        </references>
      </pivotArea>
    </format>
    <format dxfId="11181">
      <pivotArea dataOnly="0" labelOnly="1" grandCol="1" outline="0" fieldPosition="0"/>
    </format>
    <format dxfId="11180">
      <pivotArea outline="0" collapsedLevelsAreSubtotals="1" fieldPosition="0"/>
    </format>
    <format dxfId="11179">
      <pivotArea dataOnly="0" labelOnly="1" grandRow="1" outline="0" fieldPosition="0"/>
    </format>
    <format dxfId="11178">
      <pivotArea dataOnly="0" labelOnly="1" outline="0" fieldPosition="0">
        <references count="1">
          <reference field="12" count="0"/>
        </references>
      </pivotArea>
    </format>
    <format dxfId="11177">
      <pivotArea dataOnly="0" labelOnly="1" grandCol="1" outline="0" fieldPosition="0"/>
    </format>
    <format dxfId="11176">
      <pivotArea outline="0" collapsedLevelsAreSubtotals="1" fieldPosition="0"/>
    </format>
    <format dxfId="11175">
      <pivotArea dataOnly="0" labelOnly="1" grandRow="1" outline="0" fieldPosition="0"/>
    </format>
    <format dxfId="11174">
      <pivotArea dataOnly="0" labelOnly="1" outline="0" fieldPosition="0">
        <references count="1">
          <reference field="12" count="0"/>
        </references>
      </pivotArea>
    </format>
    <format dxfId="11173">
      <pivotArea dataOnly="0" labelOnly="1" grandCol="1" outline="0" fieldPosition="0"/>
    </format>
    <format dxfId="11172">
      <pivotArea dataOnly="0" labelOnly="1" outline="0" fieldPosition="0">
        <references count="1">
          <reference field="12" count="0"/>
        </references>
      </pivotArea>
    </format>
    <format dxfId="11171">
      <pivotArea dataOnly="0" labelOnly="1" grandCol="1" outline="0" fieldPosition="0"/>
    </format>
    <format dxfId="11170">
      <pivotArea grandRow="1" outline="0" collapsedLevelsAreSubtotals="1" fieldPosition="0"/>
    </format>
    <format dxfId="11169">
      <pivotArea dataOnly="0" labelOnly="1" grandRow="1" outline="0" fieldPosition="0"/>
    </format>
    <format dxfId="11168">
      <pivotArea outline="0" collapsedLevelsAreSubtotals="1" fieldPosition="0"/>
    </format>
    <format dxfId="11167">
      <pivotArea dataOnly="0" labelOnly="1" grandRow="1" outline="0" fieldPosition="0"/>
    </format>
    <format dxfId="11166">
      <pivotArea dataOnly="0" labelOnly="1" outline="0" fieldPosition="0">
        <references count="1">
          <reference field="12" count="0"/>
        </references>
      </pivotArea>
    </format>
    <format dxfId="11165">
      <pivotArea dataOnly="0" labelOnly="1" grandCol="1" outline="0" fieldPosition="0"/>
    </format>
    <format dxfId="11164">
      <pivotArea outline="0" collapsedLevelsAreSubtotals="1" fieldPosition="0"/>
    </format>
    <format dxfId="11163">
      <pivotArea field="13" type="button" dataOnly="0" labelOnly="1" outline="0" axis="axisRow" fieldPosition="0"/>
    </format>
    <format dxfId="11162">
      <pivotArea dataOnly="0" labelOnly="1" outline="0" fieldPosition="0">
        <references count="1">
          <reference field="13" count="0"/>
        </references>
      </pivotArea>
    </format>
    <format dxfId="11161">
      <pivotArea dataOnly="0" labelOnly="1" grandRow="1" outline="0" fieldPosition="0"/>
    </format>
    <format dxfId="11160">
      <pivotArea dataOnly="0" labelOnly="1" outline="0" fieldPosition="0">
        <references count="1">
          <reference field="12" count="0"/>
        </references>
      </pivotArea>
    </format>
    <format dxfId="11159">
      <pivotArea dataOnly="0" labelOnly="1" grandCol="1" outline="0" fieldPosition="0"/>
    </format>
    <format dxfId="11158">
      <pivotArea outline="0" collapsedLevelsAreSubtotals="1" fieldPosition="0"/>
    </format>
    <format dxfId="11157">
      <pivotArea field="13" type="button" dataOnly="0" labelOnly="1" outline="0" axis="axisRow" fieldPosition="0"/>
    </format>
    <format dxfId="11156">
      <pivotArea dataOnly="0" labelOnly="1" outline="0" fieldPosition="0">
        <references count="1">
          <reference field="13" count="0"/>
        </references>
      </pivotArea>
    </format>
    <format dxfId="11155">
      <pivotArea dataOnly="0" labelOnly="1" grandRow="1" outline="0" fieldPosition="0"/>
    </format>
    <format dxfId="11154">
      <pivotArea dataOnly="0" labelOnly="1" outline="0" fieldPosition="0">
        <references count="1">
          <reference field="12" count="0"/>
        </references>
      </pivotArea>
    </format>
    <format dxfId="11153">
      <pivotArea dataOnly="0" labelOnly="1" grandCol="1" outline="0" fieldPosition="0"/>
    </format>
    <format dxfId="11152">
      <pivotArea outline="0" collapsedLevelsAreSubtotals="1" fieldPosition="0"/>
    </format>
    <format dxfId="11151">
      <pivotArea field="13" type="button" dataOnly="0" labelOnly="1" outline="0" axis="axisRow" fieldPosition="0"/>
    </format>
    <format dxfId="11150">
      <pivotArea dataOnly="0" labelOnly="1" outline="0" fieldPosition="0">
        <references count="1">
          <reference field="13" count="0"/>
        </references>
      </pivotArea>
    </format>
    <format dxfId="11149">
      <pivotArea dataOnly="0" labelOnly="1" grandRow="1" outline="0" fieldPosition="0"/>
    </format>
    <format dxfId="11148">
      <pivotArea dataOnly="0" labelOnly="1" outline="0" fieldPosition="0">
        <references count="1">
          <reference field="12" count="0"/>
        </references>
      </pivotArea>
    </format>
    <format dxfId="11147">
      <pivotArea dataOnly="0" labelOnly="1" grandCol="1" outline="0" fieldPosition="0"/>
    </format>
    <format dxfId="11146">
      <pivotArea outline="0" collapsedLevelsAreSubtotals="1" fieldPosition="0"/>
    </format>
    <format dxfId="11145">
      <pivotArea field="13" type="button" dataOnly="0" labelOnly="1" outline="0" axis="axisRow" fieldPosition="0"/>
    </format>
    <format dxfId="11144">
      <pivotArea dataOnly="0" labelOnly="1" outline="0" fieldPosition="0">
        <references count="1">
          <reference field="13" count="0"/>
        </references>
      </pivotArea>
    </format>
    <format dxfId="11143">
      <pivotArea dataOnly="0" labelOnly="1" grandRow="1" outline="0" fieldPosition="0"/>
    </format>
    <format dxfId="11142">
      <pivotArea dataOnly="0" labelOnly="1" outline="0" fieldPosition="0">
        <references count="1">
          <reference field="12" count="0"/>
        </references>
      </pivotArea>
    </format>
    <format dxfId="11141">
      <pivotArea dataOnly="0" labelOnly="1" grandCol="1" outline="0" fieldPosition="0"/>
    </format>
    <format dxfId="11140">
      <pivotArea grandRow="1" outline="0" collapsedLevelsAreSubtotals="1" fieldPosition="0"/>
    </format>
    <format dxfId="11139">
      <pivotArea dataOnly="0" labelOnly="1" grandRow="1" outline="0" fieldPosition="0"/>
    </format>
    <format dxfId="11138">
      <pivotArea grandRow="1" outline="0" collapsedLevelsAreSubtotals="1" fieldPosition="0"/>
    </format>
    <format dxfId="11137">
      <pivotArea dataOnly="0" labelOnly="1" grandRow="1" outline="0" fieldPosition="0"/>
    </format>
    <format dxfId="11136">
      <pivotArea outline="0" collapsedLevelsAreSubtotals="1" fieldPosition="0"/>
    </format>
    <format dxfId="11135">
      <pivotArea field="13" type="button" dataOnly="0" labelOnly="1" outline="0" axis="axisRow" fieldPosition="0"/>
    </format>
    <format dxfId="11134">
      <pivotArea dataOnly="0" labelOnly="1" outline="0" fieldPosition="0">
        <references count="1">
          <reference field="13" count="17">
            <x v="0"/>
            <x v="1"/>
            <x v="2"/>
            <x v="3"/>
            <x v="4"/>
            <x v="5"/>
            <x v="6"/>
            <x v="7"/>
            <x v="8"/>
            <x v="9"/>
            <x v="10"/>
            <x v="11"/>
            <x v="13"/>
            <x v="14"/>
            <x v="15"/>
            <x v="16"/>
            <x v="17"/>
          </reference>
        </references>
      </pivotArea>
    </format>
    <format dxfId="11133">
      <pivotArea dataOnly="0" labelOnly="1" grandRow="1" outline="0" fieldPosition="0"/>
    </format>
    <format dxfId="11132">
      <pivotArea dataOnly="0" labelOnly="1" outline="0" fieldPosition="0">
        <references count="1">
          <reference field="12" count="0"/>
        </references>
      </pivotArea>
    </format>
    <format dxfId="11131">
      <pivotArea dataOnly="0" labelOnly="1" grandCol="1" outline="0" fieldPosition="0"/>
    </format>
    <format dxfId="11130">
      <pivotArea outline="0" collapsedLevelsAreSubtotals="1" fieldPosition="0"/>
    </format>
    <format dxfId="11129">
      <pivotArea field="13" type="button" dataOnly="0" labelOnly="1" outline="0" axis="axisRow" fieldPosition="0"/>
    </format>
    <format dxfId="11128">
      <pivotArea dataOnly="0" labelOnly="1" outline="0" fieldPosition="0">
        <references count="1">
          <reference field="13" count="17">
            <x v="0"/>
            <x v="1"/>
            <x v="2"/>
            <x v="3"/>
            <x v="4"/>
            <x v="5"/>
            <x v="6"/>
            <x v="7"/>
            <x v="8"/>
            <x v="9"/>
            <x v="10"/>
            <x v="11"/>
            <x v="13"/>
            <x v="14"/>
            <x v="15"/>
            <x v="16"/>
            <x v="17"/>
          </reference>
        </references>
      </pivotArea>
    </format>
    <format dxfId="11127">
      <pivotArea dataOnly="0" labelOnly="1" grandRow="1" outline="0" fieldPosition="0"/>
    </format>
    <format dxfId="11126">
      <pivotArea dataOnly="0" labelOnly="1" outline="0" fieldPosition="0">
        <references count="1">
          <reference field="12" count="0"/>
        </references>
      </pivotArea>
    </format>
    <format dxfId="11125">
      <pivotArea dataOnly="0" labelOnly="1" grandCol="1" outline="0" fieldPosition="0"/>
    </format>
    <format dxfId="11124">
      <pivotArea outline="0" collapsedLevelsAreSubtotals="1" fieldPosition="0"/>
    </format>
    <format dxfId="11123">
      <pivotArea field="13" type="button" dataOnly="0" labelOnly="1" outline="0" axis="axisRow" fieldPosition="0"/>
    </format>
    <format dxfId="11122">
      <pivotArea dataOnly="0" labelOnly="1" outline="0" fieldPosition="0">
        <references count="1">
          <reference field="13" count="17">
            <x v="0"/>
            <x v="1"/>
            <x v="2"/>
            <x v="3"/>
            <x v="4"/>
            <x v="5"/>
            <x v="6"/>
            <x v="7"/>
            <x v="8"/>
            <x v="9"/>
            <x v="10"/>
            <x v="11"/>
            <x v="13"/>
            <x v="14"/>
            <x v="15"/>
            <x v="16"/>
            <x v="17"/>
          </reference>
        </references>
      </pivotArea>
    </format>
    <format dxfId="11121">
      <pivotArea dataOnly="0" labelOnly="1" grandRow="1" outline="0" fieldPosition="0"/>
    </format>
    <format dxfId="11120">
      <pivotArea dataOnly="0" labelOnly="1" outline="0" fieldPosition="0">
        <references count="1">
          <reference field="12" count="0"/>
        </references>
      </pivotArea>
    </format>
    <format dxfId="11119">
      <pivotArea dataOnly="0" labelOnly="1" grandCol="1" outline="0" fieldPosition="0"/>
    </format>
    <format dxfId="11118">
      <pivotArea grandRow="1" outline="0" collapsedLevelsAreSubtotals="1" fieldPosition="0"/>
    </format>
    <format dxfId="11117">
      <pivotArea dataOnly="0" labelOnly="1" grandRow="1" outline="0" fieldPosition="0"/>
    </format>
    <format dxfId="11116">
      <pivotArea field="13" type="button" dataOnly="0" labelOnly="1" outline="0" axis="axisRow" fieldPosition="0"/>
    </format>
    <format dxfId="11115">
      <pivotArea dataOnly="0" labelOnly="1" outline="0" fieldPosition="0">
        <references count="1">
          <reference field="12" count="0"/>
        </references>
      </pivotArea>
    </format>
    <format dxfId="11114">
      <pivotArea dataOnly="0" labelOnly="1" grandCol="1" outline="0" fieldPosition="0"/>
    </format>
    <format dxfId="11113">
      <pivotArea outline="0" fieldPosition="0">
        <references count="1">
          <reference field="4294967294" count="1">
            <x v="0"/>
          </reference>
        </references>
      </pivotArea>
    </format>
    <format dxfId="11112">
      <pivotArea outline="0" collapsedLevelsAreSubtotals="1" fieldPosition="0"/>
    </format>
    <format dxfId="11111">
      <pivotArea field="13" type="button" dataOnly="0" labelOnly="1" outline="0" axis="axisRow" fieldPosition="0"/>
    </format>
    <format dxfId="11110">
      <pivotArea dataOnly="0" labelOnly="1" outline="0" fieldPosition="0">
        <references count="1">
          <reference field="13" count="8">
            <x v="1"/>
            <x v="2"/>
            <x v="3"/>
            <x v="4"/>
            <x v="5"/>
            <x v="8"/>
            <x v="9"/>
            <x v="11"/>
          </reference>
        </references>
      </pivotArea>
    </format>
    <format dxfId="11109">
      <pivotArea dataOnly="0" labelOnly="1" grandRow="1" outline="0" fieldPosition="0"/>
    </format>
    <format dxfId="11108">
      <pivotArea dataOnly="0" labelOnly="1" outline="0" fieldPosition="0">
        <references count="1">
          <reference field="12" count="0"/>
        </references>
      </pivotArea>
    </format>
    <format dxfId="11107">
      <pivotArea dataOnly="0" labelOnly="1" grandCol="1" outline="0" fieldPosition="0"/>
    </format>
    <format dxfId="11106">
      <pivotArea outline="0" collapsedLevelsAreSubtotals="1" fieldPosition="0"/>
    </format>
    <format dxfId="11105">
      <pivotArea field="13" type="button" dataOnly="0" labelOnly="1" outline="0" axis="axisRow" fieldPosition="0"/>
    </format>
    <format dxfId="11104">
      <pivotArea dataOnly="0" labelOnly="1" outline="0" fieldPosition="0">
        <references count="1">
          <reference field="13" count="10">
            <x v="1"/>
            <x v="2"/>
            <x v="3"/>
            <x v="4"/>
            <x v="5"/>
            <x v="6"/>
            <x v="8"/>
            <x v="9"/>
            <x v="11"/>
            <x v="16"/>
          </reference>
        </references>
      </pivotArea>
    </format>
    <format dxfId="11103">
      <pivotArea dataOnly="0" labelOnly="1" grandRow="1" outline="0" fieldPosition="0"/>
    </format>
    <format dxfId="11102">
      <pivotArea dataOnly="0" labelOnly="1" outline="0" fieldPosition="0">
        <references count="1">
          <reference field="12" count="0"/>
        </references>
      </pivotArea>
    </format>
    <format dxfId="11101">
      <pivotArea dataOnly="0" labelOnly="1" grandCol="1" outline="0" fieldPosition="0"/>
    </format>
    <format dxfId="11100">
      <pivotArea outline="0" collapsedLevelsAreSubtotals="1" fieldPosition="0"/>
    </format>
    <format dxfId="11099">
      <pivotArea field="13" type="button" dataOnly="0" labelOnly="1" outline="0" axis="axisRow" fieldPosition="0"/>
    </format>
    <format dxfId="11098">
      <pivotArea dataOnly="0" labelOnly="1" outline="0" fieldPosition="0">
        <references count="1">
          <reference field="13" count="10">
            <x v="1"/>
            <x v="2"/>
            <x v="3"/>
            <x v="4"/>
            <x v="5"/>
            <x v="6"/>
            <x v="8"/>
            <x v="9"/>
            <x v="11"/>
            <x v="16"/>
          </reference>
        </references>
      </pivotArea>
    </format>
    <format dxfId="11097">
      <pivotArea dataOnly="0" labelOnly="1" grandRow="1" outline="0" fieldPosition="0"/>
    </format>
    <format dxfId="11096">
      <pivotArea dataOnly="0" labelOnly="1" outline="0" fieldPosition="0">
        <references count="1">
          <reference field="12" count="0"/>
        </references>
      </pivotArea>
    </format>
    <format dxfId="11095">
      <pivotArea dataOnly="0" labelOnly="1" grandCol="1" outline="0" fieldPosition="0"/>
    </format>
    <format dxfId="11094">
      <pivotArea field="13" type="button" dataOnly="0" labelOnly="1" outline="0" axis="axisRow" fieldPosition="0"/>
    </format>
    <format dxfId="11093">
      <pivotArea dataOnly="0" labelOnly="1" outline="0" fieldPosition="0">
        <references count="1">
          <reference field="12" count="0"/>
        </references>
      </pivotArea>
    </format>
    <format dxfId="11092">
      <pivotArea dataOnly="0" labelOnly="1" grandCol="1" outline="0" fieldPosition="0"/>
    </format>
    <format dxfId="11091">
      <pivotArea grandRow="1" outline="0" collapsedLevelsAreSubtotals="1" fieldPosition="0"/>
    </format>
    <format dxfId="11090">
      <pivotArea dataOnly="0" labelOnly="1" grandRow="1" outline="0" fieldPosition="0"/>
    </format>
    <format dxfId="11089">
      <pivotArea outline="0" collapsedLevelsAreSubtotals="1" fieldPosition="0"/>
    </format>
    <format dxfId="11088">
      <pivotArea field="13" type="button" dataOnly="0" labelOnly="1" outline="0" axis="axisRow" fieldPosition="0"/>
    </format>
    <format dxfId="11087">
      <pivotArea dataOnly="0" labelOnly="1" outline="0" fieldPosition="0">
        <references count="1">
          <reference field="13" count="10">
            <x v="1"/>
            <x v="2"/>
            <x v="3"/>
            <x v="4"/>
            <x v="5"/>
            <x v="6"/>
            <x v="8"/>
            <x v="9"/>
            <x v="11"/>
            <x v="16"/>
          </reference>
        </references>
      </pivotArea>
    </format>
    <format dxfId="11086">
      <pivotArea dataOnly="0" labelOnly="1" grandRow="1" outline="0" fieldPosition="0"/>
    </format>
    <format dxfId="11085">
      <pivotArea dataOnly="0" labelOnly="1" outline="0" fieldPosition="0">
        <references count="1">
          <reference field="12" count="0"/>
        </references>
      </pivotArea>
    </format>
    <format dxfId="11084">
      <pivotArea dataOnly="0" labelOnly="1" grandCol="1" outline="0" fieldPosition="0"/>
    </format>
    <format dxfId="11083">
      <pivotArea outline="0" collapsedLevelsAreSubtotals="1" fieldPosition="0"/>
    </format>
    <format dxfId="11082">
      <pivotArea field="13" type="button" dataOnly="0" labelOnly="1" outline="0" axis="axisRow" fieldPosition="0"/>
    </format>
    <format dxfId="11081">
      <pivotArea dataOnly="0" labelOnly="1" outline="0" fieldPosition="0">
        <references count="1">
          <reference field="13" count="10">
            <x v="1"/>
            <x v="2"/>
            <x v="3"/>
            <x v="4"/>
            <x v="5"/>
            <x v="6"/>
            <x v="8"/>
            <x v="9"/>
            <x v="11"/>
            <x v="16"/>
          </reference>
        </references>
      </pivotArea>
    </format>
    <format dxfId="11080">
      <pivotArea dataOnly="0" labelOnly="1" grandRow="1" outline="0" fieldPosition="0"/>
    </format>
    <format dxfId="11079">
      <pivotArea dataOnly="0" labelOnly="1" outline="0" fieldPosition="0">
        <references count="1">
          <reference field="12" count="0"/>
        </references>
      </pivotArea>
    </format>
    <format dxfId="11078">
      <pivotArea dataOnly="0" labelOnly="1" grandCol="1" outline="0" fieldPosition="0"/>
    </format>
    <format dxfId="11077">
      <pivotArea outline="0" collapsedLevelsAreSubtotals="1" fieldPosition="0"/>
    </format>
    <format dxfId="11076">
      <pivotArea field="13" type="button" dataOnly="0" labelOnly="1" outline="0" axis="axisRow" fieldPosition="0"/>
    </format>
    <format dxfId="11075">
      <pivotArea dataOnly="0" labelOnly="1" outline="0" fieldPosition="0">
        <references count="1">
          <reference field="13" count="11">
            <x v="1"/>
            <x v="2"/>
            <x v="3"/>
            <x v="4"/>
            <x v="5"/>
            <x v="6"/>
            <x v="8"/>
            <x v="9"/>
            <x v="11"/>
            <x v="15"/>
            <x v="16"/>
          </reference>
        </references>
      </pivotArea>
    </format>
    <format dxfId="11074">
      <pivotArea dataOnly="0" labelOnly="1" grandRow="1" outline="0" fieldPosition="0"/>
    </format>
    <format dxfId="11073">
      <pivotArea dataOnly="0" labelOnly="1" outline="0" fieldPosition="0">
        <references count="1">
          <reference field="12" count="0"/>
        </references>
      </pivotArea>
    </format>
    <format dxfId="11072">
      <pivotArea dataOnly="0" labelOnly="1" grandCol="1" outline="0" fieldPosition="0"/>
    </format>
    <format dxfId="11071">
      <pivotArea field="13" type="button" dataOnly="0" labelOnly="1" outline="0" axis="axisRow" fieldPosition="0"/>
    </format>
    <format dxfId="11070">
      <pivotArea dataOnly="0" labelOnly="1" outline="0" fieldPosition="0">
        <references count="1">
          <reference field="12" count="0"/>
        </references>
      </pivotArea>
    </format>
    <format dxfId="11069">
      <pivotArea dataOnly="0" labelOnly="1" grandCol="1" outline="0" fieldPosition="0"/>
    </format>
    <format dxfId="11068">
      <pivotArea dataOnly="0" labelOnly="1" grandRow="1" outline="0" fieldPosition="0"/>
    </format>
    <format dxfId="11067">
      <pivotArea outline="0" collapsedLevelsAreSubtotals="1" fieldPosition="0"/>
    </format>
    <format dxfId="11066">
      <pivotArea field="13" type="button" dataOnly="0" labelOnly="1" outline="0" axis="axisRow" fieldPosition="0"/>
    </format>
    <format dxfId="11065">
      <pivotArea dataOnly="0" labelOnly="1" outline="0" fieldPosition="0">
        <references count="1">
          <reference field="13" count="11">
            <x v="1"/>
            <x v="2"/>
            <x v="3"/>
            <x v="4"/>
            <x v="5"/>
            <x v="6"/>
            <x v="8"/>
            <x v="9"/>
            <x v="11"/>
            <x v="15"/>
            <x v="16"/>
          </reference>
        </references>
      </pivotArea>
    </format>
    <format dxfId="11064">
      <pivotArea dataOnly="0" labelOnly="1" grandRow="1" outline="0" fieldPosition="0"/>
    </format>
    <format dxfId="11063">
      <pivotArea dataOnly="0" labelOnly="1" outline="0" fieldPosition="0">
        <references count="1">
          <reference field="12" count="0"/>
        </references>
      </pivotArea>
    </format>
    <format dxfId="11062">
      <pivotArea dataOnly="0" labelOnly="1" grandCol="1" outline="0" fieldPosition="0"/>
    </format>
    <format dxfId="11061">
      <pivotArea dataOnly="0" labelOnly="1" outline="0" fieldPosition="0">
        <references count="1">
          <reference field="13" count="11">
            <x v="1"/>
            <x v="2"/>
            <x v="3"/>
            <x v="4"/>
            <x v="5"/>
            <x v="6"/>
            <x v="8"/>
            <x v="9"/>
            <x v="11"/>
            <x v="15"/>
            <x v="16"/>
          </reference>
        </references>
      </pivotArea>
    </format>
    <format dxfId="11060">
      <pivotArea outline="0" collapsedLevelsAreSubtotals="1" fieldPosition="0"/>
    </format>
    <format dxfId="11059">
      <pivotArea field="13" type="button" dataOnly="0" labelOnly="1" outline="0" axis="axisRow" fieldPosition="0"/>
    </format>
    <format dxfId="11058">
      <pivotArea dataOnly="0" labelOnly="1" outline="0" fieldPosition="0">
        <references count="1">
          <reference field="13" count="11">
            <x v="1"/>
            <x v="2"/>
            <x v="3"/>
            <x v="4"/>
            <x v="5"/>
            <x v="7"/>
            <x v="8"/>
            <x v="9"/>
            <x v="11"/>
            <x v="15"/>
            <x v="16"/>
          </reference>
        </references>
      </pivotArea>
    </format>
    <format dxfId="11057">
      <pivotArea dataOnly="0" labelOnly="1" grandRow="1" outline="0" fieldPosition="0"/>
    </format>
    <format dxfId="11056">
      <pivotArea dataOnly="0" labelOnly="1" outline="0" fieldPosition="0">
        <references count="1">
          <reference field="12" count="0"/>
        </references>
      </pivotArea>
    </format>
    <format dxfId="11055">
      <pivotArea dataOnly="0" labelOnly="1" grandCol="1" outline="0" fieldPosition="0"/>
    </format>
    <format dxfId="11054">
      <pivotArea outline="0" collapsedLevelsAreSubtotals="1" fieldPosition="0"/>
    </format>
    <format dxfId="11053">
      <pivotArea dataOnly="0" labelOnly="1" outline="0" fieldPosition="0">
        <references count="1">
          <reference field="13" count="15">
            <x v="1"/>
            <x v="2"/>
            <x v="3"/>
            <x v="4"/>
            <x v="5"/>
            <x v="6"/>
            <x v="7"/>
            <x v="8"/>
            <x v="9"/>
            <x v="10"/>
            <x v="11"/>
            <x v="12"/>
            <x v="13"/>
            <x v="15"/>
            <x v="16"/>
          </reference>
        </references>
      </pivotArea>
    </format>
    <format dxfId="11052">
      <pivotArea dataOnly="0" labelOnly="1" grandRow="1" outline="0" fieldPosition="0"/>
    </format>
    <format dxfId="11051">
      <pivotArea outline="0" collapsedLevelsAreSubtotals="1" fieldPosition="0"/>
    </format>
    <format dxfId="11050">
      <pivotArea dataOnly="0" labelOnly="1" outline="0" fieldPosition="0">
        <references count="1">
          <reference field="13" count="14">
            <x v="1"/>
            <x v="2"/>
            <x v="3"/>
            <x v="4"/>
            <x v="5"/>
            <x v="6"/>
            <x v="8"/>
            <x v="9"/>
            <x v="10"/>
            <x v="11"/>
            <x v="12"/>
            <x v="13"/>
            <x v="15"/>
            <x v="16"/>
          </reference>
        </references>
      </pivotArea>
    </format>
    <format dxfId="11049">
      <pivotArea dataOnly="0" labelOnly="1" grandRow="1" outline="0" fieldPosition="0"/>
    </format>
    <format dxfId="11048">
      <pivotArea field="13" type="button" dataOnly="0" labelOnly="1" outline="0" axis="axisRow" fieldPosition="0"/>
    </format>
    <format dxfId="11047">
      <pivotArea dataOnly="0" labelOnly="1" outline="0" fieldPosition="0">
        <references count="1">
          <reference field="12" count="0"/>
        </references>
      </pivotArea>
    </format>
    <format dxfId="11046">
      <pivotArea dataOnly="0" labelOnly="1" grandCol="1" outline="0" fieldPosition="0"/>
    </format>
    <format dxfId="11045">
      <pivotArea field="13" type="button" dataOnly="0" labelOnly="1" outline="0" axis="axisRow" fieldPosition="0"/>
    </format>
    <format dxfId="11044">
      <pivotArea dataOnly="0" labelOnly="1" outline="0" fieldPosition="0">
        <references count="1">
          <reference field="12" count="0"/>
        </references>
      </pivotArea>
    </format>
    <format dxfId="11043">
      <pivotArea dataOnly="0" labelOnly="1" grandCol="1" outline="0" fieldPosition="0"/>
    </format>
    <format dxfId="11042">
      <pivotArea field="13" type="button" dataOnly="0" labelOnly="1" outline="0" axis="axisRow" fieldPosition="0"/>
    </format>
    <format dxfId="11041">
      <pivotArea dataOnly="0" labelOnly="1" outline="0" fieldPosition="0">
        <references count="1">
          <reference field="12" count="0"/>
        </references>
      </pivotArea>
    </format>
    <format dxfId="11040">
      <pivotArea dataOnly="0" labelOnly="1" grandCol="1" outline="0" fieldPosition="0"/>
    </format>
    <format dxfId="11039">
      <pivotArea outline="0" fieldPosition="0">
        <references count="1">
          <reference field="13" count="14" selected="0">
            <x v="1"/>
            <x v="2"/>
            <x v="3"/>
            <x v="4"/>
            <x v="5"/>
            <x v="6"/>
            <x v="8"/>
            <x v="9"/>
            <x v="10"/>
            <x v="11"/>
            <x v="12"/>
            <x v="13"/>
            <x v="15"/>
            <x v="16"/>
          </reference>
        </references>
      </pivotArea>
    </format>
    <format dxfId="11038">
      <pivotArea dataOnly="0" labelOnly="1" outline="0" fieldPosition="0">
        <references count="1">
          <reference field="13" count="14">
            <x v="1"/>
            <x v="2"/>
            <x v="3"/>
            <x v="4"/>
            <x v="5"/>
            <x v="6"/>
            <x v="8"/>
            <x v="9"/>
            <x v="10"/>
            <x v="11"/>
            <x v="12"/>
            <x v="13"/>
            <x v="15"/>
            <x v="16"/>
          </reference>
        </references>
      </pivotArea>
    </format>
    <format dxfId="11037">
      <pivotArea dataOnly="0" labelOnly="1" outline="0" fieldPosition="0">
        <references count="1">
          <reference field="13" count="10">
            <x v="0"/>
            <x v="1"/>
            <x v="3"/>
            <x v="4"/>
            <x v="5"/>
            <x v="7"/>
            <x v="8"/>
            <x v="9"/>
            <x v="11"/>
            <x v="15"/>
          </reference>
        </references>
      </pivotArea>
    </format>
    <format dxfId="11036">
      <pivotArea dataOnly="0" labelOnly="1" outline="0" fieldPosition="0">
        <references count="1">
          <reference field="13" count="10">
            <x v="0"/>
            <x v="1"/>
            <x v="3"/>
            <x v="4"/>
            <x v="5"/>
            <x v="7"/>
            <x v="8"/>
            <x v="9"/>
            <x v="11"/>
            <x v="15"/>
          </reference>
        </references>
      </pivotArea>
    </format>
    <format dxfId="11035">
      <pivotArea dataOnly="0" labelOnly="1" outline="0" fieldPosition="0">
        <references count="1">
          <reference field="13" count="10">
            <x v="0"/>
            <x v="1"/>
            <x v="3"/>
            <x v="4"/>
            <x v="5"/>
            <x v="7"/>
            <x v="8"/>
            <x v="9"/>
            <x v="11"/>
            <x v="15"/>
          </reference>
        </references>
      </pivotArea>
    </format>
    <format dxfId="11034">
      <pivotArea type="all" dataOnly="0" outline="0" fieldPosition="0"/>
    </format>
    <format dxfId="11033">
      <pivotArea type="origin" dataOnly="0" labelOnly="1" outline="0" fieldPosition="0"/>
    </format>
    <format dxfId="11032">
      <pivotArea field="12" type="button" dataOnly="0" labelOnly="1" outline="0" axis="axisCol" fieldPosition="0"/>
    </format>
    <format dxfId="11031">
      <pivotArea type="topRight" dataOnly="0" labelOnly="1" outline="0" fieldPosition="0"/>
    </format>
    <format dxfId="11030">
      <pivotArea type="all" dataOnly="0" outline="0" fieldPosition="0"/>
    </format>
    <format dxfId="11029">
      <pivotArea type="origin" dataOnly="0" labelOnly="1" outline="0" fieldPosition="0"/>
    </format>
    <format dxfId="11028">
      <pivotArea field="12" type="button" dataOnly="0" labelOnly="1" outline="0" axis="axisCol" fieldPosition="0"/>
    </format>
    <format dxfId="11027">
      <pivotArea type="topRight" dataOnly="0" labelOnly="1" outline="0" fieldPosition="0"/>
    </format>
    <format dxfId="11026">
      <pivotArea outline="0" collapsedLevelsAreSubtotals="1" fieldPosition="0"/>
    </format>
    <format dxfId="11025">
      <pivotArea dataOnly="0" labelOnly="1" outline="0" fieldPosition="0">
        <references count="1">
          <reference field="13" count="10">
            <x v="0"/>
            <x v="1"/>
            <x v="3"/>
            <x v="4"/>
            <x v="5"/>
            <x v="7"/>
            <x v="8"/>
            <x v="9"/>
            <x v="11"/>
            <x v="15"/>
          </reference>
        </references>
      </pivotArea>
    </format>
    <format dxfId="11024">
      <pivotArea field="13" type="button" dataOnly="0" labelOnly="1" outline="0" axis="axisRow" fieldPosition="0"/>
    </format>
    <format dxfId="11023">
      <pivotArea dataOnly="0" labelOnly="1" outline="0" fieldPosition="0">
        <references count="1">
          <reference field="12" count="0"/>
        </references>
      </pivotArea>
    </format>
    <format dxfId="11022">
      <pivotArea dataOnly="0" labelOnly="1" grandCol="1" outline="0" fieldPosition="0"/>
    </format>
    <format dxfId="11021">
      <pivotArea grandRow="1" outline="0" collapsedLevelsAreSubtotals="1" fieldPosition="0"/>
    </format>
    <format dxfId="11020">
      <pivotArea dataOnly="0" labelOnly="1" grandRow="1" outline="0" fieldPosition="0"/>
    </format>
    <format dxfId="11019">
      <pivotArea outline="0" fieldPosition="0">
        <references count="1">
          <reference field="13" count="10" selected="0">
            <x v="0"/>
            <x v="1"/>
            <x v="3"/>
            <x v="4"/>
            <x v="5"/>
            <x v="7"/>
            <x v="8"/>
            <x v="9"/>
            <x v="11"/>
            <x v="15"/>
          </reference>
        </references>
      </pivotArea>
    </format>
    <format dxfId="11018">
      <pivotArea outline="0" fieldPosition="0">
        <references count="1">
          <reference field="13" count="10" selected="0">
            <x v="0"/>
            <x v="1"/>
            <x v="3"/>
            <x v="4"/>
            <x v="5"/>
            <x v="7"/>
            <x v="8"/>
            <x v="9"/>
            <x v="11"/>
            <x v="15"/>
          </reference>
        </references>
      </pivotArea>
    </format>
    <format dxfId="11017">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21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11410">
      <pivotArea dataOnly="0" labelOnly="1" grandCol="1" outline="0" fieldPosition="0"/>
    </format>
    <format dxfId="11409">
      <pivotArea dataOnly="0" labelOnly="1" grandCol="1" outline="0" fieldPosition="0"/>
    </format>
    <format dxfId="11408">
      <pivotArea dataOnly="0" labelOnly="1" grandCol="1" outline="0" fieldPosition="0"/>
    </format>
    <format dxfId="11407">
      <pivotArea outline="0" collapsedLevelsAreSubtotals="1" fieldPosition="0"/>
    </format>
    <format dxfId="11406">
      <pivotArea dataOnly="0" labelOnly="1" grandRow="1" outline="0" fieldPosition="0"/>
    </format>
    <format dxfId="11405">
      <pivotArea outline="0" collapsedLevelsAreSubtotals="1" fieldPosition="0"/>
    </format>
    <format dxfId="11404">
      <pivotArea dataOnly="0" labelOnly="1" grandRow="1" outline="0" fieldPosition="0"/>
    </format>
    <format dxfId="11403">
      <pivotArea type="all" dataOnly="0" outline="0" fieldPosition="0"/>
    </format>
    <format dxfId="11402">
      <pivotArea dataOnly="0" labelOnly="1" outline="0" fieldPosition="0">
        <references count="1">
          <reference field="12" count="0"/>
        </references>
      </pivotArea>
    </format>
    <format dxfId="11401">
      <pivotArea dataOnly="0" labelOnly="1" outline="0" fieldPosition="0">
        <references count="1">
          <reference field="12" count="0"/>
        </references>
      </pivotArea>
    </format>
    <format dxfId="11400">
      <pivotArea type="all" dataOnly="0" outline="0" fieldPosition="0"/>
    </format>
    <format dxfId="11399">
      <pivotArea grandCol="1" outline="0" collapsedLevelsAreSubtotals="1" fieldPosition="0"/>
    </format>
    <format dxfId="11398">
      <pivotArea grandRow="1" grandCol="1" outline="0" collapsedLevelsAreSubtotals="1" fieldPosition="0"/>
    </format>
    <format dxfId="11397">
      <pivotArea dataOnly="0" labelOnly="1" grandRow="1" outline="0" fieldPosition="0"/>
    </format>
    <format dxfId="11396">
      <pivotArea dataOnly="0" labelOnly="1" grandRow="1" outline="0" fieldPosition="0"/>
    </format>
    <format dxfId="11395">
      <pivotArea dataOnly="0" labelOnly="1" grandRow="1" outline="0" fieldPosition="0"/>
    </format>
    <format dxfId="11394">
      <pivotArea dataOnly="0" labelOnly="1" grandRow="1" outline="0" fieldPosition="0"/>
    </format>
    <format dxfId="11393">
      <pivotArea dataOnly="0" labelOnly="1" grandRow="1" outline="0" fieldPosition="0"/>
    </format>
    <format dxfId="11392">
      <pivotArea dataOnly="0" labelOnly="1" grandRow="1" outline="0" fieldPosition="0"/>
    </format>
    <format dxfId="11391">
      <pivotArea dataOnly="0" labelOnly="1" grandRow="1" outline="0" fieldPosition="0"/>
    </format>
    <format dxfId="11390">
      <pivotArea dataOnly="0" labelOnly="1" grandRow="1" outline="0" fieldPosition="0"/>
    </format>
    <format dxfId="11389">
      <pivotArea dataOnly="0" labelOnly="1" grandCol="1" outline="0" fieldPosition="0"/>
    </format>
    <format dxfId="11388">
      <pivotArea dataOnly="0" labelOnly="1" grandCol="1" outline="0" fieldPosition="0"/>
    </format>
    <format dxfId="11387">
      <pivotArea dataOnly="0" labelOnly="1" outline="0" fieldPosition="0">
        <references count="1">
          <reference field="23" count="0"/>
        </references>
      </pivotArea>
    </format>
    <format dxfId="11386">
      <pivotArea dataOnly="0" labelOnly="1" grandCol="1" outline="0" fieldPosition="0"/>
    </format>
    <format dxfId="11385">
      <pivotArea dataOnly="0" labelOnly="1" outline="0" fieldPosition="0">
        <references count="1">
          <reference field="23" count="0"/>
        </references>
      </pivotArea>
    </format>
    <format dxfId="11384">
      <pivotArea dataOnly="0" labelOnly="1" grandCol="1" outline="0" fieldPosition="0"/>
    </format>
    <format dxfId="11383">
      <pivotArea field="23" grandRow="1" outline="0" axis="axisCol" fieldPosition="0">
        <references count="1">
          <reference field="23" count="0" selected="0"/>
        </references>
      </pivotArea>
    </format>
    <format dxfId="11382">
      <pivotArea grandCol="1" outline="0" collapsedLevelsAreSubtotals="1" fieldPosition="0"/>
    </format>
    <format dxfId="11381">
      <pivotArea dataOnly="0" labelOnly="1" outline="0" fieldPosition="0">
        <references count="1">
          <reference field="23" count="0"/>
        </references>
      </pivotArea>
    </format>
    <format dxfId="11380">
      <pivotArea dataOnly="0" labelOnly="1" grandCol="1" outline="0" fieldPosition="0"/>
    </format>
    <format dxfId="11379">
      <pivotArea dataOnly="0" labelOnly="1" outline="0" fieldPosition="0">
        <references count="1">
          <reference field="23" count="0"/>
        </references>
      </pivotArea>
    </format>
    <format dxfId="11378">
      <pivotArea dataOnly="0" labelOnly="1" grandCol="1" outline="0" fieldPosition="0"/>
    </format>
    <format dxfId="11377">
      <pivotArea dataOnly="0" labelOnly="1" outline="0" fieldPosition="0">
        <references count="1">
          <reference field="23" count="0"/>
        </references>
      </pivotArea>
    </format>
    <format dxfId="11376">
      <pivotArea dataOnly="0" labelOnly="1" grandCol="1" outline="0" fieldPosition="0"/>
    </format>
    <format dxfId="11375">
      <pivotArea dataOnly="0" labelOnly="1" outline="0" fieldPosition="0">
        <references count="1">
          <reference field="23" count="0"/>
        </references>
      </pivotArea>
    </format>
    <format dxfId="11374">
      <pivotArea dataOnly="0" labelOnly="1" grandCol="1" outline="0" fieldPosition="0"/>
    </format>
    <format dxfId="11373">
      <pivotArea outline="0" collapsedLevelsAreSubtotals="1" fieldPosition="0"/>
    </format>
    <format dxfId="11372">
      <pivotArea dataOnly="0" labelOnly="1" grandRow="1" outline="0" fieldPosition="0"/>
    </format>
    <format dxfId="11371">
      <pivotArea dataOnly="0" labelOnly="1" outline="0" fieldPosition="0">
        <references count="1">
          <reference field="23" count="0"/>
        </references>
      </pivotArea>
    </format>
    <format dxfId="11370">
      <pivotArea dataOnly="0" labelOnly="1" grandCol="1" outline="0" fieldPosition="0"/>
    </format>
    <format dxfId="11369">
      <pivotArea outline="0" collapsedLevelsAreSubtotals="1" fieldPosition="0"/>
    </format>
    <format dxfId="11368">
      <pivotArea dataOnly="0" labelOnly="1" grandRow="1" outline="0" fieldPosition="0"/>
    </format>
    <format dxfId="11367">
      <pivotArea dataOnly="0" labelOnly="1" outline="0" fieldPosition="0">
        <references count="1">
          <reference field="23" count="0"/>
        </references>
      </pivotArea>
    </format>
    <format dxfId="11366">
      <pivotArea dataOnly="0" labelOnly="1" grandCol="1" outline="0" fieldPosition="0"/>
    </format>
    <format dxfId="11365">
      <pivotArea outline="0" collapsedLevelsAreSubtotals="1" fieldPosition="0"/>
    </format>
    <format dxfId="11364">
      <pivotArea dataOnly="0" labelOnly="1" grandRow="1" outline="0" fieldPosition="0"/>
    </format>
    <format dxfId="11363">
      <pivotArea dataOnly="0" labelOnly="1" outline="0" fieldPosition="0">
        <references count="1">
          <reference field="23" count="0"/>
        </references>
      </pivotArea>
    </format>
    <format dxfId="11362">
      <pivotArea dataOnly="0" labelOnly="1" grandCol="1" outline="0" fieldPosition="0"/>
    </format>
    <format dxfId="11361">
      <pivotArea outline="0" collapsedLevelsAreSubtotals="1" fieldPosition="0"/>
    </format>
    <format dxfId="11360">
      <pivotArea dataOnly="0" labelOnly="1" outline="0" fieldPosition="0">
        <references count="1">
          <reference field="23" count="0"/>
        </references>
      </pivotArea>
    </format>
    <format dxfId="11359">
      <pivotArea dataOnly="0" labelOnly="1" grandCol="1" outline="0" fieldPosition="0"/>
    </format>
    <format dxfId="11358">
      <pivotArea dataOnly="0" labelOnly="1" grandRow="1" outline="0" fieldPosition="0"/>
    </format>
    <format dxfId="11357">
      <pivotArea outline="0" collapsedLevelsAreSubtotals="1" fieldPosition="0"/>
    </format>
    <format dxfId="11356">
      <pivotArea dataOnly="0" labelOnly="1" grandRow="1" outline="0" fieldPosition="0"/>
    </format>
    <format dxfId="11355">
      <pivotArea dataOnly="0" labelOnly="1" outline="0" fieldPosition="0">
        <references count="1">
          <reference field="23" count="0"/>
        </references>
      </pivotArea>
    </format>
    <format dxfId="11354">
      <pivotArea dataOnly="0" labelOnly="1" grandCol="1" outline="0" fieldPosition="0"/>
    </format>
    <format dxfId="11353">
      <pivotArea dataOnly="0" labelOnly="1" outline="0" fieldPosition="0">
        <references count="1">
          <reference field="23" count="0"/>
        </references>
      </pivotArea>
    </format>
    <format dxfId="11352">
      <pivotArea dataOnly="0" labelOnly="1" grandCol="1" outline="0" fieldPosition="0"/>
    </format>
    <format dxfId="11351">
      <pivotArea dataOnly="0" labelOnly="1" grandRow="1" outline="0" fieldPosition="0"/>
    </format>
    <format dxfId="11350">
      <pivotArea outline="0" collapsedLevelsAreSubtotals="1" fieldPosition="0"/>
    </format>
    <format dxfId="11349">
      <pivotArea dataOnly="0" labelOnly="1" grandRow="1" outline="0" fieldPosition="0"/>
    </format>
    <format dxfId="11348">
      <pivotArea dataOnly="0" labelOnly="1" outline="0" fieldPosition="0">
        <references count="1">
          <reference field="23" count="0"/>
        </references>
      </pivotArea>
    </format>
    <format dxfId="11347">
      <pivotArea dataOnly="0" labelOnly="1" grandCol="1" outline="0" fieldPosition="0"/>
    </format>
    <format dxfId="11346">
      <pivotArea dataOnly="0" labelOnly="1" grandRow="1" outline="0" fieldPosition="0"/>
    </format>
    <format dxfId="11345">
      <pivotArea type="origin" dataOnly="0" labelOnly="1" outline="0" fieldPosition="0"/>
    </format>
    <format dxfId="11344">
      <pivotArea dataOnly="0" labelOnly="1" grandRow="1" outline="0" fieldPosition="0"/>
    </format>
    <format dxfId="11343">
      <pivotArea type="origin" dataOnly="0" labelOnly="1" outline="0" fieldPosition="0"/>
    </format>
    <format dxfId="11342">
      <pivotArea dataOnly="0" labelOnly="1" grandRow="1" outline="0" fieldPosition="0"/>
    </format>
    <format dxfId="11341">
      <pivotArea type="origin" dataOnly="0" labelOnly="1" outline="0" fieldPosition="0"/>
    </format>
    <format dxfId="11340">
      <pivotArea dataOnly="0" labelOnly="1" grandRow="1" outline="0" fieldPosition="0"/>
    </format>
    <format dxfId="11339">
      <pivotArea type="origin" dataOnly="0" labelOnly="1" outline="0" fieldPosition="0"/>
    </format>
    <format dxfId="11338">
      <pivotArea dataOnly="0" labelOnly="1" grandRow="1" outline="0" fieldPosition="0"/>
    </format>
    <format dxfId="11337">
      <pivotArea outline="0" collapsedLevelsAreSubtotals="1" fieldPosition="0"/>
    </format>
    <format dxfId="11336">
      <pivotArea dataOnly="0" labelOnly="1" grandRow="1" outline="0" fieldPosition="0"/>
    </format>
    <format dxfId="11335">
      <pivotArea dataOnly="0" labelOnly="1" outline="0" fieldPosition="0">
        <references count="1">
          <reference field="23" count="0"/>
        </references>
      </pivotArea>
    </format>
    <format dxfId="11334">
      <pivotArea dataOnly="0" labelOnly="1" grandCol="1" outline="0" fieldPosition="0"/>
    </format>
    <format dxfId="11333">
      <pivotArea outline="0" collapsedLevelsAreSubtotals="1" fieldPosition="0"/>
    </format>
    <format dxfId="11332">
      <pivotArea dataOnly="0" labelOnly="1" grandRow="1" outline="0" fieldPosition="0"/>
    </format>
    <format dxfId="11331">
      <pivotArea dataOnly="0" labelOnly="1" outline="0" fieldPosition="0">
        <references count="1">
          <reference field="23" count="0"/>
        </references>
      </pivotArea>
    </format>
    <format dxfId="11330">
      <pivotArea dataOnly="0" labelOnly="1" grandCol="1" outline="0" fieldPosition="0"/>
    </format>
    <format dxfId="11329">
      <pivotArea outline="0" collapsedLevelsAreSubtotals="1" fieldPosition="0"/>
    </format>
    <format dxfId="11328">
      <pivotArea dataOnly="0" labelOnly="1" grandRow="1" outline="0" fieldPosition="0"/>
    </format>
    <format dxfId="11327">
      <pivotArea dataOnly="0" labelOnly="1" outline="0" fieldPosition="0">
        <references count="1">
          <reference field="23" count="0"/>
        </references>
      </pivotArea>
    </format>
    <format dxfId="11326">
      <pivotArea dataOnly="0" labelOnly="1" grandCol="1" outline="0" fieldPosition="0"/>
    </format>
    <format dxfId="11325">
      <pivotArea dataOnly="0" labelOnly="1" outline="0" fieldPosition="0">
        <references count="1">
          <reference field="23" count="0"/>
        </references>
      </pivotArea>
    </format>
    <format dxfId="11324">
      <pivotArea dataOnly="0" labelOnly="1" grandCol="1" outline="0" fieldPosition="0"/>
    </format>
    <format dxfId="11323">
      <pivotArea outline="0" collapsedLevelsAreSubtotals="1" fieldPosition="0"/>
    </format>
    <format dxfId="11322">
      <pivotArea dataOnly="0" labelOnly="1" grandRow="1" outline="0" fieldPosition="0"/>
    </format>
    <format dxfId="11321">
      <pivotArea dataOnly="0" labelOnly="1" outline="0" fieldPosition="0">
        <references count="1">
          <reference field="23" count="0"/>
        </references>
      </pivotArea>
    </format>
    <format dxfId="11320">
      <pivotArea dataOnly="0" labelOnly="1" grandCol="1" outline="0" fieldPosition="0"/>
    </format>
    <format dxfId="11319">
      <pivotArea outline="0" collapsedLevelsAreSubtotals="1" fieldPosition="0"/>
    </format>
    <format dxfId="11318">
      <pivotArea dataOnly="0" labelOnly="1" grandRow="1" outline="0" fieldPosition="0"/>
    </format>
    <format dxfId="11317">
      <pivotArea dataOnly="0" labelOnly="1" outline="0" fieldPosition="0">
        <references count="1">
          <reference field="23" count="0"/>
        </references>
      </pivotArea>
    </format>
    <format dxfId="11316">
      <pivotArea dataOnly="0" labelOnly="1" grandCol="1" outline="0" fieldPosition="0"/>
    </format>
    <format dxfId="11315">
      <pivotArea dataOnly="0" labelOnly="1" outline="0" fieldPosition="0">
        <references count="1">
          <reference field="23" count="0"/>
        </references>
      </pivotArea>
    </format>
    <format dxfId="11314">
      <pivotArea dataOnly="0" labelOnly="1" grandCol="1" outline="0" fieldPosition="0"/>
    </format>
    <format dxfId="11313">
      <pivotArea type="all" dataOnly="0" outline="0" fieldPosition="0"/>
    </format>
    <format dxfId="11312">
      <pivotArea outline="0" collapsedLevelsAreSubtotals="1" fieldPosition="0"/>
    </format>
    <format dxfId="11311">
      <pivotArea type="origin" dataOnly="0" labelOnly="1" outline="0" fieldPosition="0"/>
    </format>
    <format dxfId="11310">
      <pivotArea field="23" type="button" dataOnly="0" labelOnly="1" outline="0" axis="axisCol" fieldPosition="0"/>
    </format>
    <format dxfId="11309">
      <pivotArea type="topRight" dataOnly="0" labelOnly="1" outline="0" fieldPosition="0"/>
    </format>
    <format dxfId="11308">
      <pivotArea dataOnly="0" labelOnly="1" grandRow="1" outline="0" fieldPosition="0"/>
    </format>
    <format dxfId="11307">
      <pivotArea dataOnly="0" labelOnly="1" outline="0" fieldPosition="0">
        <references count="1">
          <reference field="23" count="0"/>
        </references>
      </pivotArea>
    </format>
    <format dxfId="11306">
      <pivotArea dataOnly="0" labelOnly="1" grandCol="1" outline="0" fieldPosition="0"/>
    </format>
    <format dxfId="11305">
      <pivotArea type="all" dataOnly="0" outline="0" fieldPosition="0"/>
    </format>
    <format dxfId="11304">
      <pivotArea outline="0" collapsedLevelsAreSubtotals="1" fieldPosition="0"/>
    </format>
    <format dxfId="11303">
      <pivotArea type="origin" dataOnly="0" labelOnly="1" outline="0" fieldPosition="0"/>
    </format>
    <format dxfId="11302">
      <pivotArea field="23" type="button" dataOnly="0" labelOnly="1" outline="0" axis="axisCol" fieldPosition="0"/>
    </format>
    <format dxfId="11301">
      <pivotArea type="topRight" dataOnly="0" labelOnly="1" outline="0" fieldPosition="0"/>
    </format>
    <format dxfId="11300">
      <pivotArea dataOnly="0" labelOnly="1" grandRow="1" outline="0" fieldPosition="0"/>
    </format>
    <format dxfId="11299">
      <pivotArea dataOnly="0" labelOnly="1" outline="0" fieldPosition="0">
        <references count="1">
          <reference field="23" count="0"/>
        </references>
      </pivotArea>
    </format>
    <format dxfId="11298">
      <pivotArea dataOnly="0" labelOnly="1" grandCol="1" outline="0" fieldPosition="0"/>
    </format>
    <format dxfId="11297">
      <pivotArea field="23" type="button" dataOnly="0" labelOnly="1" outline="0" axis="axisCol" fieldPosition="0"/>
    </format>
    <format dxfId="11296">
      <pivotArea type="topRight" dataOnly="0" labelOnly="1" outline="0" fieldPosition="0"/>
    </format>
    <format dxfId="11295">
      <pivotArea outline="0" collapsedLevelsAreSubtotals="1" fieldPosition="0"/>
    </format>
    <format dxfId="11294">
      <pivotArea dataOnly="0" labelOnly="1" outline="0" fieldPosition="0">
        <references count="1">
          <reference field="15" count="0"/>
        </references>
      </pivotArea>
    </format>
    <format dxfId="11293">
      <pivotArea grandRow="1" outline="0" collapsedLevelsAreSubtotals="1" fieldPosition="0"/>
    </format>
    <format dxfId="11292">
      <pivotArea dataOnly="0" labelOnly="1" grandRow="1" outline="0" fieldPosition="0"/>
    </format>
    <format dxfId="11291">
      <pivotArea field="15" type="button" dataOnly="0" labelOnly="1" outline="0" axis="axisRow" fieldPosition="0"/>
    </format>
    <format dxfId="11290">
      <pivotArea dataOnly="0" labelOnly="1" outline="0" fieldPosition="0">
        <references count="1">
          <reference field="23" count="0"/>
        </references>
      </pivotArea>
    </format>
    <format dxfId="1128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217"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F147" firstHeaderRow="1" firstDataRow="2" firstDataCol="1" rowPageCount="2" colPageCount="1"/>
  <pivotFields count="162">
    <pivotField showAll="0"/>
    <pivotField showAll="0" defaultSubtotal="0"/>
    <pivotField showAll="0"/>
    <pivotField axis="axisPage" multipleItemSelectionAllowed="1" showAll="0">
      <items count="29">
        <item h="1" x="1"/>
        <item h="1" x="16"/>
        <item h="1" x="15"/>
        <item h="1" x="4"/>
        <item h="1" x="17"/>
        <item h="1" x="7"/>
        <item h="1" x="11"/>
        <item h="1" x="25"/>
        <item h="1" x="5"/>
        <item h="1" x="13"/>
        <item h="1" x="19"/>
        <item h="1" x="6"/>
        <item h="1" x="21"/>
        <item h="1" x="3"/>
        <item h="1" x="10"/>
        <item h="1" x="12"/>
        <item h="1" x="23"/>
        <item h="1" x="20"/>
        <item h="1" x="0"/>
        <item h="1" m="1" x="27"/>
        <item h="1" x="24"/>
        <item h="1" x="14"/>
        <item h="1" x="9"/>
        <item h="1" x="26"/>
        <item h="1" x="2"/>
        <item h="1" x="22"/>
        <item h="1" x="18"/>
        <item x="8"/>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0">
    <i>
      <x/>
    </i>
    <i>
      <x v="2"/>
    </i>
    <i>
      <x v="4"/>
    </i>
    <i>
      <x v="6"/>
    </i>
    <i>
      <x v="7"/>
    </i>
    <i>
      <x v="9"/>
    </i>
    <i>
      <x v="10"/>
    </i>
    <i>
      <x v="14"/>
    </i>
    <i>
      <x v="17"/>
    </i>
    <i t="grand">
      <x/>
    </i>
  </rowItems>
  <colFields count="1">
    <field x="12"/>
  </colFields>
  <colItems count="5">
    <i>
      <x/>
    </i>
    <i>
      <x v="1"/>
    </i>
    <i>
      <x v="2"/>
    </i>
    <i>
      <x v="3"/>
    </i>
    <i>
      <x v="4"/>
    </i>
  </colItems>
  <pageFields count="2">
    <pageField fld="3" hier="-1"/>
    <pageField fld="52" hier="-1"/>
  </pageFields>
  <dataFields count="1">
    <dataField name="Sum of POS" fld="38" baseField="0" baseItem="0" numFmtId="4"/>
  </dataFields>
  <formats count="92">
    <format dxfId="11502">
      <pivotArea grandRow="1" outline="0" collapsedLevelsAreSubtotals="1" fieldPosition="0"/>
    </format>
    <format dxfId="11501">
      <pivotArea outline="0" collapsedLevelsAreSubtotals="1" fieldPosition="0"/>
    </format>
    <format dxfId="11500">
      <pivotArea dataOnly="0" labelOnly="1" grandCol="1" outline="0" fieldPosition="0"/>
    </format>
    <format dxfId="11499">
      <pivotArea outline="0" collapsedLevelsAreSubtotals="1" fieldPosition="0"/>
    </format>
    <format dxfId="11498">
      <pivotArea dataOnly="0" labelOnly="1" grandRow="1" outline="0" fieldPosition="0"/>
    </format>
    <format dxfId="11497">
      <pivotArea dataOnly="0" labelOnly="1" grandCol="1" outline="0" fieldPosition="0"/>
    </format>
    <format dxfId="11496">
      <pivotArea outline="0" collapsedLevelsAreSubtotals="1" fieldPosition="0"/>
    </format>
    <format dxfId="11495">
      <pivotArea dataOnly="0" labelOnly="1" grandRow="1" outline="0" fieldPosition="0"/>
    </format>
    <format dxfId="11494">
      <pivotArea dataOnly="0" labelOnly="1" grandCol="1" outline="0" fieldPosition="0"/>
    </format>
    <format dxfId="11493">
      <pivotArea outline="0" collapsedLevelsAreSubtotals="1" fieldPosition="0"/>
    </format>
    <format dxfId="11492">
      <pivotArea dataOnly="0" labelOnly="1" grandRow="1" outline="0" fieldPosition="0"/>
    </format>
    <format dxfId="11491">
      <pivotArea dataOnly="0" labelOnly="1" grandCol="1" outline="0" fieldPosition="0"/>
    </format>
    <format dxfId="11490">
      <pivotArea outline="0" collapsedLevelsAreSubtotals="1" fieldPosition="0"/>
    </format>
    <format dxfId="11489">
      <pivotArea dataOnly="0" labelOnly="1" grandRow="1" outline="0" fieldPosition="0"/>
    </format>
    <format dxfId="11488">
      <pivotArea dataOnly="0" labelOnly="1" grandCol="1" outline="0" fieldPosition="0"/>
    </format>
    <format dxfId="11487">
      <pivotArea type="all" dataOnly="0" outline="0" fieldPosition="0"/>
    </format>
    <format dxfId="11486">
      <pivotArea outline="0" collapsedLevelsAreSubtotals="1" fieldPosition="0"/>
    </format>
    <format dxfId="11485">
      <pivotArea dataOnly="0" labelOnly="1" grandRow="1" outline="0" fieldPosition="0"/>
    </format>
    <format dxfId="11484">
      <pivotArea outline="0" collapsedLevelsAreSubtotals="1" fieldPosition="0"/>
    </format>
    <format dxfId="11483">
      <pivotArea dataOnly="0" labelOnly="1" grandRow="1" outline="0" fieldPosition="0"/>
    </format>
    <format dxfId="11482">
      <pivotArea outline="0" collapsedLevelsAreSubtotals="1" fieldPosition="0"/>
    </format>
    <format dxfId="11481">
      <pivotArea dataOnly="0" labelOnly="1" grandRow="1" outline="0" fieldPosition="0"/>
    </format>
    <format dxfId="11480">
      <pivotArea type="all" dataOnly="0" outline="0" fieldPosition="0"/>
    </format>
    <format dxfId="11479">
      <pivotArea outline="0" collapsedLevelsAreSubtotals="1" fieldPosition="0"/>
    </format>
    <format dxfId="11478">
      <pivotArea dataOnly="0" labelOnly="1" grandRow="1" outline="0" fieldPosition="0"/>
    </format>
    <format dxfId="11477">
      <pivotArea grandRow="1" outline="0" collapsedLevelsAreSubtotals="1" fieldPosition="0"/>
    </format>
    <format dxfId="11476">
      <pivotArea dataOnly="0" labelOnly="1" grandRow="1" outline="0" fieldPosition="0"/>
    </format>
    <format dxfId="11475">
      <pivotArea outline="0" collapsedLevelsAreSubtotals="1" fieldPosition="0"/>
    </format>
    <format dxfId="11474">
      <pivotArea dataOnly="0" labelOnly="1" grandRow="1" outline="0" fieldPosition="0"/>
    </format>
    <format dxfId="11473">
      <pivotArea outline="0" collapsedLevelsAreSubtotals="1" fieldPosition="0"/>
    </format>
    <format dxfId="11472">
      <pivotArea dataOnly="0" labelOnly="1" grandRow="1" outline="0" fieldPosition="0"/>
    </format>
    <format dxfId="11471">
      <pivotArea type="all" dataOnly="0" outline="0" fieldPosition="0"/>
    </format>
    <format dxfId="11470">
      <pivotArea outline="0" collapsedLevelsAreSubtotals="1" fieldPosition="0"/>
    </format>
    <format dxfId="11469">
      <pivotArea dataOnly="0" labelOnly="1" grandRow="1" outline="0" fieldPosition="0"/>
    </format>
    <format dxfId="11468">
      <pivotArea grandRow="1" outline="0" collapsedLevelsAreSubtotals="1" fieldPosition="0"/>
    </format>
    <format dxfId="11467">
      <pivotArea type="all" dataOnly="0" outline="0" fieldPosition="0"/>
    </format>
    <format dxfId="11466">
      <pivotArea outline="0" collapsedLevelsAreSubtotals="1" fieldPosition="0"/>
    </format>
    <format dxfId="11465">
      <pivotArea dataOnly="0" labelOnly="1" grandRow="1" outline="0" fieldPosition="0"/>
    </format>
    <format dxfId="11464">
      <pivotArea type="all" dataOnly="0" outline="0" fieldPosition="0"/>
    </format>
    <format dxfId="11463">
      <pivotArea outline="0" collapsedLevelsAreSubtotals="1" fieldPosition="0"/>
    </format>
    <format dxfId="11462">
      <pivotArea dataOnly="0" labelOnly="1" grandRow="1" outline="0" fieldPosition="0"/>
    </format>
    <format dxfId="11461">
      <pivotArea grandRow="1" outline="0" collapsedLevelsAreSubtotals="1" fieldPosition="0"/>
    </format>
    <format dxfId="11460">
      <pivotArea outline="0" collapsedLevelsAreSubtotals="1" fieldPosition="0"/>
    </format>
    <format dxfId="11459">
      <pivotArea dataOnly="0" labelOnly="1" fieldPosition="0">
        <references count="1">
          <reference field="12" count="1">
            <x v="0"/>
          </reference>
        </references>
      </pivotArea>
    </format>
    <format dxfId="11458">
      <pivotArea outline="0" collapsedLevelsAreSubtotals="1" fieldPosition="0"/>
    </format>
    <format dxfId="11457">
      <pivotArea grandRow="1" outline="0" collapsedLevelsAreSubtotals="1" fieldPosition="0"/>
    </format>
    <format dxfId="11456">
      <pivotArea outline="0" collapsedLevelsAreSubtotals="1" fieldPosition="0"/>
    </format>
    <format dxfId="11455">
      <pivotArea dataOnly="0" labelOnly="1" grandRow="1" outline="0" fieldPosition="0"/>
    </format>
    <format dxfId="11454">
      <pivotArea dataOnly="0" labelOnly="1" fieldPosition="0">
        <references count="1">
          <reference field="12" count="1">
            <x v="0"/>
          </reference>
        </references>
      </pivotArea>
    </format>
    <format dxfId="11453">
      <pivotArea dataOnly="0" labelOnly="1" fieldPosition="0">
        <references count="1">
          <reference field="12" count="0"/>
        </references>
      </pivotArea>
    </format>
    <format dxfId="11452">
      <pivotArea dataOnly="0" labelOnly="1" fieldPosition="0">
        <references count="1">
          <reference field="12" count="0"/>
        </references>
      </pivotArea>
    </format>
    <format dxfId="11451">
      <pivotArea grandRow="1" outline="0" collapsedLevelsAreSubtotals="1" fieldPosition="0"/>
    </format>
    <format dxfId="11450">
      <pivotArea dataOnly="0" labelOnly="1" grandRow="1" outline="0" fieldPosition="0"/>
    </format>
    <format dxfId="11449">
      <pivotArea dataOnly="0" labelOnly="1" fieldPosition="0">
        <references count="1">
          <reference field="12" count="0"/>
        </references>
      </pivotArea>
    </format>
    <format dxfId="11448">
      <pivotArea dataOnly="0" labelOnly="1" grandRow="1" outline="0" fieldPosition="0"/>
    </format>
    <format dxfId="11447">
      <pivotArea dataOnly="0" labelOnly="1" grandRow="1" outline="0" fieldPosition="0"/>
    </format>
    <format dxfId="11446">
      <pivotArea dataOnly="0" labelOnly="1" grandRow="1" outline="0" fieldPosition="0"/>
    </format>
    <format dxfId="11445">
      <pivotArea field="3" type="button" dataOnly="0" labelOnly="1" outline="0" axis="axisPage" fieldPosition="0"/>
    </format>
    <format dxfId="11444">
      <pivotArea type="origin" dataOnly="0" labelOnly="1" outline="0" fieldPosition="0"/>
    </format>
    <format dxfId="11443">
      <pivotArea dataOnly="0" labelOnly="1" grandRow="1" outline="0" fieldPosition="0"/>
    </format>
    <format dxfId="11442">
      <pivotArea field="3" type="button" dataOnly="0" labelOnly="1" outline="0" axis="axisPage" fieldPosition="0"/>
    </format>
    <format dxfId="11441">
      <pivotArea type="origin" dataOnly="0" labelOnly="1" outline="0" fieldPosition="0"/>
    </format>
    <format dxfId="11440">
      <pivotArea dataOnly="0" labelOnly="1" grandRow="1" outline="0" fieldPosition="0"/>
    </format>
    <format dxfId="11439">
      <pivotArea field="3" type="button" dataOnly="0" labelOnly="1" outline="0" axis="axisPage" fieldPosition="0"/>
    </format>
    <format dxfId="11438">
      <pivotArea type="origin" dataOnly="0" labelOnly="1" outline="0" fieldPosition="0"/>
    </format>
    <format dxfId="11437">
      <pivotArea dataOnly="0" labelOnly="1" grandRow="1" outline="0" fieldPosition="0"/>
    </format>
    <format dxfId="11436">
      <pivotArea field="3" type="button" dataOnly="0" labelOnly="1" outline="0" axis="axisPage" fieldPosition="0"/>
    </format>
    <format dxfId="11435">
      <pivotArea type="origin" dataOnly="0" labelOnly="1" outline="0" fieldPosition="0"/>
    </format>
    <format dxfId="11434">
      <pivotArea dataOnly="0" labelOnly="1" grandRow="1" outline="0" fieldPosition="0"/>
    </format>
    <format dxfId="11433">
      <pivotArea dataOnly="0" labelOnly="1" fieldPosition="0">
        <references count="1">
          <reference field="12" count="1">
            <x v="0"/>
          </reference>
        </references>
      </pivotArea>
    </format>
    <format dxfId="11432">
      <pivotArea dataOnly="0" labelOnly="1" fieldPosition="0">
        <references count="1">
          <reference field="12" count="1">
            <x v="1"/>
          </reference>
        </references>
      </pivotArea>
    </format>
    <format dxfId="11431">
      <pivotArea dataOnly="0" labelOnly="1" fieldPosition="0">
        <references count="1">
          <reference field="12" count="1">
            <x v="0"/>
          </reference>
        </references>
      </pivotArea>
    </format>
    <format dxfId="11430">
      <pivotArea dataOnly="0" labelOnly="1" fieldPosition="0">
        <references count="1">
          <reference field="12" count="1">
            <x v="1"/>
          </reference>
        </references>
      </pivotArea>
    </format>
    <format dxfId="11429">
      <pivotArea field="12" grandRow="1" outline="0" collapsedLevelsAreSubtotals="1" axis="axisCol" fieldPosition="0">
        <references count="1">
          <reference field="12" count="1" selected="0">
            <x v="0"/>
          </reference>
        </references>
      </pivotArea>
    </format>
    <format dxfId="11428">
      <pivotArea field="12" grandRow="1" outline="0" collapsedLevelsAreSubtotals="1" axis="axisCol" fieldPosition="0">
        <references count="1">
          <reference field="12" count="1" selected="0">
            <x v="0"/>
          </reference>
        </references>
      </pivotArea>
    </format>
    <format dxfId="11427">
      <pivotArea dataOnly="0" labelOnly="1" outline="0" fieldPosition="0">
        <references count="1">
          <reference field="3" count="0"/>
        </references>
      </pivotArea>
    </format>
    <format dxfId="11426">
      <pivotArea dataOnly="0" labelOnly="1" fieldPosition="0">
        <references count="1">
          <reference field="12" count="2">
            <x v="0"/>
            <x v="1"/>
          </reference>
        </references>
      </pivotArea>
    </format>
    <format dxfId="11425">
      <pivotArea collapsedLevelsAreSubtotals="1" fieldPosition="0">
        <references count="2">
          <reference field="12" count="1" selected="0">
            <x v="0"/>
          </reference>
          <reference field="15" count="1">
            <x v="0"/>
          </reference>
        </references>
      </pivotArea>
    </format>
    <format dxfId="11424">
      <pivotArea grandRow="1" outline="0" collapsedLevelsAreSubtotals="1" fieldPosition="0"/>
    </format>
    <format dxfId="11423">
      <pivotArea dataOnly="0" labelOnly="1" fieldPosition="0">
        <references count="1">
          <reference field="12" count="1">
            <x v="0"/>
          </reference>
        </references>
      </pivotArea>
    </format>
    <format dxfId="11422">
      <pivotArea type="all" dataOnly="0" outline="0" fieldPosition="0"/>
    </format>
    <format dxfId="11421">
      <pivotArea type="origin" dataOnly="0" labelOnly="1" outline="0" fieldPosition="0"/>
    </format>
    <format dxfId="11420">
      <pivotArea field="12" type="button" dataOnly="0" labelOnly="1" outline="0" axis="axisCol" fieldPosition="0"/>
    </format>
    <format dxfId="11419">
      <pivotArea type="topRight" dataOnly="0" labelOnly="1" outline="0" fieldPosition="0"/>
    </format>
    <format dxfId="11418">
      <pivotArea collapsedLevelsAreSubtotals="1" fieldPosition="0">
        <references count="1">
          <reference field="15" count="0"/>
        </references>
      </pivotArea>
    </format>
    <format dxfId="11417">
      <pivotArea outline="0" collapsedLevelsAreSubtotals="1" fieldPosition="0"/>
    </format>
    <format dxfId="11416">
      <pivotArea field="15" type="button" dataOnly="0" labelOnly="1" outline="0" axis="axisRow" fieldPosition="0"/>
    </format>
    <format dxfId="11415">
      <pivotArea dataOnly="0" labelOnly="1" fieldPosition="0">
        <references count="1">
          <reference field="15" count="0"/>
        </references>
      </pivotArea>
    </format>
    <format dxfId="11414">
      <pivotArea dataOnly="0" labelOnly="1" grandRow="1" outline="0" fieldPosition="0"/>
    </format>
    <format dxfId="11413">
      <pivotArea dataOnly="0" labelOnly="1" fieldPosition="0">
        <references count="1">
          <reference field="12" count="0"/>
        </references>
      </pivotArea>
    </format>
    <format dxfId="11412">
      <pivotArea field="15" type="button" dataOnly="0" labelOnly="1" outline="0" axis="axisRow" fieldPosition="0"/>
    </format>
    <format dxfId="11411">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1624">
      <pivotArea dataOnly="0" labelOnly="1" grandCol="1" outline="0" fieldPosition="0"/>
    </format>
    <format dxfId="11623">
      <pivotArea dataOnly="0" labelOnly="1" grandCol="1" outline="0" fieldPosition="0"/>
    </format>
    <format dxfId="11622">
      <pivotArea dataOnly="0" labelOnly="1" grandCol="1" outline="0" fieldPosition="0"/>
    </format>
    <format dxfId="11621">
      <pivotArea outline="0" collapsedLevelsAreSubtotals="1" fieldPosition="0"/>
    </format>
    <format dxfId="11620">
      <pivotArea dataOnly="0" labelOnly="1" grandRow="1" outline="0" fieldPosition="0"/>
    </format>
    <format dxfId="11619">
      <pivotArea outline="0" collapsedLevelsAreSubtotals="1" fieldPosition="0"/>
    </format>
    <format dxfId="11618">
      <pivotArea dataOnly="0" labelOnly="1" grandRow="1" outline="0" fieldPosition="0"/>
    </format>
    <format dxfId="11617">
      <pivotArea type="all" dataOnly="0" outline="0" fieldPosition="0"/>
    </format>
    <format dxfId="11616">
      <pivotArea dataOnly="0" labelOnly="1" outline="0" fieldPosition="0">
        <references count="1">
          <reference field="12" count="0"/>
        </references>
      </pivotArea>
    </format>
    <format dxfId="11615">
      <pivotArea dataOnly="0" labelOnly="1" outline="0" fieldPosition="0">
        <references count="1">
          <reference field="12" count="0"/>
        </references>
      </pivotArea>
    </format>
    <format dxfId="11614">
      <pivotArea type="all" dataOnly="0" outline="0" fieldPosition="0"/>
    </format>
    <format dxfId="11613">
      <pivotArea grandCol="1" outline="0" collapsedLevelsAreSubtotals="1" fieldPosition="0"/>
    </format>
    <format dxfId="11612">
      <pivotArea grandRow="1" grandCol="1" outline="0" collapsedLevelsAreSubtotals="1" fieldPosition="0"/>
    </format>
    <format dxfId="11611">
      <pivotArea dataOnly="0" labelOnly="1" grandRow="1" outline="0" fieldPosition="0"/>
    </format>
    <format dxfId="11610">
      <pivotArea dataOnly="0" labelOnly="1" grandRow="1" outline="0" fieldPosition="0"/>
    </format>
    <format dxfId="11609">
      <pivotArea dataOnly="0" labelOnly="1" grandRow="1" outline="0" fieldPosition="0"/>
    </format>
    <format dxfId="11608">
      <pivotArea dataOnly="0" labelOnly="1" grandRow="1" outline="0" fieldPosition="0"/>
    </format>
    <format dxfId="11607">
      <pivotArea dataOnly="0" labelOnly="1" grandRow="1" outline="0" fieldPosition="0"/>
    </format>
    <format dxfId="11606">
      <pivotArea dataOnly="0" labelOnly="1" grandRow="1" outline="0" fieldPosition="0"/>
    </format>
    <format dxfId="11605">
      <pivotArea dataOnly="0" labelOnly="1" grandRow="1" outline="0" fieldPosition="0"/>
    </format>
    <format dxfId="11604">
      <pivotArea dataOnly="0" labelOnly="1" grandRow="1" outline="0" fieldPosition="0"/>
    </format>
    <format dxfId="11603">
      <pivotArea dataOnly="0" labelOnly="1" grandCol="1" outline="0" fieldPosition="0"/>
    </format>
    <format dxfId="11602">
      <pivotArea dataOnly="0" labelOnly="1" grandCol="1" outline="0" fieldPosition="0"/>
    </format>
    <format dxfId="11601">
      <pivotArea dataOnly="0" labelOnly="1" outline="0" fieldPosition="0">
        <references count="1">
          <reference field="23" count="0"/>
        </references>
      </pivotArea>
    </format>
    <format dxfId="11600">
      <pivotArea dataOnly="0" labelOnly="1" grandCol="1" outline="0" fieldPosition="0"/>
    </format>
    <format dxfId="11599">
      <pivotArea dataOnly="0" labelOnly="1" outline="0" fieldPosition="0">
        <references count="1">
          <reference field="23" count="0"/>
        </references>
      </pivotArea>
    </format>
    <format dxfId="11598">
      <pivotArea dataOnly="0" labelOnly="1" grandCol="1" outline="0" fieldPosition="0"/>
    </format>
    <format dxfId="11597">
      <pivotArea field="23" grandRow="1" outline="0" axis="axisCol" fieldPosition="0">
        <references count="1">
          <reference field="23" count="0" selected="0"/>
        </references>
      </pivotArea>
    </format>
    <format dxfId="11596">
      <pivotArea grandCol="1" outline="0" collapsedLevelsAreSubtotals="1" fieldPosition="0"/>
    </format>
    <format dxfId="11595">
      <pivotArea dataOnly="0" labelOnly="1" outline="0" fieldPosition="0">
        <references count="1">
          <reference field="23" count="0"/>
        </references>
      </pivotArea>
    </format>
    <format dxfId="11594">
      <pivotArea dataOnly="0" labelOnly="1" grandCol="1" outline="0" fieldPosition="0"/>
    </format>
    <format dxfId="11593">
      <pivotArea dataOnly="0" labelOnly="1" outline="0" fieldPosition="0">
        <references count="1">
          <reference field="23" count="0"/>
        </references>
      </pivotArea>
    </format>
    <format dxfId="11592">
      <pivotArea dataOnly="0" labelOnly="1" grandCol="1" outline="0" fieldPosition="0"/>
    </format>
    <format dxfId="11591">
      <pivotArea dataOnly="0" labelOnly="1" outline="0" fieldPosition="0">
        <references count="1">
          <reference field="23" count="0"/>
        </references>
      </pivotArea>
    </format>
    <format dxfId="11590">
      <pivotArea dataOnly="0" labelOnly="1" grandCol="1" outline="0" fieldPosition="0"/>
    </format>
    <format dxfId="11589">
      <pivotArea dataOnly="0" labelOnly="1" outline="0" fieldPosition="0">
        <references count="1">
          <reference field="23" count="0"/>
        </references>
      </pivotArea>
    </format>
    <format dxfId="11588">
      <pivotArea dataOnly="0" labelOnly="1" grandCol="1" outline="0" fieldPosition="0"/>
    </format>
    <format dxfId="11587">
      <pivotArea outline="0" collapsedLevelsAreSubtotals="1" fieldPosition="0"/>
    </format>
    <format dxfId="11586">
      <pivotArea dataOnly="0" labelOnly="1" grandRow="1" outline="0" fieldPosition="0"/>
    </format>
    <format dxfId="11585">
      <pivotArea dataOnly="0" labelOnly="1" outline="0" fieldPosition="0">
        <references count="1">
          <reference field="23" count="0"/>
        </references>
      </pivotArea>
    </format>
    <format dxfId="11584">
      <pivotArea dataOnly="0" labelOnly="1" grandCol="1" outline="0" fieldPosition="0"/>
    </format>
    <format dxfId="11583">
      <pivotArea outline="0" collapsedLevelsAreSubtotals="1" fieldPosition="0"/>
    </format>
    <format dxfId="11582">
      <pivotArea dataOnly="0" labelOnly="1" grandRow="1" outline="0" fieldPosition="0"/>
    </format>
    <format dxfId="11581">
      <pivotArea dataOnly="0" labelOnly="1" outline="0" fieldPosition="0">
        <references count="1">
          <reference field="23" count="0"/>
        </references>
      </pivotArea>
    </format>
    <format dxfId="11580">
      <pivotArea dataOnly="0" labelOnly="1" grandCol="1" outline="0" fieldPosition="0"/>
    </format>
    <format dxfId="11579">
      <pivotArea outline="0" collapsedLevelsAreSubtotals="1" fieldPosition="0"/>
    </format>
    <format dxfId="11578">
      <pivotArea dataOnly="0" labelOnly="1" grandRow="1" outline="0" fieldPosition="0"/>
    </format>
    <format dxfId="11577">
      <pivotArea dataOnly="0" labelOnly="1" outline="0" fieldPosition="0">
        <references count="1">
          <reference field="23" count="0"/>
        </references>
      </pivotArea>
    </format>
    <format dxfId="11576">
      <pivotArea dataOnly="0" labelOnly="1" grandCol="1" outline="0" fieldPosition="0"/>
    </format>
    <format dxfId="11575">
      <pivotArea outline="0" collapsedLevelsAreSubtotals="1" fieldPosition="0"/>
    </format>
    <format dxfId="11574">
      <pivotArea dataOnly="0" labelOnly="1" outline="0" fieldPosition="0">
        <references count="1">
          <reference field="23" count="0"/>
        </references>
      </pivotArea>
    </format>
    <format dxfId="11573">
      <pivotArea dataOnly="0" labelOnly="1" grandCol="1" outline="0" fieldPosition="0"/>
    </format>
    <format dxfId="11572">
      <pivotArea dataOnly="0" labelOnly="1" grandRow="1" outline="0" fieldPosition="0"/>
    </format>
    <format dxfId="11571">
      <pivotArea outline="0" collapsedLevelsAreSubtotals="1" fieldPosition="0"/>
    </format>
    <format dxfId="11570">
      <pivotArea dataOnly="0" labelOnly="1" grandRow="1" outline="0" fieldPosition="0"/>
    </format>
    <format dxfId="11569">
      <pivotArea dataOnly="0" labelOnly="1" outline="0" fieldPosition="0">
        <references count="1">
          <reference field="23" count="0"/>
        </references>
      </pivotArea>
    </format>
    <format dxfId="11568">
      <pivotArea dataOnly="0" labelOnly="1" grandCol="1" outline="0" fieldPosition="0"/>
    </format>
    <format dxfId="11567">
      <pivotArea dataOnly="0" labelOnly="1" outline="0" fieldPosition="0">
        <references count="1">
          <reference field="23" count="0"/>
        </references>
      </pivotArea>
    </format>
    <format dxfId="11566">
      <pivotArea dataOnly="0" labelOnly="1" grandCol="1" outline="0" fieldPosition="0"/>
    </format>
    <format dxfId="11565">
      <pivotArea dataOnly="0" labelOnly="1" grandRow="1" outline="0" fieldPosition="0"/>
    </format>
    <format dxfId="11564">
      <pivotArea outline="0" collapsedLevelsAreSubtotals="1" fieldPosition="0"/>
    </format>
    <format dxfId="11563">
      <pivotArea dataOnly="0" labelOnly="1" grandRow="1" outline="0" fieldPosition="0"/>
    </format>
    <format dxfId="11562">
      <pivotArea dataOnly="0" labelOnly="1" outline="0" fieldPosition="0">
        <references count="1">
          <reference field="23" count="0"/>
        </references>
      </pivotArea>
    </format>
    <format dxfId="11561">
      <pivotArea dataOnly="0" labelOnly="1" grandCol="1" outline="0" fieldPosition="0"/>
    </format>
    <format dxfId="11560">
      <pivotArea dataOnly="0" labelOnly="1" grandRow="1" outline="0" fieldPosition="0"/>
    </format>
    <format dxfId="11559">
      <pivotArea type="origin" dataOnly="0" labelOnly="1" outline="0" fieldPosition="0"/>
    </format>
    <format dxfId="11558">
      <pivotArea dataOnly="0" labelOnly="1" grandRow="1" outline="0" fieldPosition="0"/>
    </format>
    <format dxfId="11557">
      <pivotArea type="origin" dataOnly="0" labelOnly="1" outline="0" fieldPosition="0"/>
    </format>
    <format dxfId="11556">
      <pivotArea dataOnly="0" labelOnly="1" grandRow="1" outline="0" fieldPosition="0"/>
    </format>
    <format dxfId="11555">
      <pivotArea type="origin" dataOnly="0" labelOnly="1" outline="0" fieldPosition="0"/>
    </format>
    <format dxfId="11554">
      <pivotArea dataOnly="0" labelOnly="1" grandRow="1" outline="0" fieldPosition="0"/>
    </format>
    <format dxfId="11553">
      <pivotArea type="origin" dataOnly="0" labelOnly="1" outline="0" fieldPosition="0"/>
    </format>
    <format dxfId="11552">
      <pivotArea dataOnly="0" labelOnly="1" grandRow="1" outline="0" fieldPosition="0"/>
    </format>
    <format dxfId="11551">
      <pivotArea outline="0" collapsedLevelsAreSubtotals="1" fieldPosition="0"/>
    </format>
    <format dxfId="11550">
      <pivotArea dataOnly="0" labelOnly="1" grandRow="1" outline="0" fieldPosition="0"/>
    </format>
    <format dxfId="11549">
      <pivotArea dataOnly="0" labelOnly="1" outline="0" fieldPosition="0">
        <references count="1">
          <reference field="23" count="0"/>
        </references>
      </pivotArea>
    </format>
    <format dxfId="11548">
      <pivotArea dataOnly="0" labelOnly="1" grandCol="1" outline="0" fieldPosition="0"/>
    </format>
    <format dxfId="11547">
      <pivotArea outline="0" collapsedLevelsAreSubtotals="1" fieldPosition="0"/>
    </format>
    <format dxfId="11546">
      <pivotArea dataOnly="0" labelOnly="1" grandRow="1" outline="0" fieldPosition="0"/>
    </format>
    <format dxfId="11545">
      <pivotArea dataOnly="0" labelOnly="1" outline="0" fieldPosition="0">
        <references count="1">
          <reference field="23" count="0"/>
        </references>
      </pivotArea>
    </format>
    <format dxfId="11544">
      <pivotArea dataOnly="0" labelOnly="1" grandCol="1" outline="0" fieldPosition="0"/>
    </format>
    <format dxfId="11543">
      <pivotArea outline="0" collapsedLevelsAreSubtotals="1" fieldPosition="0"/>
    </format>
    <format dxfId="11542">
      <pivotArea dataOnly="0" labelOnly="1" grandRow="1" outline="0" fieldPosition="0"/>
    </format>
    <format dxfId="11541">
      <pivotArea dataOnly="0" labelOnly="1" outline="0" fieldPosition="0">
        <references count="1">
          <reference field="23" count="0"/>
        </references>
      </pivotArea>
    </format>
    <format dxfId="11540">
      <pivotArea dataOnly="0" labelOnly="1" grandCol="1" outline="0" fieldPosition="0"/>
    </format>
    <format dxfId="11539">
      <pivotArea dataOnly="0" labelOnly="1" outline="0" fieldPosition="0">
        <references count="1">
          <reference field="23" count="0"/>
        </references>
      </pivotArea>
    </format>
    <format dxfId="11538">
      <pivotArea dataOnly="0" labelOnly="1" grandCol="1" outline="0" fieldPosition="0"/>
    </format>
    <format dxfId="11537">
      <pivotArea outline="0" collapsedLevelsAreSubtotals="1" fieldPosition="0"/>
    </format>
    <format dxfId="11536">
      <pivotArea dataOnly="0" labelOnly="1" grandRow="1" outline="0" fieldPosition="0"/>
    </format>
    <format dxfId="11535">
      <pivotArea dataOnly="0" labelOnly="1" outline="0" fieldPosition="0">
        <references count="1">
          <reference field="23" count="0"/>
        </references>
      </pivotArea>
    </format>
    <format dxfId="11534">
      <pivotArea dataOnly="0" labelOnly="1" grandCol="1" outline="0" fieldPosition="0"/>
    </format>
    <format dxfId="11533">
      <pivotArea outline="0" collapsedLevelsAreSubtotals="1" fieldPosition="0"/>
    </format>
    <format dxfId="11532">
      <pivotArea dataOnly="0" labelOnly="1" grandRow="1" outline="0" fieldPosition="0"/>
    </format>
    <format dxfId="11531">
      <pivotArea dataOnly="0" labelOnly="1" outline="0" fieldPosition="0">
        <references count="1">
          <reference field="23" count="0"/>
        </references>
      </pivotArea>
    </format>
    <format dxfId="11530">
      <pivotArea dataOnly="0" labelOnly="1" grandCol="1" outline="0" fieldPosition="0"/>
    </format>
    <format dxfId="11529">
      <pivotArea dataOnly="0" labelOnly="1" outline="0" fieldPosition="0">
        <references count="1">
          <reference field="23" count="0"/>
        </references>
      </pivotArea>
    </format>
    <format dxfId="11528">
      <pivotArea dataOnly="0" labelOnly="1" grandCol="1" outline="0" fieldPosition="0"/>
    </format>
    <format dxfId="11527">
      <pivotArea type="all" dataOnly="0" outline="0" fieldPosition="0"/>
    </format>
    <format dxfId="11526">
      <pivotArea outline="0" collapsedLevelsAreSubtotals="1" fieldPosition="0"/>
    </format>
    <format dxfId="11525">
      <pivotArea type="origin" dataOnly="0" labelOnly="1" outline="0" fieldPosition="0"/>
    </format>
    <format dxfId="11524">
      <pivotArea field="23" type="button" dataOnly="0" labelOnly="1" outline="0" axis="axisCol" fieldPosition="0"/>
    </format>
    <format dxfId="11523">
      <pivotArea type="topRight" dataOnly="0" labelOnly="1" outline="0" fieldPosition="0"/>
    </format>
    <format dxfId="11522">
      <pivotArea dataOnly="0" labelOnly="1" grandRow="1" outline="0" fieldPosition="0"/>
    </format>
    <format dxfId="11521">
      <pivotArea dataOnly="0" labelOnly="1" outline="0" fieldPosition="0">
        <references count="1">
          <reference field="23" count="0"/>
        </references>
      </pivotArea>
    </format>
    <format dxfId="11520">
      <pivotArea dataOnly="0" labelOnly="1" grandCol="1" outline="0" fieldPosition="0"/>
    </format>
    <format dxfId="11519">
      <pivotArea type="all" dataOnly="0" outline="0" fieldPosition="0"/>
    </format>
    <format dxfId="11518">
      <pivotArea outline="0" collapsedLevelsAreSubtotals="1" fieldPosition="0"/>
    </format>
    <format dxfId="11517">
      <pivotArea type="origin" dataOnly="0" labelOnly="1" outline="0" fieldPosition="0"/>
    </format>
    <format dxfId="11516">
      <pivotArea field="23" type="button" dataOnly="0" labelOnly="1" outline="0" axis="axisCol" fieldPosition="0"/>
    </format>
    <format dxfId="11515">
      <pivotArea type="topRight" dataOnly="0" labelOnly="1" outline="0" fieldPosition="0"/>
    </format>
    <format dxfId="11514">
      <pivotArea dataOnly="0" labelOnly="1" grandRow="1" outline="0" fieldPosition="0"/>
    </format>
    <format dxfId="11513">
      <pivotArea dataOnly="0" labelOnly="1" outline="0" fieldPosition="0">
        <references count="1">
          <reference field="23" count="0"/>
        </references>
      </pivotArea>
    </format>
    <format dxfId="11512">
      <pivotArea dataOnly="0" labelOnly="1" grandCol="1" outline="0" fieldPosition="0"/>
    </format>
    <format dxfId="11511">
      <pivotArea field="23" type="button" dataOnly="0" labelOnly="1" outline="0" axis="axisCol" fieldPosition="0"/>
    </format>
    <format dxfId="11510">
      <pivotArea type="topRight" dataOnly="0" labelOnly="1" outline="0" fieldPosition="0"/>
    </format>
    <format dxfId="11509">
      <pivotArea grandRow="1" outline="0" collapsedLevelsAreSubtotals="1" fieldPosition="0"/>
    </format>
    <format dxfId="11508">
      <pivotArea outline="0" collapsedLevelsAreSubtotals="1" fieldPosition="0"/>
    </format>
    <format dxfId="11507">
      <pivotArea field="15" type="button" dataOnly="0" labelOnly="1" outline="0" axis="axisRow" fieldPosition="0"/>
    </format>
    <format dxfId="11506">
      <pivotArea dataOnly="0" labelOnly="1" outline="0" fieldPosition="0">
        <references count="1">
          <reference field="15" count="0"/>
        </references>
      </pivotArea>
    </format>
    <format dxfId="11505">
      <pivotArea dataOnly="0" labelOnly="1" grandRow="1" outline="0" fieldPosition="0"/>
    </format>
    <format dxfId="11504">
      <pivotArea dataOnly="0" labelOnly="1" outline="0" fieldPosition="0">
        <references count="1">
          <reference field="23" count="0"/>
        </references>
      </pivotArea>
    </format>
    <format dxfId="11503">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21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11935">
      <pivotArea outline="0" collapsedLevelsAreSubtotals="1" fieldPosition="0"/>
    </format>
    <format dxfId="11934">
      <pivotArea dataOnly="0" labelOnly="1" grandRow="1" outline="0" fieldPosition="0"/>
    </format>
    <format dxfId="11933">
      <pivotArea dataOnly="0" labelOnly="1" outline="0" fieldPosition="0">
        <references count="1">
          <reference field="13" count="0"/>
        </references>
      </pivotArea>
    </format>
    <format dxfId="11932">
      <pivotArea dataOnly="0" labelOnly="1" grandCol="1" outline="0" fieldPosition="0"/>
    </format>
    <format dxfId="11931">
      <pivotArea outline="0" collapsedLevelsAreSubtotals="1" fieldPosition="0"/>
    </format>
    <format dxfId="11930">
      <pivotArea dataOnly="0" labelOnly="1" grandRow="1" outline="0" fieldPosition="0"/>
    </format>
    <format dxfId="11929">
      <pivotArea dataOnly="0" labelOnly="1" outline="0" fieldPosition="0">
        <references count="1">
          <reference field="13" count="0"/>
        </references>
      </pivotArea>
    </format>
    <format dxfId="11928">
      <pivotArea dataOnly="0" labelOnly="1" grandCol="1" outline="0" fieldPosition="0"/>
    </format>
    <format dxfId="11927">
      <pivotArea type="all" dataOnly="0" outline="0" fieldPosition="0"/>
    </format>
    <format dxfId="11926">
      <pivotArea outline="0" collapsedLevelsAreSubtotals="1" fieldPosition="0"/>
    </format>
    <format dxfId="11925">
      <pivotArea outline="0" collapsedLevelsAreSubtotals="1" fieldPosition="0"/>
    </format>
    <format dxfId="11924">
      <pivotArea type="origin" dataOnly="0" labelOnly="1" outline="0" fieldPosition="0"/>
    </format>
    <format dxfId="11923">
      <pivotArea type="origin" dataOnly="0" labelOnly="1" outline="0" fieldPosition="0"/>
    </format>
    <format dxfId="11922">
      <pivotArea type="origin" dataOnly="0" labelOnly="1" outline="0" fieldPosition="0"/>
    </format>
    <format dxfId="11921">
      <pivotArea field="13" type="button" dataOnly="0" labelOnly="1" outline="0" axis="axisCol" fieldPosition="0"/>
    </format>
    <format dxfId="11920">
      <pivotArea type="topRight" dataOnly="0" labelOnly="1" outline="0" fieldPosition="0"/>
    </format>
    <format dxfId="11919">
      <pivotArea dataOnly="0" labelOnly="1" outline="0" fieldPosition="0">
        <references count="1">
          <reference field="13" count="0"/>
        </references>
      </pivotArea>
    </format>
    <format dxfId="11918">
      <pivotArea dataOnly="0" labelOnly="1" grandCol="1" outline="0" fieldPosition="0"/>
    </format>
    <format dxfId="11917">
      <pivotArea outline="0" collapsedLevelsAreSubtotals="1" fieldPosition="0"/>
    </format>
    <format dxfId="11916">
      <pivotArea dataOnly="0" labelOnly="1" outline="0" fieldPosition="0">
        <references count="1">
          <reference field="13" count="0"/>
        </references>
      </pivotArea>
    </format>
    <format dxfId="11915">
      <pivotArea dataOnly="0" labelOnly="1" grandCol="1" outline="0" fieldPosition="0"/>
    </format>
    <format dxfId="11914">
      <pivotArea outline="0" collapsedLevelsAreSubtotals="1" fieldPosition="0"/>
    </format>
    <format dxfId="11913">
      <pivotArea dataOnly="0" labelOnly="1" outline="0" fieldPosition="0">
        <references count="1">
          <reference field="13" count="0"/>
        </references>
      </pivotArea>
    </format>
    <format dxfId="11912">
      <pivotArea dataOnly="0" labelOnly="1" grandCol="1" outline="0" fieldPosition="0"/>
    </format>
    <format dxfId="11911">
      <pivotArea outline="0" collapsedLevelsAreSubtotals="1" fieldPosition="0"/>
    </format>
    <format dxfId="11910">
      <pivotArea dataOnly="0" labelOnly="1" grandRow="1" outline="0" fieldPosition="0"/>
    </format>
    <format dxfId="11909">
      <pivotArea dataOnly="0" labelOnly="1" outline="0" fieldPosition="0">
        <references count="1">
          <reference field="13" count="0"/>
        </references>
      </pivotArea>
    </format>
    <format dxfId="11908">
      <pivotArea dataOnly="0" labelOnly="1" grandCol="1" outline="0" fieldPosition="0"/>
    </format>
    <format dxfId="11907">
      <pivotArea dataOnly="0" labelOnly="1" outline="0" fieldPosition="0">
        <references count="1">
          <reference field="13" count="0"/>
        </references>
      </pivotArea>
    </format>
    <format dxfId="11906">
      <pivotArea dataOnly="0" labelOnly="1" grandCol="1" outline="0" fieldPosition="0"/>
    </format>
    <format dxfId="11905">
      <pivotArea dataOnly="0" labelOnly="1" outline="0" fieldPosition="0">
        <references count="1">
          <reference field="13" count="0"/>
        </references>
      </pivotArea>
    </format>
    <format dxfId="11904">
      <pivotArea dataOnly="0" labelOnly="1" grandCol="1" outline="0" fieldPosition="0"/>
    </format>
    <format dxfId="11903">
      <pivotArea outline="0" collapsedLevelsAreSubtotals="1" fieldPosition="0"/>
    </format>
    <format dxfId="11902">
      <pivotArea dataOnly="0" labelOnly="1" outline="0" fieldPosition="0">
        <references count="1">
          <reference field="13" count="0"/>
        </references>
      </pivotArea>
    </format>
    <format dxfId="11901">
      <pivotArea dataOnly="0" labelOnly="1" grandCol="1" outline="0" fieldPosition="0"/>
    </format>
    <format dxfId="11900">
      <pivotArea grandRow="1" outline="0" collapsedLevelsAreSubtotals="1" fieldPosition="0"/>
    </format>
    <format dxfId="11899">
      <pivotArea dataOnly="0" labelOnly="1" grandRow="1" outline="0" fieldPosition="0"/>
    </format>
    <format dxfId="11898">
      <pivotArea dataOnly="0" labelOnly="1" outline="0" fieldPosition="0">
        <references count="1">
          <reference field="13" count="0"/>
        </references>
      </pivotArea>
    </format>
    <format dxfId="11897">
      <pivotArea outline="0" collapsedLevelsAreSubtotals="1" fieldPosition="0"/>
    </format>
    <format dxfId="11896">
      <pivotArea dataOnly="0" labelOnly="1" grandRow="1" outline="0" fieldPosition="0"/>
    </format>
    <format dxfId="11895">
      <pivotArea dataOnly="0" labelOnly="1" outline="0" fieldPosition="0">
        <references count="1">
          <reference field="13" count="0"/>
        </references>
      </pivotArea>
    </format>
    <format dxfId="11894">
      <pivotArea dataOnly="0" labelOnly="1" grandCol="1" outline="0" fieldPosition="0"/>
    </format>
    <format dxfId="11893">
      <pivotArea outline="0" collapsedLevelsAreSubtotals="1" fieldPosition="0"/>
    </format>
    <format dxfId="11892">
      <pivotArea dataOnly="0" labelOnly="1" grandRow="1" outline="0" fieldPosition="0"/>
    </format>
    <format dxfId="11891">
      <pivotArea dataOnly="0" labelOnly="1" outline="0" fieldPosition="0">
        <references count="1">
          <reference field="13" count="0"/>
        </references>
      </pivotArea>
    </format>
    <format dxfId="11890">
      <pivotArea dataOnly="0" labelOnly="1" grandCol="1" outline="0" fieldPosition="0"/>
    </format>
    <format dxfId="11889">
      <pivotArea outline="0" collapsedLevelsAreSubtotals="1" fieldPosition="0"/>
    </format>
    <format dxfId="11888">
      <pivotArea dataOnly="0" labelOnly="1" grandRow="1" outline="0" fieldPosition="0"/>
    </format>
    <format dxfId="11887">
      <pivotArea dataOnly="0" labelOnly="1" outline="0" fieldPosition="0">
        <references count="1">
          <reference field="13" count="0"/>
        </references>
      </pivotArea>
    </format>
    <format dxfId="11886">
      <pivotArea dataOnly="0" labelOnly="1" grandCol="1" outline="0" fieldPosition="0"/>
    </format>
    <format dxfId="11885">
      <pivotArea dataOnly="0" labelOnly="1" outline="0" fieldPosition="0">
        <references count="1">
          <reference field="13" count="0"/>
        </references>
      </pivotArea>
    </format>
    <format dxfId="11884">
      <pivotArea dataOnly="0" labelOnly="1" grandCol="1" outline="0" fieldPosition="0"/>
    </format>
    <format dxfId="11883">
      <pivotArea grandRow="1" outline="0" collapsedLevelsAreSubtotals="1" fieldPosition="0"/>
    </format>
    <format dxfId="11882">
      <pivotArea dataOnly="0" labelOnly="1" grandRow="1" outline="0" fieldPosition="0"/>
    </format>
    <format dxfId="11881">
      <pivotArea outline="0" collapsedLevelsAreSubtotals="1" fieldPosition="0"/>
    </format>
    <format dxfId="11880">
      <pivotArea dataOnly="0" labelOnly="1" grandRow="1" outline="0" fieldPosition="0"/>
    </format>
    <format dxfId="11879">
      <pivotArea dataOnly="0" labelOnly="1" outline="0" fieldPosition="0">
        <references count="1">
          <reference field="13" count="0"/>
        </references>
      </pivotArea>
    </format>
    <format dxfId="11878">
      <pivotArea dataOnly="0" labelOnly="1" grandCol="1" outline="0" fieldPosition="0"/>
    </format>
    <format dxfId="11877">
      <pivotArea outline="0" fieldPosition="0">
        <references count="1">
          <reference field="13" count="1" selected="0">
            <x v="1"/>
          </reference>
        </references>
      </pivotArea>
    </format>
    <format dxfId="11876">
      <pivotArea grandCol="1" outline="0" collapsedLevelsAreSubtotals="1" fieldPosition="0"/>
    </format>
    <format dxfId="11875">
      <pivotArea type="topRight" dataOnly="0" labelOnly="1" outline="0" fieldPosition="0"/>
    </format>
    <format dxfId="11874">
      <pivotArea dataOnly="0" labelOnly="1" outline="0" fieldPosition="0">
        <references count="1">
          <reference field="13" count="1">
            <x v="1"/>
          </reference>
        </references>
      </pivotArea>
    </format>
    <format dxfId="11873">
      <pivotArea dataOnly="0" labelOnly="1" grandCol="1" outline="0" fieldPosition="0"/>
    </format>
    <format dxfId="11872">
      <pivotArea outline="0" fieldPosition="0">
        <references count="1">
          <reference field="13" count="1" selected="0">
            <x v="1"/>
          </reference>
        </references>
      </pivotArea>
    </format>
    <format dxfId="11871">
      <pivotArea grandCol="1" outline="0" collapsedLevelsAreSubtotals="1" fieldPosition="0"/>
    </format>
    <format dxfId="11870">
      <pivotArea type="topRight" dataOnly="0" labelOnly="1" outline="0" fieldPosition="0"/>
    </format>
    <format dxfId="11869">
      <pivotArea dataOnly="0" labelOnly="1" outline="0" fieldPosition="0">
        <references count="1">
          <reference field="13" count="1">
            <x v="1"/>
          </reference>
        </references>
      </pivotArea>
    </format>
    <format dxfId="11868">
      <pivotArea dataOnly="0" labelOnly="1" grandCol="1" outline="0" fieldPosition="0"/>
    </format>
    <format dxfId="11867">
      <pivotArea dataOnly="0" labelOnly="1" outline="0" fieldPosition="0">
        <references count="1">
          <reference field="13" count="0"/>
        </references>
      </pivotArea>
    </format>
    <format dxfId="11866">
      <pivotArea dataOnly="0" labelOnly="1" grandCol="1" outline="0" fieldPosition="0"/>
    </format>
    <format dxfId="11865">
      <pivotArea dataOnly="0" labelOnly="1" outline="0" fieldPosition="0">
        <references count="1">
          <reference field="13" count="0"/>
        </references>
      </pivotArea>
    </format>
    <format dxfId="11864">
      <pivotArea dataOnly="0" labelOnly="1" grandCol="1" outline="0" fieldPosition="0"/>
    </format>
    <format dxfId="11863">
      <pivotArea dataOnly="0" labelOnly="1" outline="0" fieldPosition="0">
        <references count="1">
          <reference field="13" count="0"/>
        </references>
      </pivotArea>
    </format>
    <format dxfId="11862">
      <pivotArea dataOnly="0" labelOnly="1" grandCol="1" outline="0" fieldPosition="0"/>
    </format>
    <format dxfId="11861">
      <pivotArea dataOnly="0" labelOnly="1" outline="0" fieldPosition="0">
        <references count="1">
          <reference field="13" count="0"/>
        </references>
      </pivotArea>
    </format>
    <format dxfId="11860">
      <pivotArea dataOnly="0" labelOnly="1" grandCol="1" outline="0" fieldPosition="0"/>
    </format>
    <format dxfId="11859">
      <pivotArea dataOnly="0" labelOnly="1" outline="0" fieldPosition="0">
        <references count="1">
          <reference field="13" count="0"/>
        </references>
      </pivotArea>
    </format>
    <format dxfId="11858">
      <pivotArea dataOnly="0" labelOnly="1" grandCol="1" outline="0" fieldPosition="0"/>
    </format>
    <format dxfId="11857">
      <pivotArea dataOnly="0" labelOnly="1" outline="0" fieldPosition="0">
        <references count="1">
          <reference field="13" count="0"/>
        </references>
      </pivotArea>
    </format>
    <format dxfId="11856">
      <pivotArea dataOnly="0" labelOnly="1" grandCol="1" outline="0" fieldPosition="0"/>
    </format>
    <format dxfId="11855">
      <pivotArea dataOnly="0" labelOnly="1" outline="0" fieldPosition="0">
        <references count="1">
          <reference field="13" count="0"/>
        </references>
      </pivotArea>
    </format>
    <format dxfId="11854">
      <pivotArea dataOnly="0" labelOnly="1" grandCol="1" outline="0" fieldPosition="0"/>
    </format>
    <format dxfId="11853">
      <pivotArea dataOnly="0" labelOnly="1" outline="0" fieldPosition="0">
        <references count="1">
          <reference field="13" count="0"/>
        </references>
      </pivotArea>
    </format>
    <format dxfId="11852">
      <pivotArea dataOnly="0" labelOnly="1" grandCol="1" outline="0" fieldPosition="0"/>
    </format>
    <format dxfId="11851">
      <pivotArea grandRow="1" outline="0" collapsedLevelsAreSubtotals="1" fieldPosition="0"/>
    </format>
    <format dxfId="11850">
      <pivotArea dataOnly="0" labelOnly="1" grandRow="1" outline="0" fieldPosition="0"/>
    </format>
    <format dxfId="11849">
      <pivotArea outline="0" collapsedLevelsAreSubtotals="1" fieldPosition="0"/>
    </format>
    <format dxfId="11848">
      <pivotArea dataOnly="0" labelOnly="1" grandRow="1" outline="0" fieldPosition="0"/>
    </format>
    <format dxfId="11847">
      <pivotArea dataOnly="0" labelOnly="1" outline="0" fieldPosition="0">
        <references count="1">
          <reference field="13" count="0"/>
        </references>
      </pivotArea>
    </format>
    <format dxfId="11846">
      <pivotArea dataOnly="0" labelOnly="1" grandCol="1" outline="0" fieldPosition="0"/>
    </format>
    <format dxfId="11845">
      <pivotArea outline="0" collapsedLevelsAreSubtotals="1" fieldPosition="0"/>
    </format>
    <format dxfId="11844">
      <pivotArea dataOnly="0" labelOnly="1" grandRow="1" outline="0" fieldPosition="0"/>
    </format>
    <format dxfId="11843">
      <pivotArea dataOnly="0" labelOnly="1" outline="0" fieldPosition="0">
        <references count="1">
          <reference field="13" count="0"/>
        </references>
      </pivotArea>
    </format>
    <format dxfId="11842">
      <pivotArea dataOnly="0" labelOnly="1" grandCol="1" outline="0" fieldPosition="0"/>
    </format>
    <format dxfId="11841">
      <pivotArea outline="0" collapsedLevelsAreSubtotals="1" fieldPosition="0"/>
    </format>
    <format dxfId="11840">
      <pivotArea dataOnly="0" labelOnly="1" grandRow="1" outline="0" fieldPosition="0"/>
    </format>
    <format dxfId="11839">
      <pivotArea dataOnly="0" labelOnly="1" outline="0" fieldPosition="0">
        <references count="1">
          <reference field="13" count="0"/>
        </references>
      </pivotArea>
    </format>
    <format dxfId="11838">
      <pivotArea dataOnly="0" labelOnly="1" grandCol="1" outline="0" fieldPosition="0"/>
    </format>
    <format dxfId="11837">
      <pivotArea dataOnly="0" labelOnly="1" outline="0" fieldPosition="0">
        <references count="1">
          <reference field="13" count="0"/>
        </references>
      </pivotArea>
    </format>
    <format dxfId="11836">
      <pivotArea dataOnly="0" labelOnly="1" grandCol="1" outline="0" fieldPosition="0"/>
    </format>
    <format dxfId="11835">
      <pivotArea dataOnly="0" labelOnly="1" outline="0" fieldPosition="0">
        <references count="1">
          <reference field="13" count="0"/>
        </references>
      </pivotArea>
    </format>
    <format dxfId="11834">
      <pivotArea dataOnly="0" labelOnly="1" grandCol="1" outline="0" fieldPosition="0"/>
    </format>
    <format dxfId="11833">
      <pivotArea outline="0" collapsedLevelsAreSubtotals="1" fieldPosition="0"/>
    </format>
    <format dxfId="11832">
      <pivotArea dataOnly="0" labelOnly="1" grandRow="1" outline="0" fieldPosition="0"/>
    </format>
    <format dxfId="11831">
      <pivotArea dataOnly="0" labelOnly="1" outline="0" fieldPosition="0">
        <references count="1">
          <reference field="13" count="0"/>
        </references>
      </pivotArea>
    </format>
    <format dxfId="11830">
      <pivotArea dataOnly="0" labelOnly="1" grandCol="1" outline="0" fieldPosition="0"/>
    </format>
    <format dxfId="11829">
      <pivotArea outline="0" collapsedLevelsAreSubtotals="1" fieldPosition="0"/>
    </format>
    <format dxfId="11828">
      <pivotArea dataOnly="0" labelOnly="1" grandRow="1" outline="0" fieldPosition="0"/>
    </format>
    <format dxfId="11827">
      <pivotArea dataOnly="0" labelOnly="1" outline="0" fieldPosition="0">
        <references count="1">
          <reference field="13" count="0"/>
        </references>
      </pivotArea>
    </format>
    <format dxfId="11826">
      <pivotArea dataOnly="0" labelOnly="1" grandCol="1" outline="0" fieldPosition="0"/>
    </format>
    <format dxfId="11825">
      <pivotArea outline="0" collapsedLevelsAreSubtotals="1" fieldPosition="0"/>
    </format>
    <format dxfId="11824">
      <pivotArea dataOnly="0" labelOnly="1" grandRow="1" outline="0" fieldPosition="0"/>
    </format>
    <format dxfId="11823">
      <pivotArea dataOnly="0" labelOnly="1" outline="0" fieldPosition="0">
        <references count="1">
          <reference field="13" count="0"/>
        </references>
      </pivotArea>
    </format>
    <format dxfId="11822">
      <pivotArea dataOnly="0" labelOnly="1" grandCol="1" outline="0" fieldPosition="0"/>
    </format>
    <format dxfId="11821">
      <pivotArea type="topRight" dataOnly="0" labelOnly="1" outline="0" fieldPosition="0"/>
    </format>
    <format dxfId="11820">
      <pivotArea type="topRight" dataOnly="0" labelOnly="1" outline="0" fieldPosition="0"/>
    </format>
    <format dxfId="11819">
      <pivotArea dataOnly="0" labelOnly="1" outline="0" fieldPosition="0">
        <references count="1">
          <reference field="13" count="0"/>
        </references>
      </pivotArea>
    </format>
    <format dxfId="11818">
      <pivotArea dataOnly="0" labelOnly="1" grandCol="1" outline="0" fieldPosition="0"/>
    </format>
    <format dxfId="11817">
      <pivotArea outline="0" collapsedLevelsAreSubtotals="1" fieldPosition="0"/>
    </format>
    <format dxfId="11816">
      <pivotArea dataOnly="0" labelOnly="1" grandRow="1" outline="0" fieldPosition="0"/>
    </format>
    <format dxfId="11815">
      <pivotArea dataOnly="0" labelOnly="1" outline="0" fieldPosition="0">
        <references count="1">
          <reference field="13" count="0"/>
        </references>
      </pivotArea>
    </format>
    <format dxfId="11814">
      <pivotArea dataOnly="0" labelOnly="1" grandCol="1" outline="0" fieldPosition="0"/>
    </format>
    <format dxfId="11813">
      <pivotArea outline="0" collapsedLevelsAreSubtotals="1" fieldPosition="0"/>
    </format>
    <format dxfId="11812">
      <pivotArea dataOnly="0" labelOnly="1" grandRow="1" outline="0" fieldPosition="0"/>
    </format>
    <format dxfId="11811">
      <pivotArea dataOnly="0" labelOnly="1" outline="0" fieldPosition="0">
        <references count="1">
          <reference field="13" count="0"/>
        </references>
      </pivotArea>
    </format>
    <format dxfId="11810">
      <pivotArea dataOnly="0" labelOnly="1" grandCol="1" outline="0" fieldPosition="0"/>
    </format>
    <format dxfId="11809">
      <pivotArea outline="0" collapsedLevelsAreSubtotals="1" fieldPosition="0"/>
    </format>
    <format dxfId="11808">
      <pivotArea dataOnly="0" labelOnly="1" grandRow="1" outline="0" fieldPosition="0"/>
    </format>
    <format dxfId="11807">
      <pivotArea dataOnly="0" labelOnly="1" outline="0" fieldPosition="0">
        <references count="1">
          <reference field="13" count="0"/>
        </references>
      </pivotArea>
    </format>
    <format dxfId="11806">
      <pivotArea dataOnly="0" labelOnly="1" grandCol="1" outline="0" fieldPosition="0"/>
    </format>
    <format dxfId="11805">
      <pivotArea dataOnly="0" labelOnly="1" outline="0" fieldPosition="0">
        <references count="1">
          <reference field="13" count="0"/>
        </references>
      </pivotArea>
    </format>
    <format dxfId="11804">
      <pivotArea dataOnly="0" labelOnly="1" grandCol="1" outline="0" fieldPosition="0"/>
    </format>
    <format dxfId="11803">
      <pivotArea grandRow="1" outline="0" collapsedLevelsAreSubtotals="1" fieldPosition="0"/>
    </format>
    <format dxfId="11802">
      <pivotArea dataOnly="0" labelOnly="1" grandRow="1" outline="0" fieldPosition="0"/>
    </format>
    <format dxfId="11801">
      <pivotArea outline="0" collapsedLevelsAreSubtotals="1" fieldPosition="0"/>
    </format>
    <format dxfId="11800">
      <pivotArea dataOnly="0" labelOnly="1" grandRow="1" outline="0" fieldPosition="0"/>
    </format>
    <format dxfId="11799">
      <pivotArea dataOnly="0" labelOnly="1" outline="0" fieldPosition="0">
        <references count="1">
          <reference field="13" count="0"/>
        </references>
      </pivotArea>
    </format>
    <format dxfId="11798">
      <pivotArea dataOnly="0" labelOnly="1" grandCol="1" outline="0" fieldPosition="0"/>
    </format>
    <format dxfId="11797">
      <pivotArea outline="0" collapsedLevelsAreSubtotals="1" fieldPosition="0"/>
    </format>
    <format dxfId="11796">
      <pivotArea dataOnly="0" labelOnly="1" grandRow="1" outline="0" fieldPosition="0"/>
    </format>
    <format dxfId="11795">
      <pivotArea dataOnly="0" labelOnly="1" outline="0" fieldPosition="0">
        <references count="1">
          <reference field="13" count="0"/>
        </references>
      </pivotArea>
    </format>
    <format dxfId="11794">
      <pivotArea dataOnly="0" labelOnly="1" grandCol="1" outline="0" fieldPosition="0"/>
    </format>
    <format dxfId="11793">
      <pivotArea dataOnly="0" labelOnly="1" outline="0" fieldPosition="0">
        <references count="1">
          <reference field="13" count="0"/>
        </references>
      </pivotArea>
    </format>
    <format dxfId="11792">
      <pivotArea dataOnly="0" labelOnly="1" grandCol="1" outline="0" fieldPosition="0"/>
    </format>
    <format dxfId="11791">
      <pivotArea grandRow="1" outline="0" collapsedLevelsAreSubtotals="1" fieldPosition="0"/>
    </format>
    <format dxfId="11790">
      <pivotArea dataOnly="0" labelOnly="1" grandRow="1" outline="0" fieldPosition="0"/>
    </format>
    <format dxfId="11789">
      <pivotArea outline="0" collapsedLevelsAreSubtotals="1" fieldPosition="0"/>
    </format>
    <format dxfId="11788">
      <pivotArea dataOnly="0" labelOnly="1" grandRow="1" outline="0" fieldPosition="0"/>
    </format>
    <format dxfId="11787">
      <pivotArea dataOnly="0" labelOnly="1" outline="0" fieldPosition="0">
        <references count="1">
          <reference field="13" count="0"/>
        </references>
      </pivotArea>
    </format>
    <format dxfId="11786">
      <pivotArea dataOnly="0" labelOnly="1" grandCol="1" outline="0" fieldPosition="0"/>
    </format>
    <format dxfId="11785">
      <pivotArea outline="0" collapsedLevelsAreSubtotals="1" fieldPosition="0"/>
    </format>
    <format dxfId="11784">
      <pivotArea dataOnly="0" labelOnly="1" grandRow="1" outline="0" fieldPosition="0"/>
    </format>
    <format dxfId="11783">
      <pivotArea dataOnly="0" labelOnly="1" outline="0" fieldPosition="0">
        <references count="1">
          <reference field="13" count="0"/>
        </references>
      </pivotArea>
    </format>
    <format dxfId="11782">
      <pivotArea dataOnly="0" labelOnly="1" grandCol="1" outline="0" fieldPosition="0"/>
    </format>
    <format dxfId="11781">
      <pivotArea dataOnly="0" labelOnly="1" outline="0" fieldPosition="0">
        <references count="1">
          <reference field="13" count="0"/>
        </references>
      </pivotArea>
    </format>
    <format dxfId="11780">
      <pivotArea dataOnly="0" labelOnly="1" grandCol="1" outline="0" fieldPosition="0"/>
    </format>
    <format dxfId="11779">
      <pivotArea outline="0" collapsedLevelsAreSubtotals="1" fieldPosition="0"/>
    </format>
    <format dxfId="11778">
      <pivotArea dataOnly="0" labelOnly="1" grandRow="1" outline="0" fieldPosition="0"/>
    </format>
    <format dxfId="11777">
      <pivotArea outline="0" collapsedLevelsAreSubtotals="1" fieldPosition="0"/>
    </format>
    <format dxfId="11776">
      <pivotArea dataOnly="0" labelOnly="1" grandRow="1" outline="0" fieldPosition="0"/>
    </format>
    <format dxfId="11775">
      <pivotArea grandRow="1" outline="0" collapsedLevelsAreSubtotals="1" fieldPosition="0"/>
    </format>
    <format dxfId="11774">
      <pivotArea dataOnly="0" labelOnly="1" grandRow="1" outline="0" fieldPosition="0"/>
    </format>
    <format dxfId="11773">
      <pivotArea outline="0" collapsedLevelsAreSubtotals="1" fieldPosition="0"/>
    </format>
    <format dxfId="11772">
      <pivotArea dataOnly="0" labelOnly="1" grandRow="1" outline="0" fieldPosition="0"/>
    </format>
    <format dxfId="11771">
      <pivotArea dataOnly="0" labelOnly="1" outline="0" fieldPosition="0">
        <references count="1">
          <reference field="13" count="0"/>
        </references>
      </pivotArea>
    </format>
    <format dxfId="11770">
      <pivotArea dataOnly="0" labelOnly="1" grandCol="1" outline="0" fieldPosition="0"/>
    </format>
    <format dxfId="11769">
      <pivotArea outline="0" collapsedLevelsAreSubtotals="1" fieldPosition="0"/>
    </format>
    <format dxfId="11768">
      <pivotArea dataOnly="0" labelOnly="1" grandRow="1" outline="0" fieldPosition="0"/>
    </format>
    <format dxfId="11767">
      <pivotArea dataOnly="0" labelOnly="1" outline="0" fieldPosition="0">
        <references count="1">
          <reference field="13" count="0"/>
        </references>
      </pivotArea>
    </format>
    <format dxfId="11766">
      <pivotArea dataOnly="0" labelOnly="1" grandCol="1" outline="0" fieldPosition="0"/>
    </format>
    <format dxfId="11765">
      <pivotArea grandRow="1" outline="0" collapsedLevelsAreSubtotals="1" fieldPosition="0"/>
    </format>
    <format dxfId="11764">
      <pivotArea dataOnly="0" labelOnly="1" grandRow="1" outline="0" fieldPosition="0"/>
    </format>
    <format dxfId="11763">
      <pivotArea outline="0" collapsedLevelsAreSubtotals="1" fieldPosition="0"/>
    </format>
    <format dxfId="11762">
      <pivotArea dataOnly="0" labelOnly="1" grandRow="1" outline="0" fieldPosition="0"/>
    </format>
    <format dxfId="11761">
      <pivotArea dataOnly="0" labelOnly="1" outline="0" fieldPosition="0">
        <references count="1">
          <reference field="13" count="0"/>
        </references>
      </pivotArea>
    </format>
    <format dxfId="11760">
      <pivotArea dataOnly="0" labelOnly="1" grandCol="1" outline="0" fieldPosition="0"/>
    </format>
    <format dxfId="11759">
      <pivotArea outline="0" collapsedLevelsAreSubtotals="1" fieldPosition="0"/>
    </format>
    <format dxfId="11758">
      <pivotArea dataOnly="0" labelOnly="1" grandRow="1" outline="0" fieldPosition="0"/>
    </format>
    <format dxfId="11757">
      <pivotArea dataOnly="0" labelOnly="1" outline="0" fieldPosition="0">
        <references count="1">
          <reference field="13" count="0"/>
        </references>
      </pivotArea>
    </format>
    <format dxfId="11756">
      <pivotArea dataOnly="0" labelOnly="1" grandCol="1" outline="0" fieldPosition="0"/>
    </format>
    <format dxfId="11755">
      <pivotArea grandRow="1" outline="0" collapsedLevelsAreSubtotals="1" fieldPosition="0"/>
    </format>
    <format dxfId="11754">
      <pivotArea dataOnly="0" labelOnly="1" grandRow="1" outline="0" fieldPosition="0"/>
    </format>
    <format dxfId="11753">
      <pivotArea dataOnly="0" labelOnly="1" grandRow="1" outline="0" fieldPosition="0"/>
    </format>
    <format dxfId="11752">
      <pivotArea dataOnly="0" labelOnly="1" outline="0" fieldPosition="0">
        <references count="1">
          <reference field="13" count="0"/>
        </references>
      </pivotArea>
    </format>
    <format dxfId="11751">
      <pivotArea dataOnly="0" labelOnly="1" grandCol="1" outline="0" fieldPosition="0"/>
    </format>
    <format dxfId="11750">
      <pivotArea dataOnly="0" labelOnly="1" outline="0" fieldPosition="0">
        <references count="1">
          <reference field="13" count="0"/>
        </references>
      </pivotArea>
    </format>
    <format dxfId="11749">
      <pivotArea dataOnly="0" labelOnly="1" grandCol="1" outline="0" fieldPosition="0"/>
    </format>
    <format dxfId="11748">
      <pivotArea grandRow="1" outline="0" collapsedLevelsAreSubtotals="1" fieldPosition="0"/>
    </format>
    <format dxfId="11747">
      <pivotArea dataOnly="0" labelOnly="1" grandRow="1" outline="0" fieldPosition="0"/>
    </format>
    <format dxfId="11746">
      <pivotArea outline="0" collapsedLevelsAreSubtotals="1" fieldPosition="0"/>
    </format>
    <format dxfId="11745">
      <pivotArea dataOnly="0" labelOnly="1" grandRow="1" outline="0" fieldPosition="0"/>
    </format>
    <format dxfId="11744">
      <pivotArea dataOnly="0" labelOnly="1" grandRow="1" outline="0" fieldPosition="0"/>
    </format>
    <format dxfId="11743">
      <pivotArea outline="0" collapsedLevelsAreSubtotals="1" fieldPosition="0"/>
    </format>
    <format dxfId="11742">
      <pivotArea dataOnly="0" labelOnly="1" grandRow="1" outline="0" fieldPosition="0"/>
    </format>
    <format dxfId="11741">
      <pivotArea dataOnly="0" labelOnly="1" outline="0" fieldPosition="0">
        <references count="1">
          <reference field="13" count="0"/>
        </references>
      </pivotArea>
    </format>
    <format dxfId="11740">
      <pivotArea dataOnly="0" labelOnly="1" grandCol="1" outline="0" fieldPosition="0"/>
    </format>
    <format dxfId="11739">
      <pivotArea outline="0" collapsedLevelsAreSubtotals="1" fieldPosition="0"/>
    </format>
    <format dxfId="11738">
      <pivotArea dataOnly="0" labelOnly="1" grandRow="1" outline="0" fieldPosition="0"/>
    </format>
    <format dxfId="11737">
      <pivotArea dataOnly="0" labelOnly="1" outline="0" fieldPosition="0">
        <references count="1">
          <reference field="13" count="0"/>
        </references>
      </pivotArea>
    </format>
    <format dxfId="11736">
      <pivotArea dataOnly="0" labelOnly="1" grandCol="1" outline="0" fieldPosition="0"/>
    </format>
    <format dxfId="11735">
      <pivotArea outline="0" collapsedLevelsAreSubtotals="1" fieldPosition="0"/>
    </format>
    <format dxfId="11734">
      <pivotArea dataOnly="0" labelOnly="1" grandRow="1" outline="0" fieldPosition="0"/>
    </format>
    <format dxfId="11733">
      <pivotArea dataOnly="0" labelOnly="1" outline="0" fieldPosition="0">
        <references count="1">
          <reference field="13" count="0"/>
        </references>
      </pivotArea>
    </format>
    <format dxfId="11732">
      <pivotArea dataOnly="0" labelOnly="1" grandCol="1" outline="0" fieldPosition="0"/>
    </format>
    <format dxfId="11731">
      <pivotArea dataOnly="0" labelOnly="1" outline="0" fieldPosition="0">
        <references count="1">
          <reference field="13" count="0"/>
        </references>
      </pivotArea>
    </format>
    <format dxfId="11730">
      <pivotArea dataOnly="0" labelOnly="1" grandCol="1" outline="0" fieldPosition="0"/>
    </format>
    <format dxfId="11729">
      <pivotArea dataOnly="0" labelOnly="1" outline="0" fieldPosition="0">
        <references count="1">
          <reference field="13" count="0"/>
        </references>
      </pivotArea>
    </format>
    <format dxfId="11728">
      <pivotArea dataOnly="0" labelOnly="1" grandCol="1" outline="0" fieldPosition="0"/>
    </format>
    <format dxfId="11727">
      <pivotArea dataOnly="0" labelOnly="1" outline="0" fieldPosition="0">
        <references count="1">
          <reference field="13" count="0"/>
        </references>
      </pivotArea>
    </format>
    <format dxfId="11726">
      <pivotArea dataOnly="0" labelOnly="1" grandCol="1" outline="0" fieldPosition="0"/>
    </format>
    <format dxfId="11725">
      <pivotArea outline="0" collapsedLevelsAreSubtotals="1" fieldPosition="0"/>
    </format>
    <format dxfId="11724">
      <pivotArea dataOnly="0" labelOnly="1" grandRow="1" outline="0" fieldPosition="0"/>
    </format>
    <format dxfId="11723">
      <pivotArea dataOnly="0" labelOnly="1" outline="0" fieldPosition="0">
        <references count="1">
          <reference field="13" count="0"/>
        </references>
      </pivotArea>
    </format>
    <format dxfId="11722">
      <pivotArea dataOnly="0" labelOnly="1" grandCol="1" outline="0" fieldPosition="0"/>
    </format>
    <format dxfId="11721">
      <pivotArea outline="0" collapsedLevelsAreSubtotals="1" fieldPosition="0"/>
    </format>
    <format dxfId="11720">
      <pivotArea dataOnly="0" labelOnly="1" grandRow="1" outline="0" fieldPosition="0"/>
    </format>
    <format dxfId="11719">
      <pivotArea dataOnly="0" labelOnly="1" outline="0" fieldPosition="0">
        <references count="1">
          <reference field="13" count="0"/>
        </references>
      </pivotArea>
    </format>
    <format dxfId="11718">
      <pivotArea dataOnly="0" labelOnly="1" grandCol="1" outline="0" fieldPosition="0"/>
    </format>
    <format dxfId="11717">
      <pivotArea dataOnly="0" labelOnly="1" outline="0" fieldPosition="0">
        <references count="1">
          <reference field="13" count="0"/>
        </references>
      </pivotArea>
    </format>
    <format dxfId="11716">
      <pivotArea dataOnly="0" labelOnly="1" grandCol="1" outline="0" fieldPosition="0"/>
    </format>
    <format dxfId="11715">
      <pivotArea dataOnly="0" labelOnly="1" grandRow="1" outline="0" fieldPosition="0"/>
    </format>
    <format dxfId="11714">
      <pivotArea outline="0" collapsedLevelsAreSubtotals="1" fieldPosition="0"/>
    </format>
    <format dxfId="11713">
      <pivotArea dataOnly="0" labelOnly="1" grandRow="1" outline="0" fieldPosition="0"/>
    </format>
    <format dxfId="11712">
      <pivotArea dataOnly="0" labelOnly="1" outline="0" fieldPosition="0">
        <references count="1">
          <reference field="13" count="0"/>
        </references>
      </pivotArea>
    </format>
    <format dxfId="11711">
      <pivotArea dataOnly="0" labelOnly="1" grandCol="1" outline="0" fieldPosition="0"/>
    </format>
    <format dxfId="11710">
      <pivotArea outline="0" collapsedLevelsAreSubtotals="1" fieldPosition="0"/>
    </format>
    <format dxfId="11709">
      <pivotArea field="13" type="button" dataOnly="0" labelOnly="1" outline="0" axis="axisCol" fieldPosition="0"/>
    </format>
    <format dxfId="11708">
      <pivotArea type="topRight" dataOnly="0" labelOnly="1" outline="0" fieldPosition="0"/>
    </format>
    <format dxfId="11707">
      <pivotArea dataOnly="0" labelOnly="1" outline="0" fieldPosition="0">
        <references count="1">
          <reference field="13" count="0"/>
        </references>
      </pivotArea>
    </format>
    <format dxfId="11706">
      <pivotArea dataOnly="0" labelOnly="1" grandCol="1" outline="0" fieldPosition="0"/>
    </format>
    <format dxfId="11705">
      <pivotArea outline="0" collapsedLevelsAreSubtotals="1" fieldPosition="0"/>
    </format>
    <format dxfId="11704">
      <pivotArea dataOnly="0" labelOnly="1" grandRow="1" outline="0" fieldPosition="0"/>
    </format>
    <format dxfId="11703">
      <pivotArea dataOnly="0" labelOnly="1" outline="0" fieldPosition="0">
        <references count="1">
          <reference field="13" count="0"/>
        </references>
      </pivotArea>
    </format>
    <format dxfId="11702">
      <pivotArea dataOnly="0" labelOnly="1" grandCol="1" outline="0" fieldPosition="0"/>
    </format>
    <format dxfId="11701">
      <pivotArea outline="0" collapsedLevelsAreSubtotals="1" fieldPosition="0"/>
    </format>
    <format dxfId="11700">
      <pivotArea dataOnly="0" labelOnly="1" grandRow="1" outline="0" fieldPosition="0"/>
    </format>
    <format dxfId="11699">
      <pivotArea dataOnly="0" labelOnly="1" outline="0" fieldPosition="0">
        <references count="1">
          <reference field="13" count="0"/>
        </references>
      </pivotArea>
    </format>
    <format dxfId="11698">
      <pivotArea dataOnly="0" labelOnly="1" grandCol="1" outline="0" fieldPosition="0"/>
    </format>
    <format dxfId="11697">
      <pivotArea dataOnly="0" labelOnly="1" outline="0" fieldPosition="0">
        <references count="1">
          <reference field="13" count="0"/>
        </references>
      </pivotArea>
    </format>
    <format dxfId="11696">
      <pivotArea dataOnly="0" labelOnly="1" grandCol="1" outline="0" fieldPosition="0"/>
    </format>
    <format dxfId="11695">
      <pivotArea dataOnly="0" labelOnly="1" grandRow="1" outline="0" fieldPosition="0"/>
    </format>
    <format dxfId="11694">
      <pivotArea outline="0" collapsedLevelsAreSubtotals="1" fieldPosition="0"/>
    </format>
    <format dxfId="11693">
      <pivotArea dataOnly="0" labelOnly="1" grandRow="1" outline="0" fieldPosition="0"/>
    </format>
    <format dxfId="11692">
      <pivotArea dataOnly="0" labelOnly="1" outline="0" fieldPosition="0">
        <references count="1">
          <reference field="13" count="0"/>
        </references>
      </pivotArea>
    </format>
    <format dxfId="11691">
      <pivotArea dataOnly="0" labelOnly="1" grandCol="1" outline="0" fieldPosition="0"/>
    </format>
    <format dxfId="11690">
      <pivotArea outline="0" collapsedLevelsAreSubtotals="1" fieldPosition="0"/>
    </format>
    <format dxfId="11689">
      <pivotArea dataOnly="0" labelOnly="1" grandRow="1" outline="0" fieldPosition="0"/>
    </format>
    <format dxfId="11688">
      <pivotArea dataOnly="0" labelOnly="1" outline="0" fieldPosition="0">
        <references count="1">
          <reference field="13" count="0"/>
        </references>
      </pivotArea>
    </format>
    <format dxfId="11687">
      <pivotArea dataOnly="0" labelOnly="1" grandCol="1" outline="0" fieldPosition="0"/>
    </format>
    <format dxfId="11686">
      <pivotArea outline="0" collapsedLevelsAreSubtotals="1" fieldPosition="0"/>
    </format>
    <format dxfId="11685">
      <pivotArea dataOnly="0" labelOnly="1" grandRow="1" outline="0" fieldPosition="0"/>
    </format>
    <format dxfId="11684">
      <pivotArea dataOnly="0" labelOnly="1" outline="0" fieldPosition="0">
        <references count="1">
          <reference field="13" count="0"/>
        </references>
      </pivotArea>
    </format>
    <format dxfId="11683">
      <pivotArea dataOnly="0" labelOnly="1" grandCol="1" outline="0" fieldPosition="0"/>
    </format>
    <format dxfId="11682">
      <pivotArea dataOnly="0" labelOnly="1" grandRow="1" outline="0" fieldPosition="0"/>
    </format>
    <format dxfId="11681">
      <pivotArea outline="0" collapsedLevelsAreSubtotals="1" fieldPosition="0"/>
    </format>
    <format dxfId="11680">
      <pivotArea field="15" type="button" dataOnly="0" labelOnly="1" outline="0" axis="axisRow" fieldPosition="0"/>
    </format>
    <format dxfId="11679">
      <pivotArea dataOnly="0" labelOnly="1" outline="0" fieldPosition="0">
        <references count="1">
          <reference field="15" count="0"/>
        </references>
      </pivotArea>
    </format>
    <format dxfId="11678">
      <pivotArea dataOnly="0" labelOnly="1" grandRow="1" outline="0" fieldPosition="0"/>
    </format>
    <format dxfId="11677">
      <pivotArea dataOnly="0" labelOnly="1" outline="0" fieldPosition="0">
        <references count="1">
          <reference field="13" count="0"/>
        </references>
      </pivotArea>
    </format>
    <format dxfId="11676">
      <pivotArea dataOnly="0" labelOnly="1" grandCol="1" outline="0" fieldPosition="0"/>
    </format>
    <format dxfId="11675">
      <pivotArea outline="0" collapsedLevelsAreSubtotals="1" fieldPosition="0"/>
    </format>
    <format dxfId="11674">
      <pivotArea field="15" type="button" dataOnly="0" labelOnly="1" outline="0" axis="axisRow" fieldPosition="0"/>
    </format>
    <format dxfId="11673">
      <pivotArea dataOnly="0" labelOnly="1" outline="0" fieldPosition="0">
        <references count="1">
          <reference field="15" count="0"/>
        </references>
      </pivotArea>
    </format>
    <format dxfId="11672">
      <pivotArea dataOnly="0" labelOnly="1" grandRow="1" outline="0" fieldPosition="0"/>
    </format>
    <format dxfId="11671">
      <pivotArea dataOnly="0" labelOnly="1" outline="0" fieldPosition="0">
        <references count="1">
          <reference field="13" count="0"/>
        </references>
      </pivotArea>
    </format>
    <format dxfId="11670">
      <pivotArea dataOnly="0" labelOnly="1" grandCol="1" outline="0" fieldPosition="0"/>
    </format>
    <format dxfId="11669">
      <pivotArea outline="0" collapsedLevelsAreSubtotals="1" fieldPosition="0"/>
    </format>
    <format dxfId="11668">
      <pivotArea field="15" type="button" dataOnly="0" labelOnly="1" outline="0" axis="axisRow" fieldPosition="0"/>
    </format>
    <format dxfId="11667">
      <pivotArea dataOnly="0" labelOnly="1" outline="0" fieldPosition="0">
        <references count="1">
          <reference field="15" count="0"/>
        </references>
      </pivotArea>
    </format>
    <format dxfId="11666">
      <pivotArea dataOnly="0" labelOnly="1" grandRow="1" outline="0" fieldPosition="0"/>
    </format>
    <format dxfId="11665">
      <pivotArea dataOnly="0" labelOnly="1" outline="0" fieldPosition="0">
        <references count="1">
          <reference field="13" count="0"/>
        </references>
      </pivotArea>
    </format>
    <format dxfId="11664">
      <pivotArea dataOnly="0" labelOnly="1" grandCol="1" outline="0" fieldPosition="0"/>
    </format>
    <format dxfId="11663">
      <pivotArea field="15" type="button" dataOnly="0" labelOnly="1" outline="0" axis="axisRow" fieldPosition="0"/>
    </format>
    <format dxfId="11662">
      <pivotArea dataOnly="0" labelOnly="1" outline="0" fieldPosition="0">
        <references count="1">
          <reference field="13" count="0"/>
        </references>
      </pivotArea>
    </format>
    <format dxfId="11661">
      <pivotArea dataOnly="0" labelOnly="1" grandCol="1" outline="0" fieldPosition="0"/>
    </format>
    <format dxfId="11660">
      <pivotArea dataOnly="0" labelOnly="1" grandRow="1" outline="0" fieldPosition="0"/>
    </format>
    <format dxfId="11659">
      <pivotArea type="all" dataOnly="0" outline="0" fieldPosition="0"/>
    </format>
    <format dxfId="11658">
      <pivotArea outline="0" collapsedLevelsAreSubtotals="1" fieldPosition="0"/>
    </format>
    <format dxfId="11657">
      <pivotArea field="15" type="button" dataOnly="0" labelOnly="1" outline="0" axis="axisRow" fieldPosition="0"/>
    </format>
    <format dxfId="11656">
      <pivotArea dataOnly="0" labelOnly="1" outline="0" fieldPosition="0">
        <references count="1">
          <reference field="15" count="0"/>
        </references>
      </pivotArea>
    </format>
    <format dxfId="11655">
      <pivotArea dataOnly="0" labelOnly="1" grandRow="1" outline="0" fieldPosition="0"/>
    </format>
    <format dxfId="11654">
      <pivotArea dataOnly="0" labelOnly="1" outline="0" fieldPosition="0">
        <references count="1">
          <reference field="13" count="0"/>
        </references>
      </pivotArea>
    </format>
    <format dxfId="11653">
      <pivotArea dataOnly="0" labelOnly="1" grandCol="1" outline="0" fieldPosition="0"/>
    </format>
    <format dxfId="11652">
      <pivotArea type="all" dataOnly="0" outline="0" fieldPosition="0"/>
    </format>
    <format dxfId="11651">
      <pivotArea outline="0" collapsedLevelsAreSubtotals="1" fieldPosition="0"/>
    </format>
    <format dxfId="11650">
      <pivotArea field="15" type="button" dataOnly="0" labelOnly="1" outline="0" axis="axisRow" fieldPosition="0"/>
    </format>
    <format dxfId="11649">
      <pivotArea dataOnly="0" labelOnly="1" outline="0" fieldPosition="0">
        <references count="1">
          <reference field="15" count="0"/>
        </references>
      </pivotArea>
    </format>
    <format dxfId="11648">
      <pivotArea dataOnly="0" labelOnly="1" grandRow="1" outline="0" fieldPosition="0"/>
    </format>
    <format dxfId="11647">
      <pivotArea dataOnly="0" labelOnly="1" outline="0" fieldPosition="0">
        <references count="1">
          <reference field="13" count="0"/>
        </references>
      </pivotArea>
    </format>
    <format dxfId="11646">
      <pivotArea dataOnly="0" labelOnly="1" grandCol="1" outline="0" fieldPosition="0"/>
    </format>
    <format dxfId="11645">
      <pivotArea outline="0" collapsedLevelsAreSubtotals="1" fieldPosition="0"/>
    </format>
    <format dxfId="11644">
      <pivotArea field="15" type="button" dataOnly="0" labelOnly="1" outline="0" axis="axisRow" fieldPosition="0"/>
    </format>
    <format dxfId="11643">
      <pivotArea dataOnly="0" labelOnly="1" outline="0" fieldPosition="0">
        <references count="1">
          <reference field="15" count="0"/>
        </references>
      </pivotArea>
    </format>
    <format dxfId="11642">
      <pivotArea dataOnly="0" labelOnly="1" grandRow="1" outline="0" fieldPosition="0"/>
    </format>
    <format dxfId="11641">
      <pivotArea dataOnly="0" labelOnly="1" outline="0" fieldPosition="0">
        <references count="1">
          <reference field="13" count="0"/>
        </references>
      </pivotArea>
    </format>
    <format dxfId="11640">
      <pivotArea dataOnly="0" labelOnly="1" grandCol="1" outline="0" fieldPosition="0"/>
    </format>
    <format dxfId="11639">
      <pivotArea field="15" type="button" dataOnly="0" labelOnly="1" outline="0" axis="axisRow" fieldPosition="0"/>
    </format>
    <format dxfId="11638">
      <pivotArea dataOnly="0" labelOnly="1" outline="0" fieldPosition="0">
        <references count="1">
          <reference field="13" count="0"/>
        </references>
      </pivotArea>
    </format>
    <format dxfId="11637">
      <pivotArea dataOnly="0" labelOnly="1" grandCol="1" outline="0" fieldPosition="0"/>
    </format>
    <format dxfId="11636">
      <pivotArea grandRow="1" outline="0" collapsedLevelsAreSubtotals="1" fieldPosition="0"/>
    </format>
    <format dxfId="11635">
      <pivotArea dataOnly="0" labelOnly="1" grandRow="1" outline="0" fieldPosition="0"/>
    </format>
    <format dxfId="11634">
      <pivotArea type="all" dataOnly="0" outline="0" fieldPosition="0"/>
    </format>
    <format dxfId="11633">
      <pivotArea outline="0" collapsedLevelsAreSubtotals="1" fieldPosition="0"/>
    </format>
    <format dxfId="11632">
      <pivotArea type="origin" dataOnly="0" labelOnly="1" outline="0" fieldPosition="0"/>
    </format>
    <format dxfId="11631">
      <pivotArea field="13" type="button" dataOnly="0" labelOnly="1" outline="0" axis="axisCol" fieldPosition="0"/>
    </format>
    <format dxfId="11630">
      <pivotArea type="topRight" dataOnly="0" labelOnly="1" outline="0" fieldPosition="0"/>
    </format>
    <format dxfId="11629">
      <pivotArea field="15" type="button" dataOnly="0" labelOnly="1" outline="0" axis="axisRow" fieldPosition="0"/>
    </format>
    <format dxfId="11628">
      <pivotArea dataOnly="0" labelOnly="1" outline="0" fieldPosition="0">
        <references count="1">
          <reference field="15" count="0"/>
        </references>
      </pivotArea>
    </format>
    <format dxfId="11627">
      <pivotArea dataOnly="0" labelOnly="1" grandRow="1" outline="0" fieldPosition="0"/>
    </format>
    <format dxfId="11626">
      <pivotArea dataOnly="0" labelOnly="1" outline="0" fieldPosition="0">
        <references count="1">
          <reference field="13" count="0"/>
        </references>
      </pivotArea>
    </format>
    <format dxfId="11625">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21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2044">
      <pivotArea outline="0" collapsedLevelsAreSubtotals="1" fieldPosition="0"/>
    </format>
    <format dxfId="12043">
      <pivotArea dataOnly="0" labelOnly="1" grandRow="1" outline="0" fieldPosition="0"/>
    </format>
    <format dxfId="12042">
      <pivotArea dataOnly="0" labelOnly="1" outline="0" fieldPosition="0">
        <references count="1">
          <reference field="13" count="0"/>
        </references>
      </pivotArea>
    </format>
    <format dxfId="12041">
      <pivotArea dataOnly="0" labelOnly="1" grandCol="1" outline="0" fieldPosition="0"/>
    </format>
    <format dxfId="12040">
      <pivotArea outline="0" collapsedLevelsAreSubtotals="1" fieldPosition="0"/>
    </format>
    <format dxfId="12039">
      <pivotArea dataOnly="0" labelOnly="1" grandRow="1" outline="0" fieldPosition="0"/>
    </format>
    <format dxfId="12038">
      <pivotArea dataOnly="0" labelOnly="1" outline="0" fieldPosition="0">
        <references count="1">
          <reference field="13" count="0"/>
        </references>
      </pivotArea>
    </format>
    <format dxfId="12037">
      <pivotArea dataOnly="0" labelOnly="1" grandCol="1" outline="0" fieldPosition="0"/>
    </format>
    <format dxfId="12036">
      <pivotArea type="all" dataOnly="0" outline="0" fieldPosition="0"/>
    </format>
    <format dxfId="12035">
      <pivotArea outline="0" collapsedLevelsAreSubtotals="1" fieldPosition="0"/>
    </format>
    <format dxfId="12034">
      <pivotArea outline="0" collapsedLevelsAreSubtotals="1" fieldPosition="0"/>
    </format>
    <format dxfId="12033">
      <pivotArea type="origin" dataOnly="0" labelOnly="1" outline="0" fieldPosition="0"/>
    </format>
    <format dxfId="12032">
      <pivotArea type="origin" dataOnly="0" labelOnly="1" outline="0" fieldPosition="0"/>
    </format>
    <format dxfId="12031">
      <pivotArea type="origin" dataOnly="0" labelOnly="1" outline="0" fieldPosition="0"/>
    </format>
    <format dxfId="12030">
      <pivotArea field="13" type="button" dataOnly="0" labelOnly="1" outline="0" axis="axisCol" fieldPosition="0"/>
    </format>
    <format dxfId="12029">
      <pivotArea type="topRight" dataOnly="0" labelOnly="1" outline="0" fieldPosition="0"/>
    </format>
    <format dxfId="12028">
      <pivotArea dataOnly="0" labelOnly="1" outline="0" fieldPosition="0">
        <references count="1">
          <reference field="13" count="0"/>
        </references>
      </pivotArea>
    </format>
    <format dxfId="12027">
      <pivotArea dataOnly="0" labelOnly="1" grandCol="1" outline="0" fieldPosition="0"/>
    </format>
    <format dxfId="12026">
      <pivotArea outline="0" collapsedLevelsAreSubtotals="1" fieldPosition="0"/>
    </format>
    <format dxfId="12025">
      <pivotArea dataOnly="0" labelOnly="1" outline="0" fieldPosition="0">
        <references count="1">
          <reference field="13" count="0"/>
        </references>
      </pivotArea>
    </format>
    <format dxfId="12024">
      <pivotArea dataOnly="0" labelOnly="1" grandCol="1" outline="0" fieldPosition="0"/>
    </format>
    <format dxfId="12023">
      <pivotArea outline="0" collapsedLevelsAreSubtotals="1" fieldPosition="0"/>
    </format>
    <format dxfId="12022">
      <pivotArea dataOnly="0" labelOnly="1" outline="0" fieldPosition="0">
        <references count="1">
          <reference field="13" count="0"/>
        </references>
      </pivotArea>
    </format>
    <format dxfId="12021">
      <pivotArea dataOnly="0" labelOnly="1" grandCol="1" outline="0" fieldPosition="0"/>
    </format>
    <format dxfId="12020">
      <pivotArea outline="0" collapsedLevelsAreSubtotals="1" fieldPosition="0"/>
    </format>
    <format dxfId="12019">
      <pivotArea dataOnly="0" labelOnly="1" grandRow="1" outline="0" fieldPosition="0"/>
    </format>
    <format dxfId="12018">
      <pivotArea dataOnly="0" labelOnly="1" outline="0" fieldPosition="0">
        <references count="1">
          <reference field="13" count="0"/>
        </references>
      </pivotArea>
    </format>
    <format dxfId="12017">
      <pivotArea dataOnly="0" labelOnly="1" grandCol="1" outline="0" fieldPosition="0"/>
    </format>
    <format dxfId="12016">
      <pivotArea dataOnly="0" labelOnly="1" outline="0" fieldPosition="0">
        <references count="1">
          <reference field="13" count="0"/>
        </references>
      </pivotArea>
    </format>
    <format dxfId="12015">
      <pivotArea dataOnly="0" labelOnly="1" grandCol="1" outline="0" fieldPosition="0"/>
    </format>
    <format dxfId="12014">
      <pivotArea dataOnly="0" labelOnly="1" outline="0" fieldPosition="0">
        <references count="1">
          <reference field="13" count="0"/>
        </references>
      </pivotArea>
    </format>
    <format dxfId="12013">
      <pivotArea dataOnly="0" labelOnly="1" grandCol="1" outline="0" fieldPosition="0"/>
    </format>
    <format dxfId="12012">
      <pivotArea outline="0" collapsedLevelsAreSubtotals="1" fieldPosition="0"/>
    </format>
    <format dxfId="12011">
      <pivotArea dataOnly="0" labelOnly="1" outline="0" fieldPosition="0">
        <references count="1">
          <reference field="13" count="0"/>
        </references>
      </pivotArea>
    </format>
    <format dxfId="12010">
      <pivotArea dataOnly="0" labelOnly="1" grandCol="1" outline="0" fieldPosition="0"/>
    </format>
    <format dxfId="12009">
      <pivotArea grandRow="1" outline="0" collapsedLevelsAreSubtotals="1" fieldPosition="0"/>
    </format>
    <format dxfId="12008">
      <pivotArea dataOnly="0" labelOnly="1" grandRow="1" outline="0" fieldPosition="0"/>
    </format>
    <format dxfId="12007">
      <pivotArea dataOnly="0" labelOnly="1" outline="0" fieldPosition="0">
        <references count="1">
          <reference field="13" count="0"/>
        </references>
      </pivotArea>
    </format>
    <format dxfId="12006">
      <pivotArea outline="0" collapsedLevelsAreSubtotals="1" fieldPosition="0"/>
    </format>
    <format dxfId="12005">
      <pivotArea dataOnly="0" labelOnly="1" grandRow="1" outline="0" fieldPosition="0"/>
    </format>
    <format dxfId="12004">
      <pivotArea dataOnly="0" labelOnly="1" outline="0" fieldPosition="0">
        <references count="1">
          <reference field="13" count="0"/>
        </references>
      </pivotArea>
    </format>
    <format dxfId="12003">
      <pivotArea dataOnly="0" labelOnly="1" grandCol="1" outline="0" fieldPosition="0"/>
    </format>
    <format dxfId="12002">
      <pivotArea outline="0" collapsedLevelsAreSubtotals="1" fieldPosition="0"/>
    </format>
    <format dxfId="12001">
      <pivotArea dataOnly="0" labelOnly="1" grandRow="1" outline="0" fieldPosition="0"/>
    </format>
    <format dxfId="12000">
      <pivotArea dataOnly="0" labelOnly="1" outline="0" fieldPosition="0">
        <references count="1">
          <reference field="13" count="0"/>
        </references>
      </pivotArea>
    </format>
    <format dxfId="11999">
      <pivotArea dataOnly="0" labelOnly="1" grandCol="1" outline="0" fieldPosition="0"/>
    </format>
    <format dxfId="11998">
      <pivotArea outline="0" collapsedLevelsAreSubtotals="1" fieldPosition="0"/>
    </format>
    <format dxfId="11997">
      <pivotArea dataOnly="0" labelOnly="1" grandRow="1" outline="0" fieldPosition="0"/>
    </format>
    <format dxfId="11996">
      <pivotArea dataOnly="0" labelOnly="1" outline="0" fieldPosition="0">
        <references count="1">
          <reference field="13" count="0"/>
        </references>
      </pivotArea>
    </format>
    <format dxfId="11995">
      <pivotArea dataOnly="0" labelOnly="1" grandCol="1" outline="0" fieldPosition="0"/>
    </format>
    <format dxfId="11994">
      <pivotArea dataOnly="0" labelOnly="1" outline="0" fieldPosition="0">
        <references count="1">
          <reference field="13" count="0"/>
        </references>
      </pivotArea>
    </format>
    <format dxfId="11993">
      <pivotArea dataOnly="0" labelOnly="1" grandCol="1" outline="0" fieldPosition="0"/>
    </format>
    <format dxfId="11992">
      <pivotArea grandRow="1" outline="0" collapsedLevelsAreSubtotals="1" fieldPosition="0"/>
    </format>
    <format dxfId="11991">
      <pivotArea dataOnly="0" labelOnly="1" grandRow="1" outline="0" fieldPosition="0"/>
    </format>
    <format dxfId="11990">
      <pivotArea outline="0" collapsedLevelsAreSubtotals="1" fieldPosition="0"/>
    </format>
    <format dxfId="11989">
      <pivotArea dataOnly="0" labelOnly="1" grandRow="1" outline="0" fieldPosition="0"/>
    </format>
    <format dxfId="11988">
      <pivotArea dataOnly="0" labelOnly="1" outline="0" fieldPosition="0">
        <references count="1">
          <reference field="13" count="0"/>
        </references>
      </pivotArea>
    </format>
    <format dxfId="11987">
      <pivotArea dataOnly="0" labelOnly="1" grandCol="1" outline="0" fieldPosition="0"/>
    </format>
    <format dxfId="11986">
      <pivotArea dataOnly="0" labelOnly="1" grandRow="1" outline="0" fieldPosition="0"/>
    </format>
    <format dxfId="11985">
      <pivotArea dataOnly="0" labelOnly="1" grandRow="1" outline="0" fieldPosition="0"/>
    </format>
    <format dxfId="11984">
      <pivotArea type="origin" dataOnly="0" labelOnly="1" outline="0" fieldPosition="0"/>
    </format>
    <format dxfId="11983">
      <pivotArea dataOnly="0" labelOnly="1" grandRow="1" outline="0" fieldPosition="0"/>
    </format>
    <format dxfId="11982">
      <pivotArea type="origin" dataOnly="0" labelOnly="1" outline="0" fieldPosition="0"/>
    </format>
    <format dxfId="11981">
      <pivotArea dataOnly="0" labelOnly="1" grandRow="1" outline="0" fieldPosition="0"/>
    </format>
    <format dxfId="11980">
      <pivotArea field="15" type="button" dataOnly="0" labelOnly="1" outline="0" axis="axisRow" fieldPosition="0"/>
    </format>
    <format dxfId="11979">
      <pivotArea dataOnly="0" labelOnly="1" outline="0" fieldPosition="0">
        <references count="1">
          <reference field="13" count="0"/>
        </references>
      </pivotArea>
    </format>
    <format dxfId="11978">
      <pivotArea dataOnly="0" labelOnly="1" grandCol="1" outline="0" fieldPosition="0"/>
    </format>
    <format dxfId="11977">
      <pivotArea field="15" type="button" dataOnly="0" labelOnly="1" outline="0" axis="axisRow" fieldPosition="0"/>
    </format>
    <format dxfId="11976">
      <pivotArea dataOnly="0" labelOnly="1" outline="0" fieldPosition="0">
        <references count="1">
          <reference field="13" count="0"/>
        </references>
      </pivotArea>
    </format>
    <format dxfId="11975">
      <pivotArea dataOnly="0" labelOnly="1" grandCol="1" outline="0" fieldPosition="0"/>
    </format>
    <format dxfId="11974">
      <pivotArea field="15" type="button" dataOnly="0" labelOnly="1" outline="0" axis="axisRow" fieldPosition="0"/>
    </format>
    <format dxfId="11973">
      <pivotArea dataOnly="0" labelOnly="1" outline="0" fieldPosition="0">
        <references count="1">
          <reference field="13" count="0"/>
        </references>
      </pivotArea>
    </format>
    <format dxfId="11972">
      <pivotArea dataOnly="0" labelOnly="1" grandCol="1" outline="0" fieldPosition="0"/>
    </format>
    <format dxfId="11971">
      <pivotArea field="15" type="button" dataOnly="0" labelOnly="1" outline="0" axis="axisRow" fieldPosition="0"/>
    </format>
    <format dxfId="11970">
      <pivotArea dataOnly="0" labelOnly="1" outline="0" fieldPosition="0">
        <references count="1">
          <reference field="13" count="0"/>
        </references>
      </pivotArea>
    </format>
    <format dxfId="11969">
      <pivotArea dataOnly="0" labelOnly="1" grandCol="1" outline="0" fieldPosition="0"/>
    </format>
    <format dxfId="11968">
      <pivotArea field="15" type="button" dataOnly="0" labelOnly="1" outline="0" axis="axisRow" fieldPosition="0"/>
    </format>
    <format dxfId="11967">
      <pivotArea dataOnly="0" labelOnly="1" outline="0" fieldPosition="0">
        <references count="1">
          <reference field="13" count="0"/>
        </references>
      </pivotArea>
    </format>
    <format dxfId="11966">
      <pivotArea dataOnly="0" labelOnly="1" grandCol="1" outline="0" fieldPosition="0"/>
    </format>
    <format dxfId="11965">
      <pivotArea field="15" type="button" dataOnly="0" labelOnly="1" outline="0" axis="axisRow" fieldPosition="0"/>
    </format>
    <format dxfId="11964">
      <pivotArea dataOnly="0" labelOnly="1" outline="0" fieldPosition="0">
        <references count="1">
          <reference field="13" count="0"/>
        </references>
      </pivotArea>
    </format>
    <format dxfId="11963">
      <pivotArea dataOnly="0" labelOnly="1" grandCol="1" outline="0" fieldPosition="0"/>
    </format>
    <format dxfId="11962">
      <pivotArea grandCol="1" outline="0" collapsedLevelsAreSubtotals="1" fieldPosition="0"/>
    </format>
    <format dxfId="11961">
      <pivotArea dataOnly="0" labelOnly="1" grandCol="1" outline="0" fieldPosition="0"/>
    </format>
    <format dxfId="11960">
      <pivotArea outline="0" fieldPosition="0">
        <references count="1">
          <reference field="13" count="1" selected="0">
            <x v="0"/>
          </reference>
        </references>
      </pivotArea>
    </format>
    <format dxfId="11959">
      <pivotArea type="origin" dataOnly="0" labelOnly="1" outline="0" fieldPosition="0"/>
    </format>
    <format dxfId="11958">
      <pivotArea field="13" type="button" dataOnly="0" labelOnly="1" outline="0" axis="axisCol" fieldPosition="0"/>
    </format>
    <format dxfId="11957">
      <pivotArea field="15" type="button" dataOnly="0" labelOnly="1" outline="0" axis="axisRow" fieldPosition="0"/>
    </format>
    <format dxfId="11956">
      <pivotArea dataOnly="0" labelOnly="1" outline="0" fieldPosition="0">
        <references count="1">
          <reference field="15" count="15">
            <x v="0"/>
            <x v="1"/>
            <x v="3"/>
            <x v="4"/>
            <x v="5"/>
            <x v="8"/>
            <x v="9"/>
            <x v="10"/>
            <x v="11"/>
            <x v="12"/>
            <x v="13"/>
            <x v="14"/>
            <x v="15"/>
            <x v="16"/>
            <x v="17"/>
          </reference>
        </references>
      </pivotArea>
    </format>
    <format dxfId="11955">
      <pivotArea dataOnly="0" labelOnly="1" grandRow="1" outline="0" fieldPosition="0"/>
    </format>
    <format dxfId="11954">
      <pivotArea dataOnly="0" labelOnly="1" outline="0" fieldPosition="0">
        <references count="1">
          <reference field="13" count="1">
            <x v="0"/>
          </reference>
        </references>
      </pivotArea>
    </format>
    <format dxfId="11953">
      <pivotArea outline="0" collapsedLevelsAreSubtotals="1" fieldPosition="0"/>
    </format>
    <format dxfId="11952">
      <pivotArea field="15" type="button" dataOnly="0" labelOnly="1" outline="0" axis="axisRow" fieldPosition="0"/>
    </format>
    <format dxfId="11951">
      <pivotArea dataOnly="0" labelOnly="1" outline="0" fieldPosition="0">
        <references count="1">
          <reference field="15" count="15">
            <x v="0"/>
            <x v="1"/>
            <x v="3"/>
            <x v="4"/>
            <x v="5"/>
            <x v="8"/>
            <x v="9"/>
            <x v="10"/>
            <x v="11"/>
            <x v="12"/>
            <x v="13"/>
            <x v="14"/>
            <x v="15"/>
            <x v="16"/>
            <x v="17"/>
          </reference>
        </references>
      </pivotArea>
    </format>
    <format dxfId="11950">
      <pivotArea dataOnly="0" labelOnly="1" grandRow="1" outline="0" fieldPosition="0"/>
    </format>
    <format dxfId="11949">
      <pivotArea dataOnly="0" labelOnly="1" outline="0" fieldPosition="0">
        <references count="1">
          <reference field="13" count="0"/>
        </references>
      </pivotArea>
    </format>
    <format dxfId="11948">
      <pivotArea dataOnly="0" labelOnly="1" grandCol="1" outline="0" fieldPosition="0"/>
    </format>
    <format dxfId="11947">
      <pivotArea outline="0" collapsedLevelsAreSubtotals="1" fieldPosition="0"/>
    </format>
    <format dxfId="11946">
      <pivotArea field="15" type="button" dataOnly="0" labelOnly="1" outline="0" axis="axisRow" fieldPosition="0"/>
    </format>
    <format dxfId="11945">
      <pivotArea dataOnly="0" labelOnly="1" outline="0" fieldPosition="0">
        <references count="1">
          <reference field="15" count="15">
            <x v="0"/>
            <x v="1"/>
            <x v="3"/>
            <x v="4"/>
            <x v="5"/>
            <x v="8"/>
            <x v="9"/>
            <x v="10"/>
            <x v="11"/>
            <x v="12"/>
            <x v="13"/>
            <x v="14"/>
            <x v="15"/>
            <x v="16"/>
            <x v="17"/>
          </reference>
        </references>
      </pivotArea>
    </format>
    <format dxfId="11944">
      <pivotArea dataOnly="0" labelOnly="1" grandRow="1" outline="0" fieldPosition="0"/>
    </format>
    <format dxfId="11943">
      <pivotArea dataOnly="0" labelOnly="1" outline="0" fieldPosition="0">
        <references count="1">
          <reference field="13" count="0"/>
        </references>
      </pivotArea>
    </format>
    <format dxfId="11942">
      <pivotArea dataOnly="0" labelOnly="1" grandCol="1" outline="0" fieldPosition="0"/>
    </format>
    <format dxfId="11941">
      <pivotArea outline="0" collapsedLevelsAreSubtotals="1" fieldPosition="0"/>
    </format>
    <format dxfId="11940">
      <pivotArea field="15" type="button" dataOnly="0" labelOnly="1" outline="0" axis="axisRow" fieldPosition="0"/>
    </format>
    <format dxfId="11939">
      <pivotArea dataOnly="0" labelOnly="1" outline="0" fieldPosition="0">
        <references count="1">
          <reference field="15" count="15">
            <x v="0"/>
            <x v="1"/>
            <x v="3"/>
            <x v="4"/>
            <x v="5"/>
            <x v="8"/>
            <x v="9"/>
            <x v="10"/>
            <x v="11"/>
            <x v="12"/>
            <x v="13"/>
            <x v="14"/>
            <x v="15"/>
            <x v="16"/>
            <x v="17"/>
          </reference>
        </references>
      </pivotArea>
    </format>
    <format dxfId="11938">
      <pivotArea dataOnly="0" labelOnly="1" grandRow="1" outline="0" fieldPosition="0"/>
    </format>
    <format dxfId="11937">
      <pivotArea dataOnly="0" labelOnly="1" outline="0" fieldPosition="0">
        <references count="1">
          <reference field="13" count="0"/>
        </references>
      </pivotArea>
    </format>
    <format dxfId="11936">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217"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G120"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9">
        <item h="1" x="1"/>
        <item h="1" x="15"/>
        <item h="1" x="16"/>
        <item h="1" x="4"/>
        <item h="1" x="17"/>
        <item h="1" x="7"/>
        <item h="1" x="11"/>
        <item h="1" x="25"/>
        <item h="1" x="5"/>
        <item h="1" x="13"/>
        <item h="1" x="19"/>
        <item h="1" x="6"/>
        <item h="1" x="21"/>
        <item h="1" x="3"/>
        <item h="1" x="10"/>
        <item h="1" x="12"/>
        <item h="1" x="23"/>
        <item h="1" x="20"/>
        <item h="1" x="0"/>
        <item h="1" m="1" x="27"/>
        <item h="1" x="24"/>
        <item h="1" x="14"/>
        <item h="1" x="9"/>
        <item h="1" x="26"/>
        <item h="1" x="2"/>
        <item h="1" x="22"/>
        <item h="1" x="18"/>
        <item x="8"/>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0">
    <i>
      <x/>
    </i>
    <i>
      <x v="2"/>
    </i>
    <i>
      <x v="4"/>
    </i>
    <i>
      <x v="5"/>
    </i>
    <i>
      <x v="7"/>
    </i>
    <i>
      <x v="8"/>
    </i>
    <i>
      <x v="12"/>
    </i>
    <i>
      <x v="15"/>
    </i>
    <i>
      <x v="17"/>
    </i>
    <i t="grand">
      <x/>
    </i>
  </rowItems>
  <colFields count="1">
    <field x="12"/>
  </colFields>
  <colItems count="6">
    <i>
      <x/>
    </i>
    <i>
      <x v="1"/>
    </i>
    <i>
      <x v="2"/>
    </i>
    <i>
      <x v="3"/>
    </i>
    <i>
      <x v="4"/>
    </i>
    <i t="grand">
      <x/>
    </i>
  </colItems>
  <pageFields count="2">
    <pageField fld="3" hier="-1"/>
    <pageField fld="14" hier="-1"/>
  </pageFields>
  <dataFields count="1">
    <dataField name="Count of RECEIPT CUT" fld="14" subtotal="count" baseField="0" baseItem="0"/>
  </dataFields>
  <formats count="688">
    <format dxfId="12732">
      <pivotArea type="all" dataOnly="0" outline="0" fieldPosition="0"/>
    </format>
    <format dxfId="12731">
      <pivotArea outline="0" collapsedLevelsAreSubtotals="1" fieldPosition="0"/>
    </format>
    <format dxfId="12730">
      <pivotArea dataOnly="0" labelOnly="1" grandRow="1" outline="0" fieldPosition="0"/>
    </format>
    <format dxfId="12729">
      <pivotArea dataOnly="0" labelOnly="1" outline="0" fieldPosition="0">
        <references count="1">
          <reference field="12" count="4">
            <x v="0"/>
            <x v="1"/>
            <x v="2"/>
            <x v="4"/>
          </reference>
        </references>
      </pivotArea>
    </format>
    <format dxfId="12728">
      <pivotArea dataOnly="0" labelOnly="1" grandCol="1" outline="0" fieldPosition="0"/>
    </format>
    <format dxfId="12727">
      <pivotArea type="all" dataOnly="0" outline="0" fieldPosition="0"/>
    </format>
    <format dxfId="12726">
      <pivotArea outline="0" collapsedLevelsAreSubtotals="1" fieldPosition="0"/>
    </format>
    <format dxfId="12725">
      <pivotArea dataOnly="0" labelOnly="1" grandRow="1" outline="0" fieldPosition="0"/>
    </format>
    <format dxfId="12724">
      <pivotArea dataOnly="0" labelOnly="1" outline="0" fieldPosition="0">
        <references count="1">
          <reference field="12" count="4">
            <x v="0"/>
            <x v="1"/>
            <x v="2"/>
            <x v="4"/>
          </reference>
        </references>
      </pivotArea>
    </format>
    <format dxfId="12723">
      <pivotArea dataOnly="0" labelOnly="1" grandCol="1" outline="0" fieldPosition="0"/>
    </format>
    <format dxfId="12722">
      <pivotArea type="all" dataOnly="0" outline="0" fieldPosition="0"/>
    </format>
    <format dxfId="12721">
      <pivotArea type="origin" dataOnly="0" labelOnly="1" outline="0" fieldPosition="0"/>
    </format>
    <format dxfId="12720">
      <pivotArea type="origin" dataOnly="0" labelOnly="1" outline="0" fieldPosition="0"/>
    </format>
    <format dxfId="12719">
      <pivotArea type="all" dataOnly="0" outline="0" fieldPosition="0"/>
    </format>
    <format dxfId="12718">
      <pivotArea outline="0" collapsedLevelsAreSubtotals="1" fieldPosition="0">
        <references count="1">
          <reference field="12" count="2" selected="0">
            <x v="1"/>
            <x v="2"/>
          </reference>
        </references>
      </pivotArea>
    </format>
    <format dxfId="12717">
      <pivotArea grandCol="1" outline="0" collapsedLevelsAreSubtotals="1" fieldPosition="0"/>
    </format>
    <format dxfId="12716">
      <pivotArea type="topRight" dataOnly="0" labelOnly="1" outline="0" offset="D1" fieldPosition="0"/>
    </format>
    <format dxfId="12715">
      <pivotArea dataOnly="0" labelOnly="1" outline="0" fieldPosition="0">
        <references count="1">
          <reference field="12" count="0"/>
        </references>
      </pivotArea>
    </format>
    <format dxfId="12714">
      <pivotArea dataOnly="0" labelOnly="1" outline="0" fieldPosition="0">
        <references count="1">
          <reference field="12" count="0"/>
        </references>
      </pivotArea>
    </format>
    <format dxfId="12713">
      <pivotArea dataOnly="0" labelOnly="1" outline="0" fieldPosition="0">
        <references count="1">
          <reference field="12" count="4">
            <x v="0"/>
            <x v="1"/>
            <x v="2"/>
            <x v="3"/>
          </reference>
        </references>
      </pivotArea>
    </format>
    <format dxfId="12712">
      <pivotArea outline="0" collapsedLevelsAreSubtotals="1" fieldPosition="0"/>
    </format>
    <format dxfId="12711">
      <pivotArea dataOnly="0" labelOnly="1" outline="0" fieldPosition="0">
        <references count="1">
          <reference field="12" count="2">
            <x v="0"/>
            <x v="4"/>
          </reference>
        </references>
      </pivotArea>
    </format>
    <format dxfId="12710">
      <pivotArea dataOnly="0" labelOnly="1" grandCol="1" outline="0" fieldPosition="0"/>
    </format>
    <format dxfId="12709">
      <pivotArea dataOnly="0" labelOnly="1" grandRow="1" outline="0" fieldPosition="0"/>
    </format>
    <format dxfId="12708">
      <pivotArea dataOnly="0" grandCol="1" outline="0" axis="axisCol" fieldPosition="0"/>
    </format>
    <format dxfId="12707">
      <pivotArea type="all" dataOnly="0" outline="0" fieldPosition="0"/>
    </format>
    <format dxfId="12706">
      <pivotArea outline="0" collapsedLevelsAreSubtotals="1" fieldPosition="0"/>
    </format>
    <format dxfId="12705">
      <pivotArea dataOnly="0" labelOnly="1" grandRow="1" outline="0" fieldPosition="0"/>
    </format>
    <format dxfId="12704">
      <pivotArea dataOnly="0" labelOnly="1" outline="0" fieldPosition="0">
        <references count="1">
          <reference field="12" count="2">
            <x v="0"/>
            <x v="4"/>
          </reference>
        </references>
      </pivotArea>
    </format>
    <format dxfId="12703">
      <pivotArea dataOnly="0" labelOnly="1" grandCol="1" outline="0" fieldPosition="0"/>
    </format>
    <format dxfId="12702">
      <pivotArea outline="0" collapsedLevelsAreSubtotals="1" fieldPosition="0"/>
    </format>
    <format dxfId="12701">
      <pivotArea dataOnly="0" labelOnly="1" grandRow="1" outline="0" fieldPosition="0"/>
    </format>
    <format dxfId="12700">
      <pivotArea dataOnly="0" labelOnly="1" outline="0" fieldPosition="0">
        <references count="1">
          <reference field="12" count="5">
            <x v="0"/>
            <x v="1"/>
            <x v="2"/>
            <x v="3"/>
            <x v="4"/>
          </reference>
        </references>
      </pivotArea>
    </format>
    <format dxfId="12699">
      <pivotArea dataOnly="0" labelOnly="1" grandCol="1" outline="0" fieldPosition="0"/>
    </format>
    <format dxfId="12698">
      <pivotArea outline="0" collapsedLevelsAreSubtotals="1" fieldPosition="0"/>
    </format>
    <format dxfId="12697">
      <pivotArea dataOnly="0" labelOnly="1" grandRow="1" outline="0" fieldPosition="0"/>
    </format>
    <format dxfId="12696">
      <pivotArea dataOnly="0" labelOnly="1" outline="0" fieldPosition="0">
        <references count="1">
          <reference field="12" count="0"/>
        </references>
      </pivotArea>
    </format>
    <format dxfId="12695">
      <pivotArea dataOnly="0" labelOnly="1" grandCol="1" outline="0" fieldPosition="0"/>
    </format>
    <format dxfId="12694">
      <pivotArea dataOnly="0" labelOnly="1" outline="0" fieldPosition="0">
        <references count="1">
          <reference field="12" count="5">
            <x v="0"/>
            <x v="1"/>
            <x v="2"/>
            <x v="3"/>
            <x v="4"/>
          </reference>
        </references>
      </pivotArea>
    </format>
    <format dxfId="12693">
      <pivotArea dataOnly="0" labelOnly="1" outline="0" fieldPosition="0">
        <references count="1">
          <reference field="12" count="4">
            <x v="0"/>
            <x v="1"/>
            <x v="3"/>
            <x v="4"/>
          </reference>
        </references>
      </pivotArea>
    </format>
    <format dxfId="12692">
      <pivotArea dataOnly="0" labelOnly="1" grandRow="1" outline="0" fieldPosition="0"/>
    </format>
    <format dxfId="12691">
      <pivotArea dataOnly="0" labelOnly="1" grandRow="1" outline="0" fieldPosition="0"/>
    </format>
    <format dxfId="12690">
      <pivotArea outline="0" collapsedLevelsAreSubtotals="1" fieldPosition="0"/>
    </format>
    <format dxfId="12689">
      <pivotArea dataOnly="0" labelOnly="1" outline="0" fieldPosition="0">
        <references count="1">
          <reference field="12" count="4">
            <x v="0"/>
            <x v="1"/>
            <x v="2"/>
            <x v="5"/>
          </reference>
        </references>
      </pivotArea>
    </format>
    <format dxfId="12688">
      <pivotArea dataOnly="0" labelOnly="1" grandCol="1" outline="0" fieldPosition="0"/>
    </format>
    <format dxfId="12687">
      <pivotArea dataOnly="0" labelOnly="1" outline="0" fieldPosition="0">
        <references count="1">
          <reference field="12" count="4">
            <x v="0"/>
            <x v="1"/>
            <x v="3"/>
            <x v="5"/>
          </reference>
        </references>
      </pivotArea>
    </format>
    <format dxfId="12686">
      <pivotArea type="all" dataOnly="0" outline="0" fieldPosition="0"/>
    </format>
    <format dxfId="12685">
      <pivotArea outline="0" collapsedLevelsAreSubtotals="1" fieldPosition="0"/>
    </format>
    <format dxfId="12684">
      <pivotArea dataOnly="0" labelOnly="1" grandRow="1" outline="0" fieldPosition="0"/>
    </format>
    <format dxfId="12683">
      <pivotArea dataOnly="0" labelOnly="1" outline="0" fieldPosition="0">
        <references count="1">
          <reference field="12" count="4">
            <x v="0"/>
            <x v="1"/>
            <x v="2"/>
            <x v="4"/>
          </reference>
        </references>
      </pivotArea>
    </format>
    <format dxfId="12682">
      <pivotArea dataOnly="0" labelOnly="1" grandCol="1" outline="0" fieldPosition="0"/>
    </format>
    <format dxfId="12681">
      <pivotArea outline="0" collapsedLevelsAreSubtotals="1" fieldPosition="0"/>
    </format>
    <format dxfId="12680">
      <pivotArea dataOnly="0" labelOnly="1" grandRow="1" outline="0" fieldPosition="0"/>
    </format>
    <format dxfId="12679">
      <pivotArea dataOnly="0" labelOnly="1" outline="0" fieldPosition="0">
        <references count="1">
          <reference field="12" count="4">
            <x v="0"/>
            <x v="1"/>
            <x v="2"/>
            <x v="4"/>
          </reference>
        </references>
      </pivotArea>
    </format>
    <format dxfId="12678">
      <pivotArea dataOnly="0" labelOnly="1" grandCol="1" outline="0" fieldPosition="0"/>
    </format>
    <format dxfId="12677">
      <pivotArea outline="0" collapsedLevelsAreSubtotals="1" fieldPosition="0"/>
    </format>
    <format dxfId="12676">
      <pivotArea dataOnly="0" labelOnly="1" grandRow="1" outline="0" fieldPosition="0"/>
    </format>
    <format dxfId="12675">
      <pivotArea dataOnly="0" labelOnly="1" outline="0" fieldPosition="0">
        <references count="1">
          <reference field="12" count="4">
            <x v="0"/>
            <x v="1"/>
            <x v="2"/>
            <x v="4"/>
          </reference>
        </references>
      </pivotArea>
    </format>
    <format dxfId="12674">
      <pivotArea dataOnly="0" labelOnly="1" grandCol="1" outline="0" fieldPosition="0"/>
    </format>
    <format dxfId="12673">
      <pivotArea dataOnly="0" grandCol="1" outline="0" axis="axisCol" fieldPosition="0"/>
    </format>
    <format dxfId="12672">
      <pivotArea dataOnly="0" labelOnly="1" outline="0" fieldPosition="0">
        <references count="1">
          <reference field="12" count="0"/>
        </references>
      </pivotArea>
    </format>
    <format dxfId="12671">
      <pivotArea dataOnly="0" grandCol="1" outline="0" axis="axisCol" fieldPosition="0"/>
    </format>
    <format dxfId="12670">
      <pivotArea dataOnly="0" labelOnly="1" outline="0" fieldPosition="0">
        <references count="1">
          <reference field="12" count="5">
            <x v="0"/>
            <x v="2"/>
            <x v="3"/>
            <x v="4"/>
            <x v="5"/>
          </reference>
        </references>
      </pivotArea>
    </format>
    <format dxfId="12669">
      <pivotArea dataOnly="0" labelOnly="1" grandCol="1" outline="0" fieldPosition="0"/>
    </format>
    <format dxfId="12668">
      <pivotArea dataOnly="0" labelOnly="1" grandCol="1" outline="0" fieldPosition="0"/>
    </format>
    <format dxfId="12667">
      <pivotArea dataOnly="0" labelOnly="1" outline="0" fieldPosition="0">
        <references count="1">
          <reference field="12" count="4">
            <x v="0"/>
            <x v="1"/>
            <x v="2"/>
            <x v="3"/>
          </reference>
        </references>
      </pivotArea>
    </format>
    <format dxfId="12666">
      <pivotArea dataOnly="0" labelOnly="1" grandCol="1" outline="0" fieldPosition="0"/>
    </format>
    <format dxfId="12665">
      <pivotArea dataOnly="0" labelOnly="1" grandCol="1" outline="0" fieldPosition="0"/>
    </format>
    <format dxfId="12664">
      <pivotArea dataOnly="0" labelOnly="1" outline="0" fieldPosition="0">
        <references count="1">
          <reference field="12" count="4">
            <x v="0"/>
            <x v="1"/>
            <x v="2"/>
            <x v="3"/>
          </reference>
        </references>
      </pivotArea>
    </format>
    <format dxfId="12663">
      <pivotArea dataOnly="0" labelOnly="1" grandCol="1" outline="0" fieldPosition="0"/>
    </format>
    <format dxfId="12662">
      <pivotArea outline="0" collapsedLevelsAreSubtotals="1" fieldPosition="0"/>
    </format>
    <format dxfId="12661">
      <pivotArea dataOnly="0" labelOnly="1" outline="0" fieldPosition="0">
        <references count="1">
          <reference field="12" count="4">
            <x v="0"/>
            <x v="1"/>
            <x v="3"/>
            <x v="4"/>
          </reference>
        </references>
      </pivotArea>
    </format>
    <format dxfId="12660">
      <pivotArea dataOnly="0" labelOnly="1" grandCol="1" outline="0" fieldPosition="0"/>
    </format>
    <format dxfId="12659">
      <pivotArea dataOnly="0" labelOnly="1" grandRow="1" outline="0" fieldPosition="0"/>
    </format>
    <format dxfId="12658">
      <pivotArea grandCol="1" outline="0" collapsedLevelsAreSubtotals="1" fieldPosition="0"/>
    </format>
    <format dxfId="12657">
      <pivotArea dataOnly="0" labelOnly="1" grandCol="1" outline="0" fieldPosition="0"/>
    </format>
    <format dxfId="12656">
      <pivotArea type="all" dataOnly="0" outline="0" fieldPosition="0"/>
    </format>
    <format dxfId="12655">
      <pivotArea outline="0" collapsedLevelsAreSubtotals="1" fieldPosition="0"/>
    </format>
    <format dxfId="12654">
      <pivotArea type="origin" dataOnly="0" labelOnly="1" outline="0" fieldPosition="0"/>
    </format>
    <format dxfId="12653">
      <pivotArea field="12" type="button" dataOnly="0" labelOnly="1" outline="0" axis="axisCol" fieldPosition="0"/>
    </format>
    <format dxfId="12652">
      <pivotArea type="topRight" dataOnly="0" labelOnly="1" outline="0" fieldPosition="0"/>
    </format>
    <format dxfId="12651">
      <pivotArea dataOnly="0" labelOnly="1" grandRow="1" outline="0" fieldPosition="0"/>
    </format>
    <format dxfId="12650">
      <pivotArea dataOnly="0" labelOnly="1" outline="0" fieldPosition="0">
        <references count="1">
          <reference field="12" count="4">
            <x v="0"/>
            <x v="1"/>
            <x v="2"/>
            <x v="4"/>
          </reference>
        </references>
      </pivotArea>
    </format>
    <format dxfId="12649">
      <pivotArea dataOnly="0" labelOnly="1" grandCol="1" outline="0" fieldPosition="0"/>
    </format>
    <format dxfId="12648">
      <pivotArea dataOnly="0" labelOnly="1" outline="0" fieldPosition="0">
        <references count="1">
          <reference field="12" count="1">
            <x v="2"/>
          </reference>
        </references>
      </pivotArea>
    </format>
    <format dxfId="12647">
      <pivotArea outline="0" collapsedLevelsAreSubtotals="1" fieldPosition="0"/>
    </format>
    <format dxfId="12646">
      <pivotArea dataOnly="0" labelOnly="1" outline="0" fieldPosition="0">
        <references count="1">
          <reference field="12" count="5">
            <x v="0"/>
            <x v="1"/>
            <x v="2"/>
            <x v="4"/>
            <x v="5"/>
          </reference>
        </references>
      </pivotArea>
    </format>
    <format dxfId="12645">
      <pivotArea dataOnly="0" labelOnly="1" grandCol="1" outline="0" fieldPosition="0"/>
    </format>
    <format dxfId="12644">
      <pivotArea grandRow="1" outline="0" collapsedLevelsAreSubtotals="1" fieldPosition="0"/>
    </format>
    <format dxfId="12643">
      <pivotArea dataOnly="0" labelOnly="1" grandRow="1" outline="0" fieldPosition="0"/>
    </format>
    <format dxfId="12642">
      <pivotArea outline="0" collapsedLevelsAreSubtotals="1" fieldPosition="0"/>
    </format>
    <format dxfId="12641">
      <pivotArea dataOnly="0" labelOnly="1" grandRow="1" outline="0" fieldPosition="0"/>
    </format>
    <format dxfId="12640">
      <pivotArea dataOnly="0" labelOnly="1" outline="0" fieldPosition="0">
        <references count="1">
          <reference field="12" count="6">
            <x v="0"/>
            <x v="1"/>
            <x v="2"/>
            <x v="3"/>
            <x v="4"/>
            <x v="5"/>
          </reference>
        </references>
      </pivotArea>
    </format>
    <format dxfId="12639">
      <pivotArea dataOnly="0" labelOnly="1" grandCol="1" outline="0" fieldPosition="0"/>
    </format>
    <format dxfId="12638">
      <pivotArea dataOnly="0" labelOnly="1" outline="0" fieldPosition="0">
        <references count="1">
          <reference field="12" count="4">
            <x v="0"/>
            <x v="1"/>
            <x v="2"/>
            <x v="3"/>
          </reference>
        </references>
      </pivotArea>
    </format>
    <format dxfId="12637">
      <pivotArea dataOnly="0" labelOnly="1" grandCol="1" outline="0" fieldPosition="0"/>
    </format>
    <format dxfId="12636">
      <pivotArea type="all" dataOnly="0" outline="0" fieldPosition="0"/>
    </format>
    <format dxfId="12635">
      <pivotArea outline="0" collapsedLevelsAreSubtotals="1" fieldPosition="0"/>
    </format>
    <format dxfId="12634">
      <pivotArea type="origin" dataOnly="0" labelOnly="1" outline="0" fieldPosition="0"/>
    </format>
    <format dxfId="12633">
      <pivotArea field="12" type="button" dataOnly="0" labelOnly="1" outline="0" axis="axisCol" fieldPosition="0"/>
    </format>
    <format dxfId="12632">
      <pivotArea type="topRight" dataOnly="0" labelOnly="1" outline="0" fieldPosition="0"/>
    </format>
    <format dxfId="12631">
      <pivotArea dataOnly="0" labelOnly="1" grandRow="1" outline="0" fieldPosition="0"/>
    </format>
    <format dxfId="12630">
      <pivotArea dataOnly="0" labelOnly="1" outline="0" fieldPosition="0">
        <references count="1">
          <reference field="12" count="5">
            <x v="0"/>
            <x v="1"/>
            <x v="2"/>
            <x v="3"/>
            <x v="4"/>
          </reference>
        </references>
      </pivotArea>
    </format>
    <format dxfId="12629">
      <pivotArea dataOnly="0" labelOnly="1" grandCol="1" outline="0" fieldPosition="0"/>
    </format>
    <format dxfId="12628">
      <pivotArea dataOnly="0" labelOnly="1" outline="0" fieldPosition="0">
        <references count="1">
          <reference field="12" count="4">
            <x v="0"/>
            <x v="1"/>
            <x v="2"/>
            <x v="3"/>
          </reference>
        </references>
      </pivotArea>
    </format>
    <format dxfId="12627">
      <pivotArea dataOnly="0" labelOnly="1" grandCol="1" outline="0" fieldPosition="0"/>
    </format>
    <format dxfId="12626">
      <pivotArea dataOnly="0" labelOnly="1" outline="0" fieldPosition="0">
        <references count="1">
          <reference field="12" count="5">
            <x v="0"/>
            <x v="1"/>
            <x v="2"/>
            <x v="3"/>
            <x v="5"/>
          </reference>
        </references>
      </pivotArea>
    </format>
    <format dxfId="12625">
      <pivotArea dataOnly="0" labelOnly="1" grandCol="1" outline="0" fieldPosition="0"/>
    </format>
    <format dxfId="12624">
      <pivotArea dataOnly="0" labelOnly="1" outline="0" fieldPosition="0">
        <references count="1">
          <reference field="12" count="5">
            <x v="0"/>
            <x v="1"/>
            <x v="2"/>
            <x v="3"/>
            <x v="5"/>
          </reference>
        </references>
      </pivotArea>
    </format>
    <format dxfId="12623">
      <pivotArea dataOnly="0" labelOnly="1" grandCol="1" outline="0" fieldPosition="0"/>
    </format>
    <format dxfId="12622">
      <pivotArea dataOnly="0" labelOnly="1" outline="0" fieldPosition="0">
        <references count="1">
          <reference field="12" count="5">
            <x v="0"/>
            <x v="1"/>
            <x v="2"/>
            <x v="3"/>
            <x v="5"/>
          </reference>
        </references>
      </pivotArea>
    </format>
    <format dxfId="12621">
      <pivotArea dataOnly="0" labelOnly="1" grandCol="1" outline="0" fieldPosition="0"/>
    </format>
    <format dxfId="12620">
      <pivotArea grandRow="1" outline="0" collapsedLevelsAreSubtotals="1" fieldPosition="0"/>
    </format>
    <format dxfId="12619">
      <pivotArea dataOnly="0" labelOnly="1" grandRow="1" outline="0" fieldPosition="0"/>
    </format>
    <format dxfId="12618">
      <pivotArea outline="0" collapsedLevelsAreSubtotals="1" fieldPosition="0"/>
    </format>
    <format dxfId="12617">
      <pivotArea dataOnly="0" labelOnly="1" grandRow="1" outline="0" fieldPosition="0"/>
    </format>
    <format dxfId="12616">
      <pivotArea dataOnly="0" labelOnly="1" outline="0" fieldPosition="0">
        <references count="1">
          <reference field="12" count="5">
            <x v="0"/>
            <x v="1"/>
            <x v="2"/>
            <x v="3"/>
            <x v="5"/>
          </reference>
        </references>
      </pivotArea>
    </format>
    <format dxfId="12615">
      <pivotArea dataOnly="0" labelOnly="1" grandCol="1" outline="0" fieldPosition="0"/>
    </format>
    <format dxfId="12614">
      <pivotArea outline="0" collapsedLevelsAreSubtotals="1" fieldPosition="0"/>
    </format>
    <format dxfId="12613">
      <pivotArea dataOnly="0" labelOnly="1" grandRow="1" outline="0" fieldPosition="0"/>
    </format>
    <format dxfId="12612">
      <pivotArea dataOnly="0" labelOnly="1" outline="0" fieldPosition="0">
        <references count="1">
          <reference field="12" count="4">
            <x v="0"/>
            <x v="1"/>
            <x v="2"/>
            <x v="3"/>
          </reference>
        </references>
      </pivotArea>
    </format>
    <format dxfId="12611">
      <pivotArea dataOnly="0" labelOnly="1" grandCol="1" outline="0" fieldPosition="0"/>
    </format>
    <format dxfId="12610">
      <pivotArea outline="0" collapsedLevelsAreSubtotals="1" fieldPosition="0"/>
    </format>
    <format dxfId="12609">
      <pivotArea dataOnly="0" labelOnly="1" grandRow="1" outline="0" fieldPosition="0"/>
    </format>
    <format dxfId="12608">
      <pivotArea dataOnly="0" labelOnly="1" outline="0" fieldPosition="0">
        <references count="1">
          <reference field="12" count="4">
            <x v="0"/>
            <x v="1"/>
            <x v="2"/>
            <x v="3"/>
          </reference>
        </references>
      </pivotArea>
    </format>
    <format dxfId="12607">
      <pivotArea dataOnly="0" labelOnly="1" grandCol="1" outline="0" fieldPosition="0"/>
    </format>
    <format dxfId="12606">
      <pivotArea dataOnly="0" labelOnly="1" outline="0" fieldPosition="0">
        <references count="1">
          <reference field="12" count="4">
            <x v="0"/>
            <x v="1"/>
            <x v="2"/>
            <x v="3"/>
          </reference>
        </references>
      </pivotArea>
    </format>
    <format dxfId="12605">
      <pivotArea dataOnly="0" labelOnly="1" grandCol="1" outline="0" fieldPosition="0"/>
    </format>
    <format dxfId="12604">
      <pivotArea grandRow="1" outline="0" collapsedLevelsAreSubtotals="1" fieldPosition="0"/>
    </format>
    <format dxfId="12603">
      <pivotArea dataOnly="0" labelOnly="1" grandRow="1" outline="0" fieldPosition="0"/>
    </format>
    <format dxfId="12602">
      <pivotArea grandCol="1" outline="0" collapsedLevelsAreSubtotals="1" fieldPosition="0"/>
    </format>
    <format dxfId="12601">
      <pivotArea dataOnly="0" labelOnly="1" grandCol="1" outline="0" fieldPosition="0"/>
    </format>
    <format dxfId="12600">
      <pivotArea outline="0" collapsedLevelsAreSubtotals="1" fieldPosition="0"/>
    </format>
    <format dxfId="12599">
      <pivotArea dataOnly="0" labelOnly="1" grandRow="1" outline="0" fieldPosition="0"/>
    </format>
    <format dxfId="12598">
      <pivotArea dataOnly="0" labelOnly="1" outline="0" fieldPosition="0">
        <references count="1">
          <reference field="12" count="5">
            <x v="0"/>
            <x v="1"/>
            <x v="2"/>
            <x v="3"/>
            <x v="4"/>
          </reference>
        </references>
      </pivotArea>
    </format>
    <format dxfId="12597">
      <pivotArea dataOnly="0" labelOnly="1" grandCol="1" outline="0" fieldPosition="0"/>
    </format>
    <format dxfId="12596">
      <pivotArea outline="0" collapsedLevelsAreSubtotals="1" fieldPosition="0"/>
    </format>
    <format dxfId="12595">
      <pivotArea dataOnly="0" labelOnly="1" grandRow="1" outline="0" fieldPosition="0"/>
    </format>
    <format dxfId="12594">
      <pivotArea dataOnly="0" labelOnly="1" outline="0" fieldPosition="0">
        <references count="1">
          <reference field="12" count="5">
            <x v="0"/>
            <x v="1"/>
            <x v="2"/>
            <x v="3"/>
            <x v="4"/>
          </reference>
        </references>
      </pivotArea>
    </format>
    <format dxfId="12593">
      <pivotArea dataOnly="0" labelOnly="1" grandCol="1" outline="0" fieldPosition="0"/>
    </format>
    <format dxfId="12592">
      <pivotArea dataOnly="0" labelOnly="1" outline="0" fieldPosition="0">
        <references count="1">
          <reference field="12" count="5">
            <x v="0"/>
            <x v="1"/>
            <x v="2"/>
            <x v="3"/>
            <x v="4"/>
          </reference>
        </references>
      </pivotArea>
    </format>
    <format dxfId="12591">
      <pivotArea dataOnly="0" labelOnly="1" grandCol="1" outline="0" fieldPosition="0"/>
    </format>
    <format dxfId="12590">
      <pivotArea outline="0" collapsedLevelsAreSubtotals="1" fieldPosition="0"/>
    </format>
    <format dxfId="12589">
      <pivotArea dataOnly="0" labelOnly="1" grandRow="1" outline="0" fieldPosition="0"/>
    </format>
    <format dxfId="12588">
      <pivotArea dataOnly="0" labelOnly="1" outline="0" fieldPosition="0">
        <references count="1">
          <reference field="12" count="5">
            <x v="0"/>
            <x v="1"/>
            <x v="2"/>
            <x v="3"/>
            <x v="4"/>
          </reference>
        </references>
      </pivotArea>
    </format>
    <format dxfId="12587">
      <pivotArea dataOnly="0" labelOnly="1" grandCol="1" outline="0" fieldPosition="0"/>
    </format>
    <format dxfId="12586">
      <pivotArea grandRow="1" outline="0" collapsedLevelsAreSubtotals="1" fieldPosition="0"/>
    </format>
    <format dxfId="12585">
      <pivotArea dataOnly="0" labelOnly="1" grandRow="1" outline="0" fieldPosition="0"/>
    </format>
    <format dxfId="12584">
      <pivotArea outline="0" collapsedLevelsAreSubtotals="1" fieldPosition="0"/>
    </format>
    <format dxfId="12583">
      <pivotArea dataOnly="0" labelOnly="1" grandRow="1" outline="0" fieldPosition="0"/>
    </format>
    <format dxfId="12582">
      <pivotArea dataOnly="0" labelOnly="1" outline="0" fieldPosition="0">
        <references count="1">
          <reference field="12" count="4">
            <x v="0"/>
            <x v="1"/>
            <x v="2"/>
            <x v="5"/>
          </reference>
        </references>
      </pivotArea>
    </format>
    <format dxfId="12581">
      <pivotArea dataOnly="0" labelOnly="1" grandCol="1" outline="0" fieldPosition="0"/>
    </format>
    <format dxfId="12580">
      <pivotArea outline="0" collapsedLevelsAreSubtotals="1" fieldPosition="0"/>
    </format>
    <format dxfId="12579">
      <pivotArea dataOnly="0" labelOnly="1" grandRow="1" outline="0" fieldPosition="0"/>
    </format>
    <format dxfId="12578">
      <pivotArea dataOnly="0" labelOnly="1" outline="0" fieldPosition="0">
        <references count="1">
          <reference field="12" count="4">
            <x v="0"/>
            <x v="1"/>
            <x v="2"/>
            <x v="5"/>
          </reference>
        </references>
      </pivotArea>
    </format>
    <format dxfId="12577">
      <pivotArea dataOnly="0" labelOnly="1" grandCol="1" outline="0" fieldPosition="0"/>
    </format>
    <format dxfId="12576">
      <pivotArea dataOnly="0" labelOnly="1" outline="0" fieldPosition="0">
        <references count="1">
          <reference field="12" count="4">
            <x v="0"/>
            <x v="1"/>
            <x v="2"/>
            <x v="5"/>
          </reference>
        </references>
      </pivotArea>
    </format>
    <format dxfId="12575">
      <pivotArea dataOnly="0" labelOnly="1" grandCol="1" outline="0" fieldPosition="0"/>
    </format>
    <format dxfId="12574">
      <pivotArea dataOnly="0" labelOnly="1" outline="0" fieldPosition="0">
        <references count="1">
          <reference field="12" count="4">
            <x v="0"/>
            <x v="1"/>
            <x v="3"/>
            <x v="5"/>
          </reference>
        </references>
      </pivotArea>
    </format>
    <format dxfId="12573">
      <pivotArea dataOnly="0" labelOnly="1" grandCol="1" outline="0" fieldPosition="0"/>
    </format>
    <format dxfId="12572">
      <pivotArea dataOnly="0" labelOnly="1" outline="0" fieldPosition="0">
        <references count="1">
          <reference field="12" count="4">
            <x v="0"/>
            <x v="1"/>
            <x v="3"/>
            <x v="5"/>
          </reference>
        </references>
      </pivotArea>
    </format>
    <format dxfId="12571">
      <pivotArea dataOnly="0" labelOnly="1" grandCol="1" outline="0" fieldPosition="0"/>
    </format>
    <format dxfId="12570">
      <pivotArea grandRow="1" outline="0" collapsedLevelsAreSubtotals="1" fieldPosition="0"/>
    </format>
    <format dxfId="12569">
      <pivotArea dataOnly="0" labelOnly="1" grandRow="1" outline="0" fieldPosition="0"/>
    </format>
    <format dxfId="12568">
      <pivotArea dataOnly="0" labelOnly="1" grandCol="1" outline="0" fieldPosition="0"/>
    </format>
    <format dxfId="12567">
      <pivotArea dataOnly="0" labelOnly="1" outline="0" fieldPosition="0">
        <references count="1">
          <reference field="12" count="3">
            <x v="0"/>
            <x v="1"/>
            <x v="3"/>
          </reference>
        </references>
      </pivotArea>
    </format>
    <format dxfId="12566">
      <pivotArea dataOnly="0" labelOnly="1" grandCol="1" outline="0" fieldPosition="0"/>
    </format>
    <format dxfId="12565">
      <pivotArea dataOnly="0" labelOnly="1" outline="0" fieldPosition="0">
        <references count="1">
          <reference field="12" count="3">
            <x v="0"/>
            <x v="1"/>
            <x v="3"/>
          </reference>
        </references>
      </pivotArea>
    </format>
    <format dxfId="12564">
      <pivotArea dataOnly="0" labelOnly="1" grandCol="1" outline="0" fieldPosition="0"/>
    </format>
    <format dxfId="12563">
      <pivotArea dataOnly="0" labelOnly="1" outline="0" fieldPosition="0">
        <references count="1">
          <reference field="12" count="3">
            <x v="0"/>
            <x v="1"/>
            <x v="3"/>
          </reference>
        </references>
      </pivotArea>
    </format>
    <format dxfId="12562">
      <pivotArea dataOnly="0" labelOnly="1" grandCol="1" outline="0" fieldPosition="0"/>
    </format>
    <format dxfId="12561">
      <pivotArea outline="0" collapsedLevelsAreSubtotals="1" fieldPosition="0"/>
    </format>
    <format dxfId="12560">
      <pivotArea dataOnly="0" labelOnly="1" grandRow="1" outline="0" fieldPosition="0"/>
    </format>
    <format dxfId="12559">
      <pivotArea dataOnly="0" labelOnly="1" outline="0" fieldPosition="0">
        <references count="1">
          <reference field="12" count="3">
            <x v="0"/>
            <x v="1"/>
            <x v="3"/>
          </reference>
        </references>
      </pivotArea>
    </format>
    <format dxfId="12558">
      <pivotArea dataOnly="0" labelOnly="1" grandCol="1" outline="0" fieldPosition="0"/>
    </format>
    <format dxfId="12557">
      <pivotArea dataOnly="0" labelOnly="1" outline="0" fieldPosition="0">
        <references count="1">
          <reference field="12" count="3">
            <x v="0"/>
            <x v="1"/>
            <x v="3"/>
          </reference>
        </references>
      </pivotArea>
    </format>
    <format dxfId="12556">
      <pivotArea dataOnly="0" labelOnly="1" grandCol="1" outline="0" fieldPosition="0"/>
    </format>
    <format dxfId="12555">
      <pivotArea dataOnly="0" labelOnly="1" outline="0" fieldPosition="0">
        <references count="1">
          <reference field="12" count="3">
            <x v="0"/>
            <x v="1"/>
            <x v="3"/>
          </reference>
        </references>
      </pivotArea>
    </format>
    <format dxfId="12554">
      <pivotArea dataOnly="0" labelOnly="1" grandCol="1" outline="0" fieldPosition="0"/>
    </format>
    <format dxfId="12553">
      <pivotArea grandRow="1" outline="0" collapsedLevelsAreSubtotals="1" fieldPosition="0"/>
    </format>
    <format dxfId="12552">
      <pivotArea dataOnly="0" labelOnly="1" grandRow="1" outline="0" fieldPosition="0"/>
    </format>
    <format dxfId="12551">
      <pivotArea dataOnly="0" labelOnly="1" outline="0" fieldPosition="0">
        <references count="1">
          <reference field="12" count="3">
            <x v="0"/>
            <x v="1"/>
            <x v="3"/>
          </reference>
        </references>
      </pivotArea>
    </format>
    <format dxfId="12550">
      <pivotArea dataOnly="0" labelOnly="1" grandCol="1" outline="0" fieldPosition="0"/>
    </format>
    <format dxfId="12549">
      <pivotArea dataOnly="0" labelOnly="1" grandRow="1" outline="0" fieldPosition="0"/>
    </format>
    <format dxfId="12548">
      <pivotArea dataOnly="0" labelOnly="1" grandRow="1" outline="0" fieldPosition="0"/>
    </format>
    <format dxfId="12547">
      <pivotArea dataOnly="0" labelOnly="1" grandRow="1" outline="0" fieldPosition="0"/>
    </format>
    <format dxfId="12546">
      <pivotArea outline="0" collapsedLevelsAreSubtotals="1" fieldPosition="0"/>
    </format>
    <format dxfId="12545">
      <pivotArea dataOnly="0" labelOnly="1" grandRow="1" outline="0" fieldPosition="0"/>
    </format>
    <format dxfId="12544">
      <pivotArea dataOnly="0" labelOnly="1" outline="0" fieldPosition="0">
        <references count="1">
          <reference field="12" count="0"/>
        </references>
      </pivotArea>
    </format>
    <format dxfId="12543">
      <pivotArea dataOnly="0" labelOnly="1" grandCol="1" outline="0" fieldPosition="0"/>
    </format>
    <format dxfId="12542">
      <pivotArea dataOnly="0" labelOnly="1" outline="0" fieldPosition="0">
        <references count="1">
          <reference field="12" count="0"/>
        </references>
      </pivotArea>
    </format>
    <format dxfId="12541">
      <pivotArea dataOnly="0" labelOnly="1" grandCol="1" outline="0" fieldPosition="0"/>
    </format>
    <format dxfId="12540">
      <pivotArea grandRow="1" outline="0" collapsedLevelsAreSubtotals="1" fieldPosition="0"/>
    </format>
    <format dxfId="12539">
      <pivotArea dataOnly="0" labelOnly="1" grandRow="1" outline="0" fieldPosition="0"/>
    </format>
    <format dxfId="12538">
      <pivotArea grandRow="1" outline="0" collapsedLevelsAreSubtotals="1" fieldPosition="0"/>
    </format>
    <format dxfId="12537">
      <pivotArea dataOnly="0" labelOnly="1" grandRow="1" outline="0" fieldPosition="0"/>
    </format>
    <format dxfId="12536">
      <pivotArea grandRow="1" outline="0" collapsedLevelsAreSubtotals="1" fieldPosition="0"/>
    </format>
    <format dxfId="12535">
      <pivotArea dataOnly="0" labelOnly="1" grandRow="1" outline="0" fieldPosition="0"/>
    </format>
    <format dxfId="12534">
      <pivotArea grandRow="1" outline="0" collapsedLevelsAreSubtotals="1" fieldPosition="0"/>
    </format>
    <format dxfId="12533">
      <pivotArea dataOnly="0" labelOnly="1" grandRow="1" outline="0" fieldPosition="0"/>
    </format>
    <format dxfId="12532">
      <pivotArea grandRow="1" outline="0" collapsedLevelsAreSubtotals="1" fieldPosition="0"/>
    </format>
    <format dxfId="12531">
      <pivotArea dataOnly="0" labelOnly="1" grandRow="1" outline="0" fieldPosition="0"/>
    </format>
    <format dxfId="12530">
      <pivotArea grandRow="1" outline="0" collapsedLevelsAreSubtotals="1" fieldPosition="0"/>
    </format>
    <format dxfId="12529">
      <pivotArea dataOnly="0" labelOnly="1" grandRow="1" outline="0" fieldPosition="0"/>
    </format>
    <format dxfId="12528">
      <pivotArea type="origin" dataOnly="0" labelOnly="1" outline="0" fieldPosition="0"/>
    </format>
    <format dxfId="12527">
      <pivotArea dataOnly="0" labelOnly="1" grandRow="1" outline="0" fieldPosition="0"/>
    </format>
    <format dxfId="12526">
      <pivotArea type="origin" dataOnly="0" labelOnly="1" outline="0" fieldPosition="0"/>
    </format>
    <format dxfId="12525">
      <pivotArea dataOnly="0" labelOnly="1" grandRow="1" outline="0" fieldPosition="0"/>
    </format>
    <format dxfId="12524">
      <pivotArea type="origin" dataOnly="0" labelOnly="1" outline="0" fieldPosition="0"/>
    </format>
    <format dxfId="12523">
      <pivotArea dataOnly="0" labelOnly="1" grandRow="1" outline="0" fieldPosition="0"/>
    </format>
    <format dxfId="12522">
      <pivotArea type="origin" dataOnly="0" labelOnly="1" outline="0" fieldPosition="0"/>
    </format>
    <format dxfId="12521">
      <pivotArea dataOnly="0" labelOnly="1" grandRow="1" outline="0" fieldPosition="0"/>
    </format>
    <format dxfId="12520">
      <pivotArea type="all" dataOnly="0" outline="0" fieldPosition="0"/>
    </format>
    <format dxfId="12519">
      <pivotArea outline="0" collapsedLevelsAreSubtotals="1" fieldPosition="0"/>
    </format>
    <format dxfId="12518">
      <pivotArea type="origin" dataOnly="0" labelOnly="1" outline="0" fieldPosition="0"/>
    </format>
    <format dxfId="12517">
      <pivotArea field="12" type="button" dataOnly="0" labelOnly="1" outline="0" axis="axisCol" fieldPosition="0"/>
    </format>
    <format dxfId="12516">
      <pivotArea type="topRight" dataOnly="0" labelOnly="1" outline="0" fieldPosition="0"/>
    </format>
    <format dxfId="12515">
      <pivotArea dataOnly="0" labelOnly="1" grandRow="1" outline="0" fieldPosition="0"/>
    </format>
    <format dxfId="12514">
      <pivotArea dataOnly="0" labelOnly="1" outline="0" fieldPosition="0">
        <references count="1">
          <reference field="12" count="0"/>
        </references>
      </pivotArea>
    </format>
    <format dxfId="12513">
      <pivotArea dataOnly="0" labelOnly="1" grandCol="1" outline="0" fieldPosition="0"/>
    </format>
    <format dxfId="12512">
      <pivotArea grandRow="1" outline="0" collapsedLevelsAreSubtotals="1" fieldPosition="0"/>
    </format>
    <format dxfId="12511">
      <pivotArea dataOnly="0" labelOnly="1" grandRow="1" outline="0" fieldPosition="0"/>
    </format>
    <format dxfId="12510">
      <pivotArea dataOnly="0" labelOnly="1" outline="0" fieldPosition="0">
        <references count="1">
          <reference field="12" count="3">
            <x v="0"/>
            <x v="1"/>
            <x v="3"/>
          </reference>
        </references>
      </pivotArea>
    </format>
    <format dxfId="12509">
      <pivotArea dataOnly="0" labelOnly="1" grandCol="1" outline="0" fieldPosition="0"/>
    </format>
    <format dxfId="12508">
      <pivotArea dataOnly="0" labelOnly="1" grandRow="1" outline="0" fieldPosition="0"/>
    </format>
    <format dxfId="12507">
      <pivotArea outline="0" collapsedLevelsAreSubtotals="1" fieldPosition="0"/>
    </format>
    <format dxfId="12506">
      <pivotArea dataOnly="0" labelOnly="1" grandRow="1" outline="0" fieldPosition="0"/>
    </format>
    <format dxfId="12505">
      <pivotArea dataOnly="0" labelOnly="1" outline="0" fieldPosition="0">
        <references count="1">
          <reference field="12" count="3">
            <x v="0"/>
            <x v="1"/>
            <x v="2"/>
          </reference>
        </references>
      </pivotArea>
    </format>
    <format dxfId="12504">
      <pivotArea dataOnly="0" labelOnly="1" grandCol="1" outline="0" fieldPosition="0"/>
    </format>
    <format dxfId="12503">
      <pivotArea outline="0" collapsedLevelsAreSubtotals="1" fieldPosition="0"/>
    </format>
    <format dxfId="12502">
      <pivotArea dataOnly="0" labelOnly="1" grandRow="1" outline="0" fieldPosition="0"/>
    </format>
    <format dxfId="12501">
      <pivotArea dataOnly="0" labelOnly="1" outline="0" fieldPosition="0">
        <references count="1">
          <reference field="12" count="3">
            <x v="0"/>
            <x v="1"/>
            <x v="2"/>
          </reference>
        </references>
      </pivotArea>
    </format>
    <format dxfId="12500">
      <pivotArea dataOnly="0" labelOnly="1" grandCol="1" outline="0" fieldPosition="0"/>
    </format>
    <format dxfId="12499">
      <pivotArea outline="0" collapsedLevelsAreSubtotals="1" fieldPosition="0"/>
    </format>
    <format dxfId="12498">
      <pivotArea dataOnly="0" labelOnly="1" grandRow="1" outline="0" fieldPosition="0"/>
    </format>
    <format dxfId="12497">
      <pivotArea dataOnly="0" labelOnly="1" outline="0" fieldPosition="0">
        <references count="1">
          <reference field="12" count="5">
            <x v="0"/>
            <x v="1"/>
            <x v="2"/>
            <x v="3"/>
            <x v="5"/>
          </reference>
        </references>
      </pivotArea>
    </format>
    <format dxfId="12496">
      <pivotArea dataOnly="0" labelOnly="1" grandCol="1" outline="0" fieldPosition="0"/>
    </format>
    <format dxfId="12495">
      <pivotArea outline="0" collapsedLevelsAreSubtotals="1" fieldPosition="0"/>
    </format>
    <format dxfId="12494">
      <pivotArea dataOnly="0" labelOnly="1" grandRow="1" outline="0" fieldPosition="0"/>
    </format>
    <format dxfId="12493">
      <pivotArea dataOnly="0" labelOnly="1" outline="0" fieldPosition="0">
        <references count="1">
          <reference field="12" count="5">
            <x v="0"/>
            <x v="1"/>
            <x v="2"/>
            <x v="3"/>
            <x v="5"/>
          </reference>
        </references>
      </pivotArea>
    </format>
    <format dxfId="12492">
      <pivotArea dataOnly="0" labelOnly="1" grandCol="1" outline="0" fieldPosition="0"/>
    </format>
    <format dxfId="12491">
      <pivotArea dataOnly="0" labelOnly="1" outline="0" fieldPosition="0">
        <references count="1">
          <reference field="12" count="5">
            <x v="0"/>
            <x v="1"/>
            <x v="2"/>
            <x v="3"/>
            <x v="5"/>
          </reference>
        </references>
      </pivotArea>
    </format>
    <format dxfId="12490">
      <pivotArea dataOnly="0" labelOnly="1" grandCol="1" outline="0" fieldPosition="0"/>
    </format>
    <format dxfId="12489">
      <pivotArea outline="0" collapsedLevelsAreSubtotals="1" fieldPosition="0"/>
    </format>
    <format dxfId="12488">
      <pivotArea dataOnly="0" labelOnly="1" grandRow="1" outline="0" fieldPosition="0"/>
    </format>
    <format dxfId="12487">
      <pivotArea dataOnly="0" labelOnly="1" outline="0" fieldPosition="0">
        <references count="1">
          <reference field="12" count="4">
            <x v="0"/>
            <x v="1"/>
            <x v="2"/>
            <x v="3"/>
          </reference>
        </references>
      </pivotArea>
    </format>
    <format dxfId="12486">
      <pivotArea dataOnly="0" labelOnly="1" grandCol="1" outline="0" fieldPosition="0"/>
    </format>
    <format dxfId="12485">
      <pivotArea outline="0" collapsedLevelsAreSubtotals="1" fieldPosition="0"/>
    </format>
    <format dxfId="12484">
      <pivotArea dataOnly="0" labelOnly="1" grandRow="1" outline="0" fieldPosition="0"/>
    </format>
    <format dxfId="12483">
      <pivotArea dataOnly="0" labelOnly="1" outline="0" fieldPosition="0">
        <references count="1">
          <reference field="12" count="4">
            <x v="0"/>
            <x v="1"/>
            <x v="2"/>
            <x v="3"/>
          </reference>
        </references>
      </pivotArea>
    </format>
    <format dxfId="12482">
      <pivotArea dataOnly="0" labelOnly="1" grandCol="1" outline="0" fieldPosition="0"/>
    </format>
    <format dxfId="12481">
      <pivotArea dataOnly="0" labelOnly="1" outline="0" fieldPosition="0">
        <references count="1">
          <reference field="12" count="4">
            <x v="0"/>
            <x v="1"/>
            <x v="2"/>
            <x v="3"/>
          </reference>
        </references>
      </pivotArea>
    </format>
    <format dxfId="12480">
      <pivotArea dataOnly="0" labelOnly="1" grandCol="1" outline="0" fieldPosition="0"/>
    </format>
    <format dxfId="12479">
      <pivotArea grandRow="1" outline="0" collapsedLevelsAreSubtotals="1" fieldPosition="0"/>
    </format>
    <format dxfId="12478">
      <pivotArea dataOnly="0" labelOnly="1" grandRow="1" outline="0" fieldPosition="0"/>
    </format>
    <format dxfId="12477">
      <pivotArea outline="0" collapsedLevelsAreSubtotals="1" fieldPosition="0"/>
    </format>
    <format dxfId="12476">
      <pivotArea dataOnly="0" labelOnly="1" grandRow="1" outline="0" fieldPosition="0"/>
    </format>
    <format dxfId="12475">
      <pivotArea dataOnly="0" labelOnly="1" outline="0" fieldPosition="0">
        <references count="1">
          <reference field="12" count="5">
            <x v="0"/>
            <x v="1"/>
            <x v="2"/>
            <x v="3"/>
            <x v="4"/>
          </reference>
        </references>
      </pivotArea>
    </format>
    <format dxfId="12474">
      <pivotArea dataOnly="0" labelOnly="1" grandCol="1" outline="0" fieldPosition="0"/>
    </format>
    <format dxfId="12473">
      <pivotArea outline="0" collapsedLevelsAreSubtotals="1" fieldPosition="0"/>
    </format>
    <format dxfId="12472">
      <pivotArea dataOnly="0" labelOnly="1" grandRow="1" outline="0" fieldPosition="0"/>
    </format>
    <format dxfId="12471">
      <pivotArea dataOnly="0" labelOnly="1" outline="0" fieldPosition="0">
        <references count="1">
          <reference field="12" count="5">
            <x v="0"/>
            <x v="1"/>
            <x v="2"/>
            <x v="3"/>
            <x v="4"/>
          </reference>
        </references>
      </pivotArea>
    </format>
    <format dxfId="12470">
      <pivotArea dataOnly="0" labelOnly="1" grandCol="1" outline="0" fieldPosition="0"/>
    </format>
    <format dxfId="12469">
      <pivotArea type="all" dataOnly="0" outline="0" fieldPosition="0"/>
    </format>
    <format dxfId="12468">
      <pivotArea outline="0" collapsedLevelsAreSubtotals="1" fieldPosition="0"/>
    </format>
    <format dxfId="12467">
      <pivotArea type="origin" dataOnly="0" labelOnly="1" outline="0" fieldPosition="0"/>
    </format>
    <format dxfId="12466">
      <pivotArea field="12" type="button" dataOnly="0" labelOnly="1" outline="0" axis="axisCol" fieldPosition="0"/>
    </format>
    <format dxfId="12465">
      <pivotArea type="topRight" dataOnly="0" labelOnly="1" outline="0" fieldPosition="0"/>
    </format>
    <format dxfId="12464">
      <pivotArea dataOnly="0" labelOnly="1" grandRow="1" outline="0" fieldPosition="0"/>
    </format>
    <format dxfId="12463">
      <pivotArea dataOnly="0" labelOnly="1" outline="0" fieldPosition="0">
        <references count="1">
          <reference field="12" count="5">
            <x v="0"/>
            <x v="1"/>
            <x v="2"/>
            <x v="3"/>
            <x v="4"/>
          </reference>
        </references>
      </pivotArea>
    </format>
    <format dxfId="12462">
      <pivotArea dataOnly="0" labelOnly="1" grandCol="1" outline="0" fieldPosition="0"/>
    </format>
    <format dxfId="12461">
      <pivotArea type="all" dataOnly="0" outline="0" fieldPosition="0"/>
    </format>
    <format dxfId="12460">
      <pivotArea outline="0" collapsedLevelsAreSubtotals="1" fieldPosition="0"/>
    </format>
    <format dxfId="12459">
      <pivotArea type="origin" dataOnly="0" labelOnly="1" outline="0" fieldPosition="0"/>
    </format>
    <format dxfId="12458">
      <pivotArea field="12" type="button" dataOnly="0" labelOnly="1" outline="0" axis="axisCol" fieldPosition="0"/>
    </format>
    <format dxfId="12457">
      <pivotArea type="topRight" dataOnly="0" labelOnly="1" outline="0" fieldPosition="0"/>
    </format>
    <format dxfId="12456">
      <pivotArea dataOnly="0" labelOnly="1" grandRow="1" outline="0" fieldPosition="0"/>
    </format>
    <format dxfId="12455">
      <pivotArea dataOnly="0" labelOnly="1" outline="0" fieldPosition="0">
        <references count="1">
          <reference field="12" count="5">
            <x v="0"/>
            <x v="1"/>
            <x v="2"/>
            <x v="3"/>
            <x v="4"/>
          </reference>
        </references>
      </pivotArea>
    </format>
    <format dxfId="12454">
      <pivotArea dataOnly="0" labelOnly="1" grandCol="1" outline="0" fieldPosition="0"/>
    </format>
    <format dxfId="12453">
      <pivotArea type="all" dataOnly="0" outline="0" fieldPosition="0"/>
    </format>
    <format dxfId="12452">
      <pivotArea outline="0" collapsedLevelsAreSubtotals="1" fieldPosition="0"/>
    </format>
    <format dxfId="12451">
      <pivotArea type="origin" dataOnly="0" labelOnly="1" outline="0" fieldPosition="0"/>
    </format>
    <format dxfId="12450">
      <pivotArea field="12" type="button" dataOnly="0" labelOnly="1" outline="0" axis="axisCol" fieldPosition="0"/>
    </format>
    <format dxfId="12449">
      <pivotArea type="topRight" dataOnly="0" labelOnly="1" outline="0" fieldPosition="0"/>
    </format>
    <format dxfId="12448">
      <pivotArea dataOnly="0" labelOnly="1" grandRow="1" outline="0" fieldPosition="0"/>
    </format>
    <format dxfId="12447">
      <pivotArea dataOnly="0" labelOnly="1" outline="0" fieldPosition="0">
        <references count="1">
          <reference field="12" count="5">
            <x v="0"/>
            <x v="1"/>
            <x v="2"/>
            <x v="3"/>
            <x v="4"/>
          </reference>
        </references>
      </pivotArea>
    </format>
    <format dxfId="12446">
      <pivotArea dataOnly="0" labelOnly="1" grandCol="1" outline="0" fieldPosition="0"/>
    </format>
    <format dxfId="12445">
      <pivotArea dataOnly="0" labelOnly="1" outline="0" fieldPosition="0">
        <references count="1">
          <reference field="12" count="5">
            <x v="0"/>
            <x v="1"/>
            <x v="2"/>
            <x v="3"/>
            <x v="4"/>
          </reference>
        </references>
      </pivotArea>
    </format>
    <format dxfId="12444">
      <pivotArea dataOnly="0" labelOnly="1" grandCol="1" outline="0" fieldPosition="0"/>
    </format>
    <format dxfId="12443">
      <pivotArea grandRow="1" outline="0" collapsedLevelsAreSubtotals="1" fieldPosition="0"/>
    </format>
    <format dxfId="12442">
      <pivotArea dataOnly="0" labelOnly="1" grandRow="1" outline="0" fieldPosition="0"/>
    </format>
    <format dxfId="12441">
      <pivotArea dataOnly="0" grandCol="1" outline="0" fieldPosition="0"/>
    </format>
    <format dxfId="12440">
      <pivotArea dataOnly="0" labelOnly="1" outline="0" fieldPosition="0">
        <references count="1">
          <reference field="12" count="5">
            <x v="0"/>
            <x v="1"/>
            <x v="2"/>
            <x v="4"/>
            <x v="5"/>
          </reference>
        </references>
      </pivotArea>
    </format>
    <format dxfId="12439">
      <pivotArea dataOnly="0" labelOnly="1" grandCol="1" outline="0" fieldPosition="0"/>
    </format>
    <format dxfId="12438">
      <pivotArea outline="0" collapsedLevelsAreSubtotals="1" fieldPosition="0"/>
    </format>
    <format dxfId="12437">
      <pivotArea dataOnly="0" labelOnly="1" grandRow="1" outline="0" fieldPosition="0"/>
    </format>
    <format dxfId="12436">
      <pivotArea dataOnly="0" labelOnly="1" outline="0" fieldPosition="0">
        <references count="1">
          <reference field="12" count="4">
            <x v="0"/>
            <x v="1"/>
            <x v="2"/>
            <x v="4"/>
          </reference>
        </references>
      </pivotArea>
    </format>
    <format dxfId="12435">
      <pivotArea dataOnly="0" labelOnly="1" grandCol="1" outline="0" fieldPosition="0"/>
    </format>
    <format dxfId="12434">
      <pivotArea outline="0" collapsedLevelsAreSubtotals="1" fieldPosition="0"/>
    </format>
    <format dxfId="12433">
      <pivotArea dataOnly="0" labelOnly="1" grandRow="1" outline="0" fieldPosition="0"/>
    </format>
    <format dxfId="12432">
      <pivotArea dataOnly="0" labelOnly="1" outline="0" fieldPosition="0">
        <references count="1">
          <reference field="12" count="4">
            <x v="0"/>
            <x v="1"/>
            <x v="2"/>
            <x v="3"/>
          </reference>
        </references>
      </pivotArea>
    </format>
    <format dxfId="12431">
      <pivotArea dataOnly="0" labelOnly="1" grandCol="1" outline="0" fieldPosition="0"/>
    </format>
    <format dxfId="12430">
      <pivotArea grandRow="1" outline="0" collapsedLevelsAreSubtotals="1" fieldPosition="0"/>
    </format>
    <format dxfId="12429">
      <pivotArea dataOnly="0" labelOnly="1" grandRow="1" outline="0" fieldPosition="0"/>
    </format>
    <format dxfId="12428">
      <pivotArea type="origin" dataOnly="0" labelOnly="1" outline="0" fieldPosition="0"/>
    </format>
    <format dxfId="12427">
      <pivotArea field="12" type="button" dataOnly="0" labelOnly="1" outline="0" axis="axisCol" fieldPosition="0"/>
    </format>
    <format dxfId="12426">
      <pivotArea type="topRight" dataOnly="0" labelOnly="1" outline="0" fieldPosition="0"/>
    </format>
    <format dxfId="12425">
      <pivotArea dataOnly="0" labelOnly="1" outline="0" fieldPosition="0">
        <references count="1">
          <reference field="12" count="4">
            <x v="0"/>
            <x v="1"/>
            <x v="2"/>
            <x v="3"/>
          </reference>
        </references>
      </pivotArea>
    </format>
    <format dxfId="12424">
      <pivotArea dataOnly="0" labelOnly="1" grandCol="1" outline="0" fieldPosition="0"/>
    </format>
    <format dxfId="12423">
      <pivotArea dataOnly="0" grandCol="1" outline="0" axis="axisCol" fieldPosition="0"/>
    </format>
    <format dxfId="12422">
      <pivotArea dataOnly="0" labelOnly="1" grandRow="1" outline="0" fieldPosition="0"/>
    </format>
    <format dxfId="12421">
      <pivotArea type="all" dataOnly="0" outline="0" fieldPosition="0"/>
    </format>
    <format dxfId="12420">
      <pivotArea outline="0" collapsedLevelsAreSubtotals="1" fieldPosition="0"/>
    </format>
    <format dxfId="12419">
      <pivotArea type="origin" dataOnly="0" labelOnly="1" outline="0" fieldPosition="0"/>
    </format>
    <format dxfId="12418">
      <pivotArea field="12" type="button" dataOnly="0" labelOnly="1" outline="0" axis="axisCol" fieldPosition="0"/>
    </format>
    <format dxfId="12417">
      <pivotArea type="topRight" dataOnly="0" labelOnly="1" outline="0" fieldPosition="0"/>
    </format>
    <format dxfId="12416">
      <pivotArea dataOnly="0" labelOnly="1" grandRow="1" outline="0" fieldPosition="0"/>
    </format>
    <format dxfId="12415">
      <pivotArea dataOnly="0" labelOnly="1" outline="0" fieldPosition="0">
        <references count="1">
          <reference field="12" count="4">
            <x v="0"/>
            <x v="1"/>
            <x v="2"/>
            <x v="3"/>
          </reference>
        </references>
      </pivotArea>
    </format>
    <format dxfId="12414">
      <pivotArea dataOnly="0" labelOnly="1" grandCol="1" outline="0" fieldPosition="0"/>
    </format>
    <format dxfId="12413">
      <pivotArea outline="0" collapsedLevelsAreSubtotals="1" fieldPosition="0"/>
    </format>
    <format dxfId="12412">
      <pivotArea dataOnly="0" labelOnly="1" grandRow="1" outline="0" fieldPosition="0"/>
    </format>
    <format dxfId="12411">
      <pivotArea dataOnly="0" labelOnly="1" outline="0" fieldPosition="0">
        <references count="1">
          <reference field="12" count="3">
            <x v="0"/>
            <x v="1"/>
            <x v="2"/>
          </reference>
        </references>
      </pivotArea>
    </format>
    <format dxfId="12410">
      <pivotArea dataOnly="0" labelOnly="1" grandCol="1" outline="0" fieldPosition="0"/>
    </format>
    <format dxfId="12409">
      <pivotArea outline="0" collapsedLevelsAreSubtotals="1" fieldPosition="0"/>
    </format>
    <format dxfId="12408">
      <pivotArea field="12" type="button" dataOnly="0" labelOnly="1" outline="0" axis="axisCol" fieldPosition="0"/>
    </format>
    <format dxfId="12407">
      <pivotArea type="topRight" dataOnly="0" labelOnly="1" outline="0" fieldPosition="0"/>
    </format>
    <format dxfId="12406">
      <pivotArea dataOnly="0" labelOnly="1" outline="0" fieldPosition="0">
        <references count="1">
          <reference field="12" count="2">
            <x v="0"/>
            <x v="1"/>
          </reference>
        </references>
      </pivotArea>
    </format>
    <format dxfId="12405">
      <pivotArea dataOnly="0" labelOnly="1" grandCol="1" outline="0" fieldPosition="0"/>
    </format>
    <format dxfId="12404">
      <pivotArea grandRow="1" outline="0" collapsedLevelsAreSubtotals="1" fieldPosition="0"/>
    </format>
    <format dxfId="12403">
      <pivotArea dataOnly="0" labelOnly="1" grandRow="1" outline="0" fieldPosition="0"/>
    </format>
    <format dxfId="12402">
      <pivotArea outline="0" collapsedLevelsAreSubtotals="1" fieldPosition="0"/>
    </format>
    <format dxfId="12401">
      <pivotArea dataOnly="0" labelOnly="1" grandRow="1" outline="0" fieldPosition="0"/>
    </format>
    <format dxfId="12400">
      <pivotArea dataOnly="0" labelOnly="1" outline="0" fieldPosition="0">
        <references count="1">
          <reference field="12" count="4">
            <x v="0"/>
            <x v="1"/>
            <x v="4"/>
            <x v="5"/>
          </reference>
        </references>
      </pivotArea>
    </format>
    <format dxfId="12399">
      <pivotArea dataOnly="0" labelOnly="1" grandCol="1" outline="0" fieldPosition="0"/>
    </format>
    <format dxfId="12398">
      <pivotArea outline="0" collapsedLevelsAreSubtotals="1" fieldPosition="0"/>
    </format>
    <format dxfId="12397">
      <pivotArea dataOnly="0" labelOnly="1" grandRow="1" outline="0" fieldPosition="0"/>
    </format>
    <format dxfId="12396">
      <pivotArea dataOnly="0" labelOnly="1" outline="0" fieldPosition="0">
        <references count="1">
          <reference field="12" count="4">
            <x v="0"/>
            <x v="1"/>
            <x v="4"/>
            <x v="5"/>
          </reference>
        </references>
      </pivotArea>
    </format>
    <format dxfId="12395">
      <pivotArea dataOnly="0" labelOnly="1" grandCol="1" outline="0" fieldPosition="0"/>
    </format>
    <format dxfId="12394">
      <pivotArea dataOnly="0" labelOnly="1" outline="0" fieldPosition="0">
        <references count="1">
          <reference field="12" count="4">
            <x v="0"/>
            <x v="1"/>
            <x v="4"/>
            <x v="5"/>
          </reference>
        </references>
      </pivotArea>
    </format>
    <format dxfId="12393">
      <pivotArea dataOnly="0" labelOnly="1" grandCol="1" outline="0" fieldPosition="0"/>
    </format>
    <format dxfId="12392">
      <pivotArea outline="0" collapsedLevelsAreSubtotals="1" fieldPosition="0"/>
    </format>
    <format dxfId="12391">
      <pivotArea dataOnly="0" labelOnly="1" grandRow="1" outline="0" fieldPosition="0"/>
    </format>
    <format dxfId="12390">
      <pivotArea dataOnly="0" labelOnly="1" outline="0" fieldPosition="0">
        <references count="1">
          <reference field="12" count="4">
            <x v="0"/>
            <x v="1"/>
            <x v="3"/>
            <x v="4"/>
          </reference>
        </references>
      </pivotArea>
    </format>
    <format dxfId="12389">
      <pivotArea dataOnly="0" labelOnly="1" grandCol="1" outline="0" fieldPosition="0"/>
    </format>
    <format dxfId="12388">
      <pivotArea outline="0" collapsedLevelsAreSubtotals="1" fieldPosition="0"/>
    </format>
    <format dxfId="12387">
      <pivotArea dataOnly="0" labelOnly="1" grandRow="1" outline="0" fieldPosition="0"/>
    </format>
    <format dxfId="12386">
      <pivotArea dataOnly="0" labelOnly="1" outline="0" fieldPosition="0">
        <references count="1">
          <reference field="12" count="4">
            <x v="0"/>
            <x v="1"/>
            <x v="3"/>
            <x v="4"/>
          </reference>
        </references>
      </pivotArea>
    </format>
    <format dxfId="12385">
      <pivotArea dataOnly="0" labelOnly="1" grandCol="1" outline="0" fieldPosition="0"/>
    </format>
    <format dxfId="12384">
      <pivotArea dataOnly="0" labelOnly="1" outline="0" fieldPosition="0">
        <references count="1">
          <reference field="12" count="4">
            <x v="0"/>
            <x v="1"/>
            <x v="3"/>
            <x v="4"/>
          </reference>
        </references>
      </pivotArea>
    </format>
    <format dxfId="12383">
      <pivotArea dataOnly="0" labelOnly="1" grandCol="1" outline="0" fieldPosition="0"/>
    </format>
    <format dxfId="12382">
      <pivotArea grandRow="1" outline="0" collapsedLevelsAreSubtotals="1" fieldPosition="0"/>
    </format>
    <format dxfId="12381">
      <pivotArea dataOnly="0" labelOnly="1" grandRow="1" outline="0" fieldPosition="0"/>
    </format>
    <format dxfId="12380">
      <pivotArea outline="0" collapsedLevelsAreSubtotals="1" fieldPosition="0"/>
    </format>
    <format dxfId="12379">
      <pivotArea dataOnly="0" labelOnly="1" grandRow="1" outline="0" fieldPosition="0"/>
    </format>
    <format dxfId="12378">
      <pivotArea dataOnly="0" labelOnly="1" outline="0" fieldPosition="0">
        <references count="1">
          <reference field="12" count="3">
            <x v="0"/>
            <x v="1"/>
            <x v="2"/>
          </reference>
        </references>
      </pivotArea>
    </format>
    <format dxfId="12377">
      <pivotArea dataOnly="0" labelOnly="1" grandCol="1" outline="0" fieldPosition="0"/>
    </format>
    <format dxfId="12376">
      <pivotArea outline="0" collapsedLevelsAreSubtotals="1" fieldPosition="0"/>
    </format>
    <format dxfId="12375">
      <pivotArea dataOnly="0" labelOnly="1" grandRow="1" outline="0" fieldPosition="0"/>
    </format>
    <format dxfId="12374">
      <pivotArea dataOnly="0" labelOnly="1" outline="0" fieldPosition="0">
        <references count="1">
          <reference field="12" count="3">
            <x v="0"/>
            <x v="1"/>
            <x v="2"/>
          </reference>
        </references>
      </pivotArea>
    </format>
    <format dxfId="12373">
      <pivotArea dataOnly="0" labelOnly="1" grandCol="1" outline="0" fieldPosition="0"/>
    </format>
    <format dxfId="12372">
      <pivotArea dataOnly="0" labelOnly="1" outline="0" fieldPosition="0">
        <references count="1">
          <reference field="12" count="3">
            <x v="0"/>
            <x v="1"/>
            <x v="2"/>
          </reference>
        </references>
      </pivotArea>
    </format>
    <format dxfId="12371">
      <pivotArea dataOnly="0" labelOnly="1" grandCol="1" outline="0" fieldPosition="0"/>
    </format>
    <format dxfId="12370">
      <pivotArea outline="0" collapsedLevelsAreSubtotals="1" fieldPosition="0"/>
    </format>
    <format dxfId="12369">
      <pivotArea dataOnly="0" labelOnly="1" grandRow="1" outline="0" fieldPosition="0"/>
    </format>
    <format dxfId="12368">
      <pivotArea dataOnly="0" labelOnly="1" outline="0" fieldPosition="0">
        <references count="1">
          <reference field="12" count="3">
            <x v="0"/>
            <x v="1"/>
            <x v="2"/>
          </reference>
        </references>
      </pivotArea>
    </format>
    <format dxfId="12367">
      <pivotArea dataOnly="0" labelOnly="1" grandCol="1" outline="0" fieldPosition="0"/>
    </format>
    <format dxfId="12366">
      <pivotArea outline="0" collapsedLevelsAreSubtotals="1" fieldPosition="0"/>
    </format>
    <format dxfId="12365">
      <pivotArea dataOnly="0" labelOnly="1" grandRow="1" outline="0" fieldPosition="0"/>
    </format>
    <format dxfId="12364">
      <pivotArea dataOnly="0" labelOnly="1" outline="0" fieldPosition="0">
        <references count="1">
          <reference field="12" count="3">
            <x v="0"/>
            <x v="1"/>
            <x v="2"/>
          </reference>
        </references>
      </pivotArea>
    </format>
    <format dxfId="12363">
      <pivotArea dataOnly="0" labelOnly="1" grandCol="1" outline="0" fieldPosition="0"/>
    </format>
    <format dxfId="12362">
      <pivotArea dataOnly="0" labelOnly="1" outline="0" fieldPosition="0">
        <references count="1">
          <reference field="12" count="3">
            <x v="0"/>
            <x v="1"/>
            <x v="2"/>
          </reference>
        </references>
      </pivotArea>
    </format>
    <format dxfId="12361">
      <pivotArea dataOnly="0" labelOnly="1" grandCol="1" outline="0" fieldPosition="0"/>
    </format>
    <format dxfId="12360">
      <pivotArea grandRow="1" outline="0" collapsedLevelsAreSubtotals="1" fieldPosition="0"/>
    </format>
    <format dxfId="12359">
      <pivotArea dataOnly="0" labelOnly="1" grandRow="1" outline="0" fieldPosition="0"/>
    </format>
    <format dxfId="12358">
      <pivotArea outline="0" collapsedLevelsAreSubtotals="1" fieldPosition="0"/>
    </format>
    <format dxfId="12357">
      <pivotArea dataOnly="0" labelOnly="1" grandRow="1" outline="0" fieldPosition="0"/>
    </format>
    <format dxfId="12356">
      <pivotArea dataOnly="0" labelOnly="1" outline="0" fieldPosition="0">
        <references count="1">
          <reference field="12" count="3">
            <x v="0"/>
            <x v="1"/>
            <x v="3"/>
          </reference>
        </references>
      </pivotArea>
    </format>
    <format dxfId="12355">
      <pivotArea dataOnly="0" labelOnly="1" grandCol="1" outline="0" fieldPosition="0"/>
    </format>
    <format dxfId="12354">
      <pivotArea outline="0" collapsedLevelsAreSubtotals="1" fieldPosition="0"/>
    </format>
    <format dxfId="12353">
      <pivotArea dataOnly="0" labelOnly="1" grandRow="1" outline="0" fieldPosition="0"/>
    </format>
    <format dxfId="12352">
      <pivotArea dataOnly="0" labelOnly="1" outline="0" fieldPosition="0">
        <references count="1">
          <reference field="12" count="3">
            <x v="0"/>
            <x v="1"/>
            <x v="3"/>
          </reference>
        </references>
      </pivotArea>
    </format>
    <format dxfId="12351">
      <pivotArea dataOnly="0" labelOnly="1" grandCol="1" outline="0" fieldPosition="0"/>
    </format>
    <format dxfId="12350">
      <pivotArea dataOnly="0" labelOnly="1" outline="0" fieldPosition="0">
        <references count="1">
          <reference field="12" count="3">
            <x v="0"/>
            <x v="1"/>
            <x v="3"/>
          </reference>
        </references>
      </pivotArea>
    </format>
    <format dxfId="12349">
      <pivotArea dataOnly="0" labelOnly="1" grandCol="1" outline="0" fieldPosition="0"/>
    </format>
    <format dxfId="12348">
      <pivotArea grandRow="1" outline="0" collapsedLevelsAreSubtotals="1" fieldPosition="0"/>
    </format>
    <format dxfId="12347">
      <pivotArea dataOnly="0" labelOnly="1" grandRow="1" outline="0" fieldPosition="0"/>
    </format>
    <format dxfId="12346">
      <pivotArea grandCol="1" outline="0" collapsedLevelsAreSubtotals="1" fieldPosition="0"/>
    </format>
    <format dxfId="12345">
      <pivotArea dataOnly="0" labelOnly="1" grandCol="1" outline="0" fieldPosition="0"/>
    </format>
    <format dxfId="12344">
      <pivotArea outline="0" collapsedLevelsAreSubtotals="1" fieldPosition="0"/>
    </format>
    <format dxfId="12343">
      <pivotArea dataOnly="0" labelOnly="1" grandRow="1" outline="0" fieldPosition="0"/>
    </format>
    <format dxfId="12342">
      <pivotArea dataOnly="0" labelOnly="1" outline="0" fieldPosition="0">
        <references count="1">
          <reference field="12" count="3">
            <x v="0"/>
            <x v="2"/>
            <x v="4"/>
          </reference>
        </references>
      </pivotArea>
    </format>
    <format dxfId="12341">
      <pivotArea dataOnly="0" labelOnly="1" grandCol="1" outline="0" fieldPosition="0"/>
    </format>
    <format dxfId="12340">
      <pivotArea outline="0" collapsedLevelsAreSubtotals="1" fieldPosition="0"/>
    </format>
    <format dxfId="12339">
      <pivotArea dataOnly="0" labelOnly="1" grandRow="1" outline="0" fieldPosition="0"/>
    </format>
    <format dxfId="12338">
      <pivotArea dataOnly="0" labelOnly="1" outline="0" fieldPosition="0">
        <references count="1">
          <reference field="12" count="3">
            <x v="0"/>
            <x v="2"/>
            <x v="4"/>
          </reference>
        </references>
      </pivotArea>
    </format>
    <format dxfId="12337">
      <pivotArea dataOnly="0" labelOnly="1" grandCol="1" outline="0" fieldPosition="0"/>
    </format>
    <format dxfId="12336">
      <pivotArea outline="0" collapsedLevelsAreSubtotals="1" fieldPosition="0"/>
    </format>
    <format dxfId="12335">
      <pivotArea dataOnly="0" labelOnly="1" grandRow="1" outline="0" fieldPosition="0"/>
    </format>
    <format dxfId="12334">
      <pivotArea dataOnly="0" labelOnly="1" outline="0" fieldPosition="0">
        <references count="1">
          <reference field="12" count="4">
            <x v="0"/>
            <x v="1"/>
            <x v="3"/>
            <x v="5"/>
          </reference>
        </references>
      </pivotArea>
    </format>
    <format dxfId="12333">
      <pivotArea dataOnly="0" labelOnly="1" grandCol="1" outline="0" fieldPosition="0"/>
    </format>
    <format dxfId="12332">
      <pivotArea outline="0" collapsedLevelsAreSubtotals="1" fieldPosition="0"/>
    </format>
    <format dxfId="12331">
      <pivotArea dataOnly="0" labelOnly="1" grandRow="1" outline="0" fieldPosition="0"/>
    </format>
    <format dxfId="12330">
      <pivotArea dataOnly="0" labelOnly="1" outline="0" fieldPosition="0">
        <references count="1">
          <reference field="12" count="4">
            <x v="0"/>
            <x v="1"/>
            <x v="3"/>
            <x v="5"/>
          </reference>
        </references>
      </pivotArea>
    </format>
    <format dxfId="12329">
      <pivotArea dataOnly="0" labelOnly="1" grandCol="1" outline="0" fieldPosition="0"/>
    </format>
    <format dxfId="12328">
      <pivotArea outline="0" collapsedLevelsAreSubtotals="1" fieldPosition="0"/>
    </format>
    <format dxfId="12327">
      <pivotArea dataOnly="0" labelOnly="1" grandRow="1" outline="0" fieldPosition="0"/>
    </format>
    <format dxfId="12326">
      <pivotArea dataOnly="0" labelOnly="1" outline="0" fieldPosition="0">
        <references count="1">
          <reference field="12" count="3">
            <x v="0"/>
            <x v="1"/>
            <x v="4"/>
          </reference>
        </references>
      </pivotArea>
    </format>
    <format dxfId="12325">
      <pivotArea dataOnly="0" labelOnly="1" grandCol="1" outline="0" fieldPosition="0"/>
    </format>
    <format dxfId="12324">
      <pivotArea outline="0" collapsedLevelsAreSubtotals="1" fieldPosition="0"/>
    </format>
    <format dxfId="12323">
      <pivotArea dataOnly="0" labelOnly="1" grandRow="1" outline="0" fieldPosition="0"/>
    </format>
    <format dxfId="12322">
      <pivotArea dataOnly="0" labelOnly="1" outline="0" fieldPosition="0">
        <references count="1">
          <reference field="12" count="3">
            <x v="0"/>
            <x v="1"/>
            <x v="4"/>
          </reference>
        </references>
      </pivotArea>
    </format>
    <format dxfId="12321">
      <pivotArea dataOnly="0" labelOnly="1" grandCol="1" outline="0" fieldPosition="0"/>
    </format>
    <format dxfId="12320">
      <pivotArea grandRow="1" outline="0" collapsedLevelsAreSubtotals="1" fieldPosition="0"/>
    </format>
    <format dxfId="12319">
      <pivotArea dataOnly="0" labelOnly="1" grandRow="1" outline="0" fieldPosition="0"/>
    </format>
    <format dxfId="12318">
      <pivotArea dataOnly="0" labelOnly="1" outline="0" fieldPosition="0">
        <references count="1">
          <reference field="12" count="3">
            <x v="0"/>
            <x v="1"/>
            <x v="4"/>
          </reference>
        </references>
      </pivotArea>
    </format>
    <format dxfId="12317">
      <pivotArea dataOnly="0" labelOnly="1" grandCol="1" outline="0" fieldPosition="0"/>
    </format>
    <format dxfId="12316">
      <pivotArea grandCol="1" outline="0" collapsedLevelsAreSubtotals="1" fieldPosition="0"/>
    </format>
    <format dxfId="12315">
      <pivotArea dataOnly="0" labelOnly="1" grandCol="1" outline="0" fieldPosition="0"/>
    </format>
    <format dxfId="12314">
      <pivotArea outline="0" collapsedLevelsAreSubtotals="1" fieldPosition="0"/>
    </format>
    <format dxfId="12313">
      <pivotArea dataOnly="0" labelOnly="1" grandRow="1" outline="0" fieldPosition="0"/>
    </format>
    <format dxfId="12312">
      <pivotArea dataOnly="0" labelOnly="1" outline="0" fieldPosition="0">
        <references count="1">
          <reference field="12" count="5">
            <x v="0"/>
            <x v="1"/>
            <x v="2"/>
            <x v="3"/>
            <x v="5"/>
          </reference>
        </references>
      </pivotArea>
    </format>
    <format dxfId="12311">
      <pivotArea dataOnly="0" labelOnly="1" grandCol="1" outline="0" fieldPosition="0"/>
    </format>
    <format dxfId="12310">
      <pivotArea outline="0" collapsedLevelsAreSubtotals="1" fieldPosition="0"/>
    </format>
    <format dxfId="12309">
      <pivotArea dataOnly="0" labelOnly="1" grandRow="1" outline="0" fieldPosition="0"/>
    </format>
    <format dxfId="12308">
      <pivotArea dataOnly="0" labelOnly="1" outline="0" fieldPosition="0">
        <references count="1">
          <reference field="12" count="5">
            <x v="0"/>
            <x v="1"/>
            <x v="2"/>
            <x v="3"/>
            <x v="5"/>
          </reference>
        </references>
      </pivotArea>
    </format>
    <format dxfId="12307">
      <pivotArea dataOnly="0" labelOnly="1" grandCol="1" outline="0" fieldPosition="0"/>
    </format>
    <format dxfId="12306">
      <pivotArea outline="0" collapsedLevelsAreSubtotals="1" fieldPosition="0"/>
    </format>
    <format dxfId="12305">
      <pivotArea dataOnly="0" labelOnly="1" grandRow="1" outline="0" fieldPosition="0"/>
    </format>
    <format dxfId="12304">
      <pivotArea dataOnly="0" labelOnly="1" outline="0" fieldPosition="0">
        <references count="1">
          <reference field="12" count="3">
            <x v="0"/>
            <x v="1"/>
            <x v="2"/>
          </reference>
        </references>
      </pivotArea>
    </format>
    <format dxfId="12303">
      <pivotArea dataOnly="0" labelOnly="1" grandCol="1" outline="0" fieldPosition="0"/>
    </format>
    <format dxfId="12302">
      <pivotArea outline="0" collapsedLevelsAreSubtotals="1" fieldPosition="0"/>
    </format>
    <format dxfId="12301">
      <pivotArea dataOnly="0" labelOnly="1" grandRow="1" outline="0" fieldPosition="0"/>
    </format>
    <format dxfId="12300">
      <pivotArea dataOnly="0" labelOnly="1" outline="0" fieldPosition="0">
        <references count="1">
          <reference field="12" count="3">
            <x v="0"/>
            <x v="1"/>
            <x v="2"/>
          </reference>
        </references>
      </pivotArea>
    </format>
    <format dxfId="12299">
      <pivotArea dataOnly="0" labelOnly="1" grandCol="1" outline="0" fieldPosition="0"/>
    </format>
    <format dxfId="12298">
      <pivotArea dataOnly="0" labelOnly="1" outline="0" fieldPosition="0">
        <references count="1">
          <reference field="12" count="3">
            <x v="0"/>
            <x v="1"/>
            <x v="2"/>
          </reference>
        </references>
      </pivotArea>
    </format>
    <format dxfId="12297">
      <pivotArea dataOnly="0" labelOnly="1" grandCol="1" outline="0" fieldPosition="0"/>
    </format>
    <format dxfId="12296">
      <pivotArea grandRow="1" outline="0" collapsedLevelsAreSubtotals="1" fieldPosition="0"/>
    </format>
    <format dxfId="12295">
      <pivotArea dataOnly="0" labelOnly="1" grandRow="1" outline="0" fieldPosition="0"/>
    </format>
    <format dxfId="12294">
      <pivotArea outline="0" collapsedLevelsAreSubtotals="1" fieldPosition="0"/>
    </format>
    <format dxfId="12293">
      <pivotArea dataOnly="0" labelOnly="1" grandRow="1" outline="0" fieldPosition="0"/>
    </format>
    <format dxfId="12292">
      <pivotArea dataOnly="0" labelOnly="1" outline="0" fieldPosition="0">
        <references count="1">
          <reference field="12" count="3">
            <x v="0"/>
            <x v="1"/>
            <x v="3"/>
          </reference>
        </references>
      </pivotArea>
    </format>
    <format dxfId="12291">
      <pivotArea dataOnly="0" labelOnly="1" grandCol="1" outline="0" fieldPosition="0"/>
    </format>
    <format dxfId="12290">
      <pivotArea outline="0" collapsedLevelsAreSubtotals="1" fieldPosition="0"/>
    </format>
    <format dxfId="12289">
      <pivotArea dataOnly="0" labelOnly="1" grandRow="1" outline="0" fieldPosition="0"/>
    </format>
    <format dxfId="12288">
      <pivotArea dataOnly="0" labelOnly="1" outline="0" fieldPosition="0">
        <references count="1">
          <reference field="12" count="3">
            <x v="0"/>
            <x v="1"/>
            <x v="3"/>
          </reference>
        </references>
      </pivotArea>
    </format>
    <format dxfId="12287">
      <pivotArea dataOnly="0" labelOnly="1" grandCol="1" outline="0" fieldPosition="0"/>
    </format>
    <format dxfId="12286">
      <pivotArea dataOnly="0" labelOnly="1" outline="0" fieldPosition="0">
        <references count="1">
          <reference field="12" count="3">
            <x v="0"/>
            <x v="1"/>
            <x v="3"/>
          </reference>
        </references>
      </pivotArea>
    </format>
    <format dxfId="12285">
      <pivotArea dataOnly="0" labelOnly="1" grandCol="1" outline="0" fieldPosition="0"/>
    </format>
    <format dxfId="12284">
      <pivotArea grandRow="1" outline="0" collapsedLevelsAreSubtotals="1" fieldPosition="0"/>
    </format>
    <format dxfId="12283">
      <pivotArea dataOnly="0" labelOnly="1" grandRow="1" outline="0" fieldPosition="0"/>
    </format>
    <format dxfId="12282">
      <pivotArea outline="0" collapsedLevelsAreSubtotals="1" fieldPosition="0"/>
    </format>
    <format dxfId="12281">
      <pivotArea dataOnly="0" labelOnly="1" grandRow="1" outline="0" fieldPosition="0"/>
    </format>
    <format dxfId="12280">
      <pivotArea dataOnly="0" labelOnly="1" outline="0" fieldPosition="0">
        <references count="1">
          <reference field="12" count="3">
            <x v="0"/>
            <x v="2"/>
            <x v="5"/>
          </reference>
        </references>
      </pivotArea>
    </format>
    <format dxfId="12279">
      <pivotArea dataOnly="0" labelOnly="1" grandCol="1" outline="0" fieldPosition="0"/>
    </format>
    <format dxfId="12278">
      <pivotArea outline="0" collapsedLevelsAreSubtotals="1" fieldPosition="0"/>
    </format>
    <format dxfId="12277">
      <pivotArea dataOnly="0" labelOnly="1" grandRow="1" outline="0" fieldPosition="0"/>
    </format>
    <format dxfId="12276">
      <pivotArea dataOnly="0" labelOnly="1" outline="0" fieldPosition="0">
        <references count="1">
          <reference field="12" count="3">
            <x v="0"/>
            <x v="2"/>
            <x v="5"/>
          </reference>
        </references>
      </pivotArea>
    </format>
    <format dxfId="12275">
      <pivotArea dataOnly="0" labelOnly="1" grandCol="1" outline="0" fieldPosition="0"/>
    </format>
    <format dxfId="12274">
      <pivotArea dataOnly="0" labelOnly="1" outline="0" fieldPosition="0">
        <references count="1">
          <reference field="12" count="3">
            <x v="0"/>
            <x v="1"/>
            <x v="2"/>
          </reference>
        </references>
      </pivotArea>
    </format>
    <format dxfId="12273">
      <pivotArea dataOnly="0" labelOnly="1" grandCol="1" outline="0" fieldPosition="0"/>
    </format>
    <format dxfId="12272">
      <pivotArea dataOnly="0" labelOnly="1" outline="0" fieldPosition="0">
        <references count="1">
          <reference field="12" count="3">
            <x v="0"/>
            <x v="1"/>
            <x v="2"/>
          </reference>
        </references>
      </pivotArea>
    </format>
    <format dxfId="12271">
      <pivotArea dataOnly="0" labelOnly="1" grandCol="1" outline="0" fieldPosition="0"/>
    </format>
    <format dxfId="12270">
      <pivotArea dataOnly="0" labelOnly="1" outline="0" fieldPosition="0">
        <references count="1">
          <reference field="12" count="3">
            <x v="0"/>
            <x v="1"/>
            <x v="2"/>
          </reference>
        </references>
      </pivotArea>
    </format>
    <format dxfId="12269">
      <pivotArea dataOnly="0" labelOnly="1" grandCol="1" outline="0" fieldPosition="0"/>
    </format>
    <format dxfId="12268">
      <pivotArea outline="0" collapsedLevelsAreSubtotals="1" fieldPosition="0"/>
    </format>
    <format dxfId="12267">
      <pivotArea dataOnly="0" labelOnly="1" grandRow="1" outline="0" fieldPosition="0"/>
    </format>
    <format dxfId="12266">
      <pivotArea dataOnly="0" labelOnly="1" outline="0" fieldPosition="0">
        <references count="1">
          <reference field="12" count="3">
            <x v="0"/>
            <x v="1"/>
            <x v="2"/>
          </reference>
        </references>
      </pivotArea>
    </format>
    <format dxfId="12265">
      <pivotArea dataOnly="0" labelOnly="1" grandCol="1" outline="0" fieldPosition="0"/>
    </format>
    <format dxfId="12264">
      <pivotArea outline="0" collapsedLevelsAreSubtotals="1" fieldPosition="0"/>
    </format>
    <format dxfId="12263">
      <pivotArea dataOnly="0" labelOnly="1" grandRow="1" outline="0" fieldPosition="0"/>
    </format>
    <format dxfId="12262">
      <pivotArea dataOnly="0" labelOnly="1" outline="0" fieldPosition="0">
        <references count="1">
          <reference field="12" count="3">
            <x v="0"/>
            <x v="1"/>
            <x v="2"/>
          </reference>
        </references>
      </pivotArea>
    </format>
    <format dxfId="12261">
      <pivotArea dataOnly="0" labelOnly="1" grandCol="1" outline="0" fieldPosition="0"/>
    </format>
    <format dxfId="12260">
      <pivotArea dataOnly="0" labelOnly="1" outline="0" fieldPosition="0">
        <references count="1">
          <reference field="12" count="3">
            <x v="0"/>
            <x v="1"/>
            <x v="2"/>
          </reference>
        </references>
      </pivotArea>
    </format>
    <format dxfId="12259">
      <pivotArea dataOnly="0" labelOnly="1" grandCol="1" outline="0" fieldPosition="0"/>
    </format>
    <format dxfId="12258">
      <pivotArea grandRow="1" outline="0" collapsedLevelsAreSubtotals="1" fieldPosition="0"/>
    </format>
    <format dxfId="12257">
      <pivotArea dataOnly="0" labelOnly="1" grandRow="1" outline="0" fieldPosition="0"/>
    </format>
    <format dxfId="12256">
      <pivotArea outline="0" collapsedLevelsAreSubtotals="1" fieldPosition="0"/>
    </format>
    <format dxfId="12255">
      <pivotArea dataOnly="0" labelOnly="1" grandRow="1" outline="0" fieldPosition="0"/>
    </format>
    <format dxfId="12254">
      <pivotArea dataOnly="0" labelOnly="1" outline="0" fieldPosition="0">
        <references count="1">
          <reference field="12" count="3">
            <x v="0"/>
            <x v="1"/>
            <x v="3"/>
          </reference>
        </references>
      </pivotArea>
    </format>
    <format dxfId="12253">
      <pivotArea dataOnly="0" labelOnly="1" grandCol="1" outline="0" fieldPosition="0"/>
    </format>
    <format dxfId="12252">
      <pivotArea outline="0" collapsedLevelsAreSubtotals="1" fieldPosition="0"/>
    </format>
    <format dxfId="12251">
      <pivotArea dataOnly="0" labelOnly="1" grandRow="1" outline="0" fieldPosition="0"/>
    </format>
    <format dxfId="12250">
      <pivotArea dataOnly="0" labelOnly="1" outline="0" fieldPosition="0">
        <references count="1">
          <reference field="12" count="3">
            <x v="0"/>
            <x v="1"/>
            <x v="3"/>
          </reference>
        </references>
      </pivotArea>
    </format>
    <format dxfId="12249">
      <pivotArea dataOnly="0" labelOnly="1" grandCol="1" outline="0" fieldPosition="0"/>
    </format>
    <format dxfId="12248">
      <pivotArea dataOnly="0" labelOnly="1" outline="0" fieldPosition="0">
        <references count="1">
          <reference field="12" count="3">
            <x v="0"/>
            <x v="1"/>
            <x v="3"/>
          </reference>
        </references>
      </pivotArea>
    </format>
    <format dxfId="12247">
      <pivotArea dataOnly="0" labelOnly="1" grandCol="1" outline="0" fieldPosition="0"/>
    </format>
    <format dxfId="12246">
      <pivotArea grandRow="1" outline="0" collapsedLevelsAreSubtotals="1" fieldPosition="0"/>
    </format>
    <format dxfId="12245">
      <pivotArea dataOnly="0" labelOnly="1" grandRow="1" outline="0" fieldPosition="0"/>
    </format>
    <format dxfId="12244">
      <pivotArea type="all" dataOnly="0" outline="0" fieldPosition="0"/>
    </format>
    <format dxfId="12243">
      <pivotArea outline="0" collapsedLevelsAreSubtotals="1" fieldPosition="0"/>
    </format>
    <format dxfId="12242">
      <pivotArea type="origin" dataOnly="0" labelOnly="1" outline="0" fieldPosition="0"/>
    </format>
    <format dxfId="12241">
      <pivotArea field="12" type="button" dataOnly="0" labelOnly="1" outline="0" axis="axisCol" fieldPosition="0"/>
    </format>
    <format dxfId="12240">
      <pivotArea type="topRight" dataOnly="0" labelOnly="1" outline="0" fieldPosition="0"/>
    </format>
    <format dxfId="12239">
      <pivotArea dataOnly="0" labelOnly="1" grandRow="1" outline="0" fieldPosition="0"/>
    </format>
    <format dxfId="12238">
      <pivotArea dataOnly="0" labelOnly="1" outline="0" fieldPosition="0">
        <references count="1">
          <reference field="12" count="3">
            <x v="0"/>
            <x v="3"/>
            <x v="5"/>
          </reference>
        </references>
      </pivotArea>
    </format>
    <format dxfId="12237">
      <pivotArea dataOnly="0" labelOnly="1" grandCol="1" outline="0" fieldPosition="0"/>
    </format>
    <format dxfId="12236">
      <pivotArea type="all" dataOnly="0" outline="0" fieldPosition="0"/>
    </format>
    <format dxfId="12235">
      <pivotArea outline="0" collapsedLevelsAreSubtotals="1" fieldPosition="0"/>
    </format>
    <format dxfId="12234">
      <pivotArea type="origin" dataOnly="0" labelOnly="1" outline="0" fieldPosition="0"/>
    </format>
    <format dxfId="12233">
      <pivotArea field="12" type="button" dataOnly="0" labelOnly="1" outline="0" axis="axisCol" fieldPosition="0"/>
    </format>
    <format dxfId="12232">
      <pivotArea type="topRight" dataOnly="0" labelOnly="1" outline="0" fieldPosition="0"/>
    </format>
    <format dxfId="12231">
      <pivotArea dataOnly="0" labelOnly="1" grandRow="1" outline="0" fieldPosition="0"/>
    </format>
    <format dxfId="12230">
      <pivotArea dataOnly="0" labelOnly="1" outline="0" fieldPosition="0">
        <references count="1">
          <reference field="12" count="3">
            <x v="0"/>
            <x v="3"/>
            <x v="5"/>
          </reference>
        </references>
      </pivotArea>
    </format>
    <format dxfId="12229">
      <pivotArea dataOnly="0" labelOnly="1" grandCol="1" outline="0" fieldPosition="0"/>
    </format>
    <format dxfId="12228">
      <pivotArea outline="0" collapsedLevelsAreSubtotals="1" fieldPosition="0"/>
    </format>
    <format dxfId="12227">
      <pivotArea dataOnly="0" labelOnly="1" grandRow="1" outline="0" fieldPosition="0"/>
    </format>
    <format dxfId="12226">
      <pivotArea dataOnly="0" labelOnly="1" outline="0" fieldPosition="0">
        <references count="1">
          <reference field="12" count="3">
            <x v="0"/>
            <x v="3"/>
            <x v="5"/>
          </reference>
        </references>
      </pivotArea>
    </format>
    <format dxfId="12225">
      <pivotArea dataOnly="0" labelOnly="1" grandCol="1" outline="0" fieldPosition="0"/>
    </format>
    <format dxfId="12224">
      <pivotArea outline="0" collapsedLevelsAreSubtotals="1" fieldPosition="0"/>
    </format>
    <format dxfId="12223">
      <pivotArea dataOnly="0" labelOnly="1" grandRow="1" outline="0" fieldPosition="0"/>
    </format>
    <format dxfId="12222">
      <pivotArea dataOnly="0" labelOnly="1" outline="0" fieldPosition="0">
        <references count="1">
          <reference field="12" count="3">
            <x v="0"/>
            <x v="3"/>
            <x v="5"/>
          </reference>
        </references>
      </pivotArea>
    </format>
    <format dxfId="12221">
      <pivotArea dataOnly="0" labelOnly="1" grandCol="1" outline="0" fieldPosition="0"/>
    </format>
    <format dxfId="12220">
      <pivotArea outline="0" collapsedLevelsAreSubtotals="1" fieldPosition="0"/>
    </format>
    <format dxfId="12219">
      <pivotArea dataOnly="0" labelOnly="1" grandRow="1" outline="0" fieldPosition="0"/>
    </format>
    <format dxfId="12218">
      <pivotArea dataOnly="0" labelOnly="1" outline="0" fieldPosition="0">
        <references count="1">
          <reference field="12" count="4">
            <x v="0"/>
            <x v="1"/>
            <x v="3"/>
            <x v="5"/>
          </reference>
        </references>
      </pivotArea>
    </format>
    <format dxfId="12217">
      <pivotArea dataOnly="0" labelOnly="1" grandCol="1" outline="0" fieldPosition="0"/>
    </format>
    <format dxfId="12216">
      <pivotArea outline="0" collapsedLevelsAreSubtotals="1" fieldPosition="0"/>
    </format>
    <format dxfId="12215">
      <pivotArea dataOnly="0" labelOnly="1" grandRow="1" outline="0" fieldPosition="0"/>
    </format>
    <format dxfId="12214">
      <pivotArea dataOnly="0" labelOnly="1" outline="0" fieldPosition="0">
        <references count="1">
          <reference field="12" count="4">
            <x v="0"/>
            <x v="1"/>
            <x v="3"/>
            <x v="5"/>
          </reference>
        </references>
      </pivotArea>
    </format>
    <format dxfId="12213">
      <pivotArea dataOnly="0" labelOnly="1" grandCol="1" outline="0" fieldPosition="0"/>
    </format>
    <format dxfId="12212">
      <pivotArea outline="0" collapsedLevelsAreSubtotals="1" fieldPosition="0"/>
    </format>
    <format dxfId="12211">
      <pivotArea dataOnly="0" labelOnly="1" grandRow="1" outline="0" fieldPosition="0"/>
    </format>
    <format dxfId="12210">
      <pivotArea dataOnly="0" labelOnly="1" outline="0" fieldPosition="0">
        <references count="1">
          <reference field="12" count="4">
            <x v="0"/>
            <x v="1"/>
            <x v="3"/>
            <x v="5"/>
          </reference>
        </references>
      </pivotArea>
    </format>
    <format dxfId="12209">
      <pivotArea dataOnly="0" labelOnly="1" grandCol="1" outline="0" fieldPosition="0"/>
    </format>
    <format dxfId="12208">
      <pivotArea dataOnly="0" labelOnly="1" outline="0" fieldPosition="0">
        <references count="1">
          <reference field="12" count="4">
            <x v="0"/>
            <x v="1"/>
            <x v="3"/>
            <x v="5"/>
          </reference>
        </references>
      </pivotArea>
    </format>
    <format dxfId="12207">
      <pivotArea dataOnly="0" labelOnly="1" grandCol="1" outline="0" fieldPosition="0"/>
    </format>
    <format dxfId="12206">
      <pivotArea grandRow="1" outline="0" collapsedLevelsAreSubtotals="1" fieldPosition="0"/>
    </format>
    <format dxfId="12205">
      <pivotArea dataOnly="0" labelOnly="1" grandRow="1" outline="0" fieldPosition="0"/>
    </format>
    <format dxfId="12204">
      <pivotArea outline="0" collapsedLevelsAreSubtotals="1" fieldPosition="0"/>
    </format>
    <format dxfId="12203">
      <pivotArea dataOnly="0" labelOnly="1" grandRow="1" outline="0" fieldPosition="0"/>
    </format>
    <format dxfId="12202">
      <pivotArea dataOnly="0" labelOnly="1" outline="0" fieldPosition="0">
        <references count="1">
          <reference field="12" count="4">
            <x v="1"/>
            <x v="2"/>
            <x v="3"/>
            <x v="4"/>
          </reference>
        </references>
      </pivotArea>
    </format>
    <format dxfId="12201">
      <pivotArea dataOnly="0" labelOnly="1" grandCol="1" outline="0" fieldPosition="0"/>
    </format>
    <format dxfId="12200">
      <pivotArea outline="0" collapsedLevelsAreSubtotals="1" fieldPosition="0"/>
    </format>
    <format dxfId="12199">
      <pivotArea dataOnly="0" labelOnly="1" grandRow="1" outline="0" fieldPosition="0"/>
    </format>
    <format dxfId="12198">
      <pivotArea dataOnly="0" labelOnly="1" outline="0" fieldPosition="0">
        <references count="1">
          <reference field="12" count="4">
            <x v="1"/>
            <x v="2"/>
            <x v="3"/>
            <x v="4"/>
          </reference>
        </references>
      </pivotArea>
    </format>
    <format dxfId="12197">
      <pivotArea dataOnly="0" labelOnly="1" grandCol="1" outline="0" fieldPosition="0"/>
    </format>
    <format dxfId="12196">
      <pivotArea dataOnly="0" labelOnly="1" outline="0" fieldPosition="0">
        <references count="1">
          <reference field="12" count="4">
            <x v="1"/>
            <x v="2"/>
            <x v="3"/>
            <x v="4"/>
          </reference>
        </references>
      </pivotArea>
    </format>
    <format dxfId="12195">
      <pivotArea dataOnly="0" labelOnly="1" grandCol="1" outline="0" fieldPosition="0"/>
    </format>
    <format dxfId="12194">
      <pivotArea grandRow="1" outline="0" collapsedLevelsAreSubtotals="1" fieldPosition="0"/>
    </format>
    <format dxfId="12193">
      <pivotArea dataOnly="0" labelOnly="1" grandRow="1" outline="0" fieldPosition="0"/>
    </format>
    <format dxfId="12192">
      <pivotArea outline="0" collapsedLevelsAreSubtotals="1" fieldPosition="0"/>
    </format>
    <format dxfId="12191">
      <pivotArea dataOnly="0" labelOnly="1" grandRow="1" outline="0" fieldPosition="0"/>
    </format>
    <format dxfId="12190">
      <pivotArea dataOnly="0" labelOnly="1" outline="0" fieldPosition="0">
        <references count="1">
          <reference field="12" count="4">
            <x v="0"/>
            <x v="1"/>
            <x v="2"/>
            <x v="4"/>
          </reference>
        </references>
      </pivotArea>
    </format>
    <format dxfId="12189">
      <pivotArea dataOnly="0" labelOnly="1" grandCol="1" outline="0" fieldPosition="0"/>
    </format>
    <format dxfId="12188">
      <pivotArea outline="0" collapsedLevelsAreSubtotals="1" fieldPosition="0"/>
    </format>
    <format dxfId="12187">
      <pivotArea dataOnly="0" labelOnly="1" grandRow="1" outline="0" fieldPosition="0"/>
    </format>
    <format dxfId="12186">
      <pivotArea dataOnly="0" labelOnly="1" outline="0" fieldPosition="0">
        <references count="1">
          <reference field="12" count="4">
            <x v="0"/>
            <x v="1"/>
            <x v="2"/>
            <x v="4"/>
          </reference>
        </references>
      </pivotArea>
    </format>
    <format dxfId="12185">
      <pivotArea dataOnly="0" labelOnly="1" grandCol="1" outline="0" fieldPosition="0"/>
    </format>
    <format dxfId="12184">
      <pivotArea dataOnly="0" labelOnly="1" outline="0" fieldPosition="0">
        <references count="1">
          <reference field="12" count="4">
            <x v="0"/>
            <x v="1"/>
            <x v="2"/>
            <x v="4"/>
          </reference>
        </references>
      </pivotArea>
    </format>
    <format dxfId="12183">
      <pivotArea dataOnly="0" labelOnly="1" grandCol="1" outline="0" fieldPosition="0"/>
    </format>
    <format dxfId="12182">
      <pivotArea grandRow="1" outline="0" collapsedLevelsAreSubtotals="1" fieldPosition="0"/>
    </format>
    <format dxfId="12181">
      <pivotArea dataOnly="0" labelOnly="1" grandRow="1" outline="0" fieldPosition="0"/>
    </format>
    <format dxfId="12180">
      <pivotArea outline="0" collapsedLevelsAreSubtotals="1" fieldPosition="0"/>
    </format>
    <format dxfId="12179">
      <pivotArea dataOnly="0" labelOnly="1" grandRow="1" outline="0" fieldPosition="0"/>
    </format>
    <format dxfId="12178">
      <pivotArea dataOnly="0" labelOnly="1" outline="0" fieldPosition="0">
        <references count="1">
          <reference field="12" count="3">
            <x v="0"/>
            <x v="1"/>
            <x v="2"/>
          </reference>
        </references>
      </pivotArea>
    </format>
    <format dxfId="12177">
      <pivotArea dataOnly="0" labelOnly="1" grandCol="1" outline="0" fieldPosition="0"/>
    </format>
    <format dxfId="12176">
      <pivotArea outline="0" collapsedLevelsAreSubtotals="1" fieldPosition="0"/>
    </format>
    <format dxfId="12175">
      <pivotArea dataOnly="0" labelOnly="1" grandRow="1" outline="0" fieldPosition="0"/>
    </format>
    <format dxfId="12174">
      <pivotArea dataOnly="0" labelOnly="1" outline="0" fieldPosition="0">
        <references count="1">
          <reference field="12" count="3">
            <x v="0"/>
            <x v="1"/>
            <x v="2"/>
          </reference>
        </references>
      </pivotArea>
    </format>
    <format dxfId="12173">
      <pivotArea dataOnly="0" labelOnly="1" grandCol="1" outline="0" fieldPosition="0"/>
    </format>
    <format dxfId="12172">
      <pivotArea outline="0" collapsedLevelsAreSubtotals="1" fieldPosition="0"/>
    </format>
    <format dxfId="12171">
      <pivotArea dataOnly="0" labelOnly="1" grandRow="1" outline="0" fieldPosition="0"/>
    </format>
    <format dxfId="12170">
      <pivotArea dataOnly="0" labelOnly="1" outline="0" fieldPosition="0">
        <references count="1">
          <reference field="12" count="2">
            <x v="0"/>
            <x v="1"/>
          </reference>
        </references>
      </pivotArea>
    </format>
    <format dxfId="12169">
      <pivotArea dataOnly="0" labelOnly="1" grandCol="1" outline="0" fieldPosition="0"/>
    </format>
    <format dxfId="12168">
      <pivotArea dataOnly="0" labelOnly="1" outline="0" fieldPosition="0">
        <references count="1">
          <reference field="12" count="2">
            <x v="0"/>
            <x v="1"/>
          </reference>
        </references>
      </pivotArea>
    </format>
    <format dxfId="12167">
      <pivotArea dataOnly="0" labelOnly="1" grandCol="1" outline="0" fieldPosition="0"/>
    </format>
    <format dxfId="12166">
      <pivotArea grandRow="1" outline="0" collapsedLevelsAreSubtotals="1" fieldPosition="0"/>
    </format>
    <format dxfId="12165">
      <pivotArea dataOnly="0" labelOnly="1" grandRow="1" outline="0" fieldPosition="0"/>
    </format>
    <format dxfId="12164">
      <pivotArea dataOnly="0" grandCol="1" outline="0" axis="axisCol" fieldPosition="0"/>
    </format>
    <format dxfId="12163">
      <pivotArea outline="0" collapsedLevelsAreSubtotals="1" fieldPosition="0"/>
    </format>
    <format dxfId="12162">
      <pivotArea dataOnly="0" labelOnly="1" grandRow="1" outline="0" fieldPosition="0"/>
    </format>
    <format dxfId="12161">
      <pivotArea dataOnly="0" labelOnly="1" outline="0" fieldPosition="0">
        <references count="1">
          <reference field="12" count="3">
            <x v="0"/>
            <x v="1"/>
            <x v="3"/>
          </reference>
        </references>
      </pivotArea>
    </format>
    <format dxfId="12160">
      <pivotArea dataOnly="0" labelOnly="1" grandCol="1" outline="0" fieldPosition="0"/>
    </format>
    <format dxfId="12159">
      <pivotArea dataOnly="0" labelOnly="1" outline="0" fieldPosition="0">
        <references count="1">
          <reference field="12" count="3">
            <x v="0"/>
            <x v="1"/>
            <x v="3"/>
          </reference>
        </references>
      </pivotArea>
    </format>
    <format dxfId="12158">
      <pivotArea dataOnly="0" labelOnly="1" grandCol="1" outline="0" fieldPosition="0"/>
    </format>
    <format dxfId="12157">
      <pivotArea grandRow="1" outline="0" collapsedLevelsAreSubtotals="1" fieldPosition="0"/>
    </format>
    <format dxfId="12156">
      <pivotArea dataOnly="0" labelOnly="1" grandRow="1" outline="0" fieldPosition="0"/>
    </format>
    <format dxfId="12155">
      <pivotArea outline="0" collapsedLevelsAreSubtotals="1" fieldPosition="0"/>
    </format>
    <format dxfId="12154">
      <pivotArea dataOnly="0" labelOnly="1" grandRow="1" outline="0" fieldPosition="0"/>
    </format>
    <format dxfId="12153">
      <pivotArea dataOnly="0" labelOnly="1" outline="0" fieldPosition="0">
        <references count="1">
          <reference field="12" count="3">
            <x v="0"/>
            <x v="1"/>
            <x v="3"/>
          </reference>
        </references>
      </pivotArea>
    </format>
    <format dxfId="12152">
      <pivotArea dataOnly="0" labelOnly="1" grandCol="1" outline="0" fieldPosition="0"/>
    </format>
    <format dxfId="12151">
      <pivotArea outline="0" collapsedLevelsAreSubtotals="1" fieldPosition="0"/>
    </format>
    <format dxfId="12150">
      <pivotArea dataOnly="0" labelOnly="1" grandRow="1" outline="0" fieldPosition="0"/>
    </format>
    <format dxfId="12149">
      <pivotArea dataOnly="0" labelOnly="1" outline="0" fieldPosition="0">
        <references count="1">
          <reference field="12" count="2">
            <x v="0"/>
            <x v="1"/>
          </reference>
        </references>
      </pivotArea>
    </format>
    <format dxfId="12148">
      <pivotArea dataOnly="0" labelOnly="1" grandCol="1" outline="0" fieldPosition="0"/>
    </format>
    <format dxfId="12147">
      <pivotArea dataOnly="0" labelOnly="1" outline="0" fieldPosition="0">
        <references count="1">
          <reference field="12" count="2">
            <x v="0"/>
            <x v="1"/>
          </reference>
        </references>
      </pivotArea>
    </format>
    <format dxfId="12146">
      <pivotArea dataOnly="0" labelOnly="1" grandCol="1" outline="0" fieldPosition="0"/>
    </format>
    <format dxfId="12145">
      <pivotArea dataOnly="0" labelOnly="1" outline="0" fieldPosition="0">
        <references count="1">
          <reference field="12" count="2">
            <x v="0"/>
            <x v="1"/>
          </reference>
        </references>
      </pivotArea>
    </format>
    <format dxfId="12144">
      <pivotArea dataOnly="0" labelOnly="1" grandCol="1" outline="0" fieldPosition="0"/>
    </format>
    <format dxfId="12143">
      <pivotArea grandRow="1" outline="0" collapsedLevelsAreSubtotals="1" fieldPosition="0"/>
    </format>
    <format dxfId="12142">
      <pivotArea dataOnly="0" labelOnly="1" grandRow="1" outline="0" fieldPosition="0"/>
    </format>
    <format dxfId="12141">
      <pivotArea outline="0" collapsedLevelsAreSubtotals="1" fieldPosition="0"/>
    </format>
    <format dxfId="12140">
      <pivotArea dataOnly="0" labelOnly="1" grandRow="1" outline="0" fieldPosition="0"/>
    </format>
    <format dxfId="12139">
      <pivotArea dataOnly="0" labelOnly="1" outline="0" fieldPosition="0">
        <references count="1">
          <reference field="12" count="2">
            <x v="0"/>
            <x v="1"/>
          </reference>
        </references>
      </pivotArea>
    </format>
    <format dxfId="12138">
      <pivotArea dataOnly="0" labelOnly="1" grandCol="1" outline="0" fieldPosition="0"/>
    </format>
    <format dxfId="12137">
      <pivotArea outline="0" collapsedLevelsAreSubtotals="1" fieldPosition="0"/>
    </format>
    <format dxfId="12136">
      <pivotArea dataOnly="0" labelOnly="1" grandRow="1" outline="0" fieldPosition="0"/>
    </format>
    <format dxfId="12135">
      <pivotArea dataOnly="0" labelOnly="1" outline="0" fieldPosition="0">
        <references count="1">
          <reference field="12" count="2">
            <x v="0"/>
            <x v="3"/>
          </reference>
        </references>
      </pivotArea>
    </format>
    <format dxfId="12134">
      <pivotArea dataOnly="0" labelOnly="1" grandCol="1" outline="0" fieldPosition="0"/>
    </format>
    <format dxfId="12133">
      <pivotArea outline="0" collapsedLevelsAreSubtotals="1" fieldPosition="0"/>
    </format>
    <format dxfId="12132">
      <pivotArea dataOnly="0" labelOnly="1" grandRow="1" outline="0" fieldPosition="0"/>
    </format>
    <format dxfId="12131">
      <pivotArea dataOnly="0" labelOnly="1" outline="0" fieldPosition="0">
        <references count="1">
          <reference field="12" count="2">
            <x v="0"/>
            <x v="3"/>
          </reference>
        </references>
      </pivotArea>
    </format>
    <format dxfId="12130">
      <pivotArea dataOnly="0" labelOnly="1" grandCol="1" outline="0" fieldPosition="0"/>
    </format>
    <format dxfId="12129">
      <pivotArea dataOnly="0" labelOnly="1" outline="0" fieldPosition="0">
        <references count="1">
          <reference field="12" count="2">
            <x v="0"/>
            <x v="3"/>
          </reference>
        </references>
      </pivotArea>
    </format>
    <format dxfId="12128">
      <pivotArea dataOnly="0" labelOnly="1" grandCol="1" outline="0" fieldPosition="0"/>
    </format>
    <format dxfId="12127">
      <pivotArea grandRow="1" outline="0" collapsedLevelsAreSubtotals="1" fieldPosition="0"/>
    </format>
    <format dxfId="12126">
      <pivotArea dataOnly="0" labelOnly="1" grandRow="1" outline="0" fieldPosition="0"/>
    </format>
    <format dxfId="12125">
      <pivotArea outline="0" collapsedLevelsAreSubtotals="1" fieldPosition="0"/>
    </format>
    <format dxfId="12124">
      <pivotArea dataOnly="0" labelOnly="1" grandRow="1" outline="0" fieldPosition="0"/>
    </format>
    <format dxfId="12123">
      <pivotArea dataOnly="0" labelOnly="1" outline="0" fieldPosition="0">
        <references count="1">
          <reference field="12" count="1">
            <x v="0"/>
          </reference>
        </references>
      </pivotArea>
    </format>
    <format dxfId="12122">
      <pivotArea dataOnly="0" labelOnly="1" grandCol="1" outline="0" fieldPosition="0"/>
    </format>
    <format dxfId="12121">
      <pivotArea dataOnly="0" labelOnly="1" outline="0" fieldPosition="0">
        <references count="1">
          <reference field="12" count="1">
            <x v="0"/>
          </reference>
        </references>
      </pivotArea>
    </format>
    <format dxfId="12120">
      <pivotArea dataOnly="0" labelOnly="1" grandCol="1" outline="0" fieldPosition="0"/>
    </format>
    <format dxfId="12119">
      <pivotArea grandRow="1" outline="0" collapsedLevelsAreSubtotals="1" fieldPosition="0"/>
    </format>
    <format dxfId="12118">
      <pivotArea dataOnly="0" labelOnly="1" grandRow="1" outline="0" fieldPosition="0"/>
    </format>
    <format dxfId="12117">
      <pivotArea grandCol="1" outline="0" collapsedLevelsAreSubtotals="1" fieldPosition="0"/>
    </format>
    <format dxfId="12116">
      <pivotArea dataOnly="0" labelOnly="1" grandCol="1" outline="0" fieldPosition="0"/>
    </format>
    <format dxfId="12115">
      <pivotArea outline="0" collapsedLevelsAreSubtotals="1" fieldPosition="0"/>
    </format>
    <format dxfId="12114">
      <pivotArea dataOnly="0" labelOnly="1" grandRow="1" outline="0" fieldPosition="0"/>
    </format>
    <format dxfId="12113">
      <pivotArea dataOnly="0" labelOnly="1" outline="0" fieldPosition="0">
        <references count="1">
          <reference field="12" count="0"/>
        </references>
      </pivotArea>
    </format>
    <format dxfId="12112">
      <pivotArea dataOnly="0" labelOnly="1" grandCol="1" outline="0" fieldPosition="0"/>
    </format>
    <format dxfId="12111">
      <pivotArea outline="0" collapsedLevelsAreSubtotals="1" fieldPosition="0"/>
    </format>
    <format dxfId="12110">
      <pivotArea dataOnly="0" labelOnly="1" grandRow="1" outline="0" fieldPosition="0"/>
    </format>
    <format dxfId="12109">
      <pivotArea dataOnly="0" labelOnly="1" outline="0" fieldPosition="0">
        <references count="1">
          <reference field="12" count="0"/>
        </references>
      </pivotArea>
    </format>
    <format dxfId="12108">
      <pivotArea dataOnly="0" labelOnly="1" grandCol="1" outline="0" fieldPosition="0"/>
    </format>
    <format dxfId="12107">
      <pivotArea outline="0" collapsedLevelsAreSubtotals="1" fieldPosition="0"/>
    </format>
    <format dxfId="12106">
      <pivotArea dataOnly="0" labelOnly="1" grandRow="1" outline="0" fieldPosition="0"/>
    </format>
    <format dxfId="12105">
      <pivotArea dataOnly="0" labelOnly="1" outline="0" fieldPosition="0">
        <references count="1">
          <reference field="12" count="0"/>
        </references>
      </pivotArea>
    </format>
    <format dxfId="12104">
      <pivotArea dataOnly="0" labelOnly="1" grandCol="1" outline="0" fieldPosition="0"/>
    </format>
    <format dxfId="12103">
      <pivotArea grandRow="1" outline="0" collapsedLevelsAreSubtotals="1" fieldPosition="0"/>
    </format>
    <format dxfId="12102">
      <pivotArea dataOnly="0" labelOnly="1" grandRow="1" outline="0" fieldPosition="0"/>
    </format>
    <format dxfId="12101">
      <pivotArea dataOnly="0" labelOnly="1" outline="0" fieldPosition="0">
        <references count="1">
          <reference field="12" count="0"/>
        </references>
      </pivotArea>
    </format>
    <format dxfId="12100">
      <pivotArea dataOnly="0" labelOnly="1" grandCol="1" outline="0" fieldPosition="0"/>
    </format>
    <format dxfId="12099">
      <pivotArea grandCol="1" outline="0" collapsedLevelsAreSubtotals="1" fieldPosition="0"/>
    </format>
    <format dxfId="12098">
      <pivotArea dataOnly="0" labelOnly="1" grandCol="1" outline="0" fieldPosition="0"/>
    </format>
    <format dxfId="12097">
      <pivotArea outline="0" collapsedLevelsAreSubtotals="1" fieldPosition="0"/>
    </format>
    <format dxfId="12096">
      <pivotArea field="15" type="button" dataOnly="0" labelOnly="1" outline="0" axis="axisRow" fieldPosition="0"/>
    </format>
    <format dxfId="12095">
      <pivotArea dataOnly="0" labelOnly="1" outline="0" fieldPosition="0">
        <references count="1">
          <reference field="15" count="0"/>
        </references>
      </pivotArea>
    </format>
    <format dxfId="12094">
      <pivotArea dataOnly="0" labelOnly="1" grandRow="1" outline="0" fieldPosition="0"/>
    </format>
    <format dxfId="12093">
      <pivotArea dataOnly="0" labelOnly="1" outline="0" fieldPosition="0">
        <references count="1">
          <reference field="12" count="0"/>
        </references>
      </pivotArea>
    </format>
    <format dxfId="12092">
      <pivotArea dataOnly="0" labelOnly="1" grandCol="1" outline="0" fieldPosition="0"/>
    </format>
    <format dxfId="12091">
      <pivotArea outline="0" collapsedLevelsAreSubtotals="1" fieldPosition="0"/>
    </format>
    <format dxfId="12090">
      <pivotArea field="15" type="button" dataOnly="0" labelOnly="1" outline="0" axis="axisRow" fieldPosition="0"/>
    </format>
    <format dxfId="12089">
      <pivotArea dataOnly="0" labelOnly="1" outline="0" fieldPosition="0">
        <references count="1">
          <reference field="15" count="0"/>
        </references>
      </pivotArea>
    </format>
    <format dxfId="12088">
      <pivotArea dataOnly="0" labelOnly="1" grandRow="1" outline="0" fieldPosition="0"/>
    </format>
    <format dxfId="12087">
      <pivotArea dataOnly="0" labelOnly="1" outline="0" fieldPosition="0">
        <references count="1">
          <reference field="12" count="0"/>
        </references>
      </pivotArea>
    </format>
    <format dxfId="12086">
      <pivotArea dataOnly="0" labelOnly="1" grandCol="1" outline="0" fieldPosition="0"/>
    </format>
    <format dxfId="12085">
      <pivotArea outline="0" collapsedLevelsAreSubtotals="1" fieldPosition="0"/>
    </format>
    <format dxfId="12084">
      <pivotArea field="15" type="button" dataOnly="0" labelOnly="1" outline="0" axis="axisRow" fieldPosition="0"/>
    </format>
    <format dxfId="12083">
      <pivotArea dataOnly="0" labelOnly="1" outline="0" fieldPosition="0">
        <references count="1">
          <reference field="15" count="5">
            <x v="4"/>
            <x v="6"/>
            <x v="10"/>
            <x v="11"/>
            <x v="13"/>
          </reference>
        </references>
      </pivotArea>
    </format>
    <format dxfId="12082">
      <pivotArea dataOnly="0" labelOnly="1" grandRow="1" outline="0" fieldPosition="0"/>
    </format>
    <format dxfId="12081">
      <pivotArea dataOnly="0" labelOnly="1" outline="0" fieldPosition="0">
        <references count="1">
          <reference field="12" count="3">
            <x v="0"/>
            <x v="1"/>
            <x v="4"/>
          </reference>
        </references>
      </pivotArea>
    </format>
    <format dxfId="12080">
      <pivotArea dataOnly="0" labelOnly="1" grandCol="1" outline="0" fieldPosition="0"/>
    </format>
    <format dxfId="12079">
      <pivotArea outline="0" collapsedLevelsAreSubtotals="1" fieldPosition="0"/>
    </format>
    <format dxfId="12078">
      <pivotArea field="15" type="button" dataOnly="0" labelOnly="1" outline="0" axis="axisRow" fieldPosition="0"/>
    </format>
    <format dxfId="12077">
      <pivotArea dataOnly="0" labelOnly="1" outline="0" fieldPosition="0">
        <references count="1">
          <reference field="15" count="5">
            <x v="4"/>
            <x v="6"/>
            <x v="10"/>
            <x v="11"/>
            <x v="13"/>
          </reference>
        </references>
      </pivotArea>
    </format>
    <format dxfId="12076">
      <pivotArea dataOnly="0" labelOnly="1" grandRow="1" outline="0" fieldPosition="0"/>
    </format>
    <format dxfId="12075">
      <pivotArea dataOnly="0" labelOnly="1" outline="0" fieldPosition="0">
        <references count="1">
          <reference field="12" count="3">
            <x v="0"/>
            <x v="1"/>
            <x v="4"/>
          </reference>
        </references>
      </pivotArea>
    </format>
    <format dxfId="12074">
      <pivotArea dataOnly="0" labelOnly="1" grandCol="1" outline="0" fieldPosition="0"/>
    </format>
    <format dxfId="12073">
      <pivotArea grandRow="1" outline="0" collapsedLevelsAreSubtotals="1" fieldPosition="0"/>
    </format>
    <format dxfId="12072">
      <pivotArea dataOnly="0" labelOnly="1" grandRow="1" outline="0" fieldPosition="0"/>
    </format>
    <format dxfId="12071">
      <pivotArea type="all" dataOnly="0" outline="0" fieldPosition="0"/>
    </format>
    <format dxfId="12070">
      <pivotArea dataOnly="0" labelOnly="1" outline="0" fieldPosition="0">
        <references count="1">
          <reference field="15" count="11">
            <x v="0"/>
            <x v="1"/>
            <x v="2"/>
            <x v="3"/>
            <x v="4"/>
            <x v="10"/>
            <x v="11"/>
            <x v="13"/>
            <x v="14"/>
            <x v="15"/>
            <x v="16"/>
          </reference>
        </references>
      </pivotArea>
    </format>
    <format dxfId="12069">
      <pivotArea dataOnly="0" labelOnly="1" outline="0" fieldPosition="0">
        <references count="1">
          <reference field="12" count="5">
            <x v="0"/>
            <x v="1"/>
            <x v="2"/>
            <x v="4"/>
            <x v="5"/>
          </reference>
        </references>
      </pivotArea>
    </format>
    <format dxfId="12068">
      <pivotArea type="all" dataOnly="0" outline="0" fieldPosition="0"/>
    </format>
    <format dxfId="12067">
      <pivotArea dataOnly="0" labelOnly="1" outline="0" fieldPosition="0">
        <references count="1">
          <reference field="15" count="11">
            <x v="0"/>
            <x v="1"/>
            <x v="2"/>
            <x v="3"/>
            <x v="4"/>
            <x v="10"/>
            <x v="11"/>
            <x v="13"/>
            <x v="14"/>
            <x v="15"/>
            <x v="16"/>
          </reference>
        </references>
      </pivotArea>
    </format>
    <format dxfId="12066">
      <pivotArea dataOnly="0" labelOnly="1" outline="0" fieldPosition="0">
        <references count="1">
          <reference field="12" count="5">
            <x v="0"/>
            <x v="1"/>
            <x v="2"/>
            <x v="4"/>
            <x v="5"/>
          </reference>
        </references>
      </pivotArea>
    </format>
    <format dxfId="12065">
      <pivotArea dataOnly="0" labelOnly="1" outline="0" fieldPosition="0">
        <references count="1">
          <reference field="15" count="11">
            <x v="0"/>
            <x v="1"/>
            <x v="2"/>
            <x v="3"/>
            <x v="4"/>
            <x v="10"/>
            <x v="11"/>
            <x v="13"/>
            <x v="14"/>
            <x v="15"/>
            <x v="16"/>
          </reference>
        </references>
      </pivotArea>
    </format>
    <format dxfId="12064">
      <pivotArea dataOnly="0" labelOnly="1" outline="0" fieldPosition="0">
        <references count="1">
          <reference field="12" count="5">
            <x v="0"/>
            <x v="1"/>
            <x v="2"/>
            <x v="4"/>
            <x v="5"/>
          </reference>
        </references>
      </pivotArea>
    </format>
    <format dxfId="12063">
      <pivotArea dataOnly="0" labelOnly="1" outline="0" fieldPosition="0">
        <references count="1">
          <reference field="15" count="4">
            <x v="7"/>
            <x v="8"/>
            <x v="12"/>
            <x v="13"/>
          </reference>
        </references>
      </pivotArea>
    </format>
    <format dxfId="12062">
      <pivotArea dataOnly="0" labelOnly="1" outline="0" fieldPosition="0">
        <references count="1">
          <reference field="15" count="1">
            <x v="6"/>
          </reference>
        </references>
      </pivotArea>
    </format>
    <format dxfId="12061">
      <pivotArea type="all" dataOnly="0" outline="0" fieldPosition="0"/>
    </format>
    <format dxfId="12060">
      <pivotArea dataOnly="0" labelOnly="1" outline="0" fieldPosition="0">
        <references count="1">
          <reference field="15" count="0"/>
        </references>
      </pivotArea>
    </format>
    <format dxfId="12059">
      <pivotArea dataOnly="0" labelOnly="1" outline="0" fieldPosition="0">
        <references count="1">
          <reference field="12" count="0"/>
        </references>
      </pivotArea>
    </format>
    <format dxfId="12058">
      <pivotArea type="all" dataOnly="0" outline="0" fieldPosition="0"/>
    </format>
    <format dxfId="12057">
      <pivotArea dataOnly="0" labelOnly="1" outline="0" fieldPosition="0">
        <references count="1">
          <reference field="15" count="0"/>
        </references>
      </pivotArea>
    </format>
    <format dxfId="12056">
      <pivotArea dataOnly="0" labelOnly="1" outline="0" fieldPosition="0">
        <references count="1">
          <reference field="12" count="0"/>
        </references>
      </pivotArea>
    </format>
    <format dxfId="12055">
      <pivotArea dataOnly="0" labelOnly="1" outline="0" fieldPosition="0">
        <references count="1">
          <reference field="15" count="10">
            <x v="1"/>
            <x v="2"/>
            <x v="3"/>
            <x v="4"/>
            <x v="6"/>
            <x v="7"/>
            <x v="8"/>
            <x v="11"/>
            <x v="13"/>
            <x v="15"/>
          </reference>
        </references>
      </pivotArea>
    </format>
    <format dxfId="12054">
      <pivotArea type="all" dataOnly="0" outline="0" fieldPosition="0"/>
    </format>
    <format dxfId="12053">
      <pivotArea outline="0" collapsedLevelsAreSubtotals="1" fieldPosition="0"/>
    </format>
    <format dxfId="12052">
      <pivotArea type="origin" dataOnly="0" labelOnly="1" outline="0" fieldPosition="0"/>
    </format>
    <format dxfId="12051">
      <pivotArea field="12" type="button" dataOnly="0" labelOnly="1" outline="0" axis="axisCol" fieldPosition="0"/>
    </format>
    <format dxfId="12050">
      <pivotArea type="topRight" dataOnly="0" labelOnly="1" outline="0" fieldPosition="0"/>
    </format>
    <format dxfId="12049">
      <pivotArea field="15" type="button" dataOnly="0" labelOnly="1" outline="0" axis="axisRow" fieldPosition="0"/>
    </format>
    <format dxfId="12048">
      <pivotArea dataOnly="0" labelOnly="1" outline="0" fieldPosition="0">
        <references count="1">
          <reference field="15" count="12">
            <x v="0"/>
            <x v="1"/>
            <x v="2"/>
            <x v="3"/>
            <x v="4"/>
            <x v="7"/>
            <x v="8"/>
            <x v="11"/>
            <x v="12"/>
            <x v="13"/>
            <x v="14"/>
            <x v="17"/>
          </reference>
        </references>
      </pivotArea>
    </format>
    <format dxfId="12047">
      <pivotArea dataOnly="0" labelOnly="1" grandRow="1" outline="0" fieldPosition="0"/>
    </format>
    <format dxfId="12046">
      <pivotArea dataOnly="0" labelOnly="1" outline="0" fieldPosition="0">
        <references count="1">
          <reference field="12" count="4">
            <x v="0"/>
            <x v="1"/>
            <x v="2"/>
            <x v="4"/>
          </reference>
        </references>
      </pivotArea>
    </format>
    <format dxfId="120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217"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2926">
      <pivotArea outline="0" collapsedLevelsAreSubtotals="1" fieldPosition="0"/>
    </format>
    <format dxfId="12925">
      <pivotArea dataOnly="0" labelOnly="1" grandRow="1" outline="0" fieldPosition="0"/>
    </format>
    <format dxfId="12924">
      <pivotArea dataOnly="0" labelOnly="1" outline="0" fieldPosition="0">
        <references count="1">
          <reference field="13" count="0"/>
        </references>
      </pivotArea>
    </format>
    <format dxfId="12923">
      <pivotArea dataOnly="0" labelOnly="1" grandCol="1" outline="0" fieldPosition="0"/>
    </format>
    <format dxfId="12922">
      <pivotArea outline="0" collapsedLevelsAreSubtotals="1" fieldPosition="0"/>
    </format>
    <format dxfId="12921">
      <pivotArea dataOnly="0" labelOnly="1" grandRow="1" outline="0" fieldPosition="0"/>
    </format>
    <format dxfId="12920">
      <pivotArea dataOnly="0" labelOnly="1" outline="0" fieldPosition="0">
        <references count="1">
          <reference field="13" count="0"/>
        </references>
      </pivotArea>
    </format>
    <format dxfId="12919">
      <pivotArea dataOnly="0" labelOnly="1" grandCol="1" outline="0" fieldPosition="0"/>
    </format>
    <format dxfId="12918">
      <pivotArea type="all" dataOnly="0" outline="0" fieldPosition="0"/>
    </format>
    <format dxfId="12917">
      <pivotArea outline="0" collapsedLevelsAreSubtotals="1" fieldPosition="0"/>
    </format>
    <format dxfId="12916">
      <pivotArea outline="0" collapsedLevelsAreSubtotals="1" fieldPosition="0"/>
    </format>
    <format dxfId="12915">
      <pivotArea type="origin" dataOnly="0" labelOnly="1" outline="0" fieldPosition="0"/>
    </format>
    <format dxfId="12914">
      <pivotArea type="origin" dataOnly="0" labelOnly="1" outline="0" fieldPosition="0"/>
    </format>
    <format dxfId="12913">
      <pivotArea type="origin" dataOnly="0" labelOnly="1" outline="0" fieldPosition="0"/>
    </format>
    <format dxfId="12912">
      <pivotArea field="13" type="button" dataOnly="0" labelOnly="1" outline="0" axis="axisCol" fieldPosition="0"/>
    </format>
    <format dxfId="12911">
      <pivotArea type="topRight" dataOnly="0" labelOnly="1" outline="0" fieldPosition="0"/>
    </format>
    <format dxfId="12910">
      <pivotArea dataOnly="0" labelOnly="1" outline="0" fieldPosition="0">
        <references count="1">
          <reference field="13" count="0"/>
        </references>
      </pivotArea>
    </format>
    <format dxfId="12909">
      <pivotArea dataOnly="0" labelOnly="1" grandCol="1" outline="0" fieldPosition="0"/>
    </format>
    <format dxfId="12908">
      <pivotArea outline="0" collapsedLevelsAreSubtotals="1" fieldPosition="0"/>
    </format>
    <format dxfId="12907">
      <pivotArea dataOnly="0" labelOnly="1" outline="0" fieldPosition="0">
        <references count="1">
          <reference field="13" count="0"/>
        </references>
      </pivotArea>
    </format>
    <format dxfId="12906">
      <pivotArea dataOnly="0" labelOnly="1" grandCol="1" outline="0" fieldPosition="0"/>
    </format>
    <format dxfId="12905">
      <pivotArea outline="0" collapsedLevelsAreSubtotals="1" fieldPosition="0"/>
    </format>
    <format dxfId="12904">
      <pivotArea dataOnly="0" labelOnly="1" outline="0" fieldPosition="0">
        <references count="1">
          <reference field="13" count="0"/>
        </references>
      </pivotArea>
    </format>
    <format dxfId="12903">
      <pivotArea dataOnly="0" labelOnly="1" grandCol="1" outline="0" fieldPosition="0"/>
    </format>
    <format dxfId="12902">
      <pivotArea outline="0" collapsedLevelsAreSubtotals="1" fieldPosition="0"/>
    </format>
    <format dxfId="12901">
      <pivotArea dataOnly="0" labelOnly="1" grandRow="1" outline="0" fieldPosition="0"/>
    </format>
    <format dxfId="12900">
      <pivotArea dataOnly="0" labelOnly="1" outline="0" fieldPosition="0">
        <references count="1">
          <reference field="13" count="0"/>
        </references>
      </pivotArea>
    </format>
    <format dxfId="12899">
      <pivotArea dataOnly="0" labelOnly="1" grandCol="1" outline="0" fieldPosition="0"/>
    </format>
    <format dxfId="12898">
      <pivotArea dataOnly="0" labelOnly="1" outline="0" fieldPosition="0">
        <references count="1">
          <reference field="13" count="0"/>
        </references>
      </pivotArea>
    </format>
    <format dxfId="12897">
      <pivotArea dataOnly="0" labelOnly="1" grandCol="1" outline="0" fieldPosition="0"/>
    </format>
    <format dxfId="12896">
      <pivotArea dataOnly="0" labelOnly="1" outline="0" fieldPosition="0">
        <references count="1">
          <reference field="13" count="0"/>
        </references>
      </pivotArea>
    </format>
    <format dxfId="12895">
      <pivotArea dataOnly="0" labelOnly="1" grandCol="1" outline="0" fieldPosition="0"/>
    </format>
    <format dxfId="12894">
      <pivotArea outline="0" collapsedLevelsAreSubtotals="1" fieldPosition="0"/>
    </format>
    <format dxfId="12893">
      <pivotArea dataOnly="0" labelOnly="1" outline="0" fieldPosition="0">
        <references count="1">
          <reference field="13" count="0"/>
        </references>
      </pivotArea>
    </format>
    <format dxfId="12892">
      <pivotArea dataOnly="0" labelOnly="1" grandCol="1" outline="0" fieldPosition="0"/>
    </format>
    <format dxfId="12891">
      <pivotArea grandRow="1" outline="0" collapsedLevelsAreSubtotals="1" fieldPosition="0"/>
    </format>
    <format dxfId="12890">
      <pivotArea dataOnly="0" labelOnly="1" grandRow="1" outline="0" fieldPosition="0"/>
    </format>
    <format dxfId="12889">
      <pivotArea dataOnly="0" labelOnly="1" outline="0" fieldPosition="0">
        <references count="1">
          <reference field="13" count="0"/>
        </references>
      </pivotArea>
    </format>
    <format dxfId="12888">
      <pivotArea outline="0" collapsedLevelsAreSubtotals="1" fieldPosition="0"/>
    </format>
    <format dxfId="12887">
      <pivotArea dataOnly="0" labelOnly="1" grandRow="1" outline="0" fieldPosition="0"/>
    </format>
    <format dxfId="12886">
      <pivotArea dataOnly="0" labelOnly="1" outline="0" fieldPosition="0">
        <references count="1">
          <reference field="13" count="0"/>
        </references>
      </pivotArea>
    </format>
    <format dxfId="12885">
      <pivotArea dataOnly="0" labelOnly="1" grandCol="1" outline="0" fieldPosition="0"/>
    </format>
    <format dxfId="12884">
      <pivotArea outline="0" collapsedLevelsAreSubtotals="1" fieldPosition="0"/>
    </format>
    <format dxfId="12883">
      <pivotArea dataOnly="0" labelOnly="1" grandRow="1" outline="0" fieldPosition="0"/>
    </format>
    <format dxfId="12882">
      <pivotArea dataOnly="0" labelOnly="1" outline="0" fieldPosition="0">
        <references count="1">
          <reference field="13" count="0"/>
        </references>
      </pivotArea>
    </format>
    <format dxfId="12881">
      <pivotArea dataOnly="0" labelOnly="1" grandCol="1" outline="0" fieldPosition="0"/>
    </format>
    <format dxfId="12880">
      <pivotArea dataOnly="0" labelOnly="1" grandRow="1" outline="0" fieldPosition="0"/>
    </format>
    <format dxfId="12879">
      <pivotArea dataOnly="0" labelOnly="1" outline="0" fieldPosition="0">
        <references count="1">
          <reference field="13" count="0"/>
        </references>
      </pivotArea>
    </format>
    <format dxfId="12878">
      <pivotArea dataOnly="0" labelOnly="1" grandCol="1" outline="0" fieldPosition="0"/>
    </format>
    <format dxfId="12877">
      <pivotArea dataOnly="0" labelOnly="1" outline="0" fieldPosition="0">
        <references count="1">
          <reference field="13" count="0"/>
        </references>
      </pivotArea>
    </format>
    <format dxfId="12876">
      <pivotArea dataOnly="0" labelOnly="1" grandCol="1" outline="0" fieldPosition="0"/>
    </format>
    <format dxfId="12875">
      <pivotArea grandRow="1" outline="0" collapsedLevelsAreSubtotals="1" fieldPosition="0"/>
    </format>
    <format dxfId="12874">
      <pivotArea dataOnly="0" labelOnly="1" grandRow="1" outline="0" fieldPosition="0"/>
    </format>
    <format dxfId="12873">
      <pivotArea dataOnly="0" labelOnly="1" grandRow="1" outline="0" fieldPosition="0"/>
    </format>
    <format dxfId="12872">
      <pivotArea dataOnly="0" labelOnly="1" outline="0" fieldPosition="0">
        <references count="1">
          <reference field="13" count="0"/>
        </references>
      </pivotArea>
    </format>
    <format dxfId="12871">
      <pivotArea dataOnly="0" labelOnly="1" grandCol="1" outline="0" fieldPosition="0"/>
    </format>
    <format dxfId="12870">
      <pivotArea outline="0" fieldPosition="0">
        <references count="1">
          <reference field="13" count="1" selected="0">
            <x v="1"/>
          </reference>
        </references>
      </pivotArea>
    </format>
    <format dxfId="12869">
      <pivotArea grandCol="1" outline="0" collapsedLevelsAreSubtotals="1" fieldPosition="0"/>
    </format>
    <format dxfId="12868">
      <pivotArea type="topRight" dataOnly="0" labelOnly="1" outline="0" fieldPosition="0"/>
    </format>
    <format dxfId="12867">
      <pivotArea dataOnly="0" labelOnly="1" outline="0" fieldPosition="0">
        <references count="1">
          <reference field="13" count="1">
            <x v="1"/>
          </reference>
        </references>
      </pivotArea>
    </format>
    <format dxfId="12866">
      <pivotArea dataOnly="0" labelOnly="1" grandCol="1" outline="0" fieldPosition="0"/>
    </format>
    <format dxfId="12865">
      <pivotArea outline="0" fieldPosition="0">
        <references count="1">
          <reference field="13" count="1" selected="0">
            <x v="1"/>
          </reference>
        </references>
      </pivotArea>
    </format>
    <format dxfId="12864">
      <pivotArea grandCol="1" outline="0" collapsedLevelsAreSubtotals="1" fieldPosition="0"/>
    </format>
    <format dxfId="12863">
      <pivotArea type="topRight" dataOnly="0" labelOnly="1" outline="0" fieldPosition="0"/>
    </format>
    <format dxfId="12862">
      <pivotArea dataOnly="0" labelOnly="1" outline="0" fieldPosition="0">
        <references count="1">
          <reference field="13" count="1">
            <x v="1"/>
          </reference>
        </references>
      </pivotArea>
    </format>
    <format dxfId="12861">
      <pivotArea dataOnly="0" labelOnly="1" grandCol="1" outline="0" fieldPosition="0"/>
    </format>
    <format dxfId="12860">
      <pivotArea dataOnly="0" labelOnly="1" outline="0" fieldPosition="0">
        <references count="1">
          <reference field="13" count="0"/>
        </references>
      </pivotArea>
    </format>
    <format dxfId="12859">
      <pivotArea dataOnly="0" labelOnly="1" grandCol="1" outline="0" fieldPosition="0"/>
    </format>
    <format dxfId="12858">
      <pivotArea dataOnly="0" labelOnly="1" outline="0" fieldPosition="0">
        <references count="1">
          <reference field="13" count="0"/>
        </references>
      </pivotArea>
    </format>
    <format dxfId="12857">
      <pivotArea dataOnly="0" labelOnly="1" grandCol="1" outline="0" fieldPosition="0"/>
    </format>
    <format dxfId="12856">
      <pivotArea dataOnly="0" labelOnly="1" outline="0" fieldPosition="0">
        <references count="1">
          <reference field="13" count="0"/>
        </references>
      </pivotArea>
    </format>
    <format dxfId="12855">
      <pivotArea dataOnly="0" labelOnly="1" grandCol="1" outline="0" fieldPosition="0"/>
    </format>
    <format dxfId="12854">
      <pivotArea dataOnly="0" labelOnly="1" outline="0" fieldPosition="0">
        <references count="1">
          <reference field="13" count="0"/>
        </references>
      </pivotArea>
    </format>
    <format dxfId="12853">
      <pivotArea dataOnly="0" labelOnly="1" grandCol="1" outline="0" fieldPosition="0"/>
    </format>
    <format dxfId="12852">
      <pivotArea dataOnly="0" labelOnly="1" outline="0" fieldPosition="0">
        <references count="1">
          <reference field="13" count="0"/>
        </references>
      </pivotArea>
    </format>
    <format dxfId="12851">
      <pivotArea dataOnly="0" labelOnly="1" grandCol="1" outline="0" fieldPosition="0"/>
    </format>
    <format dxfId="12850">
      <pivotArea dataOnly="0" labelOnly="1" outline="0" fieldPosition="0">
        <references count="1">
          <reference field="13" count="0"/>
        </references>
      </pivotArea>
    </format>
    <format dxfId="12849">
      <pivotArea dataOnly="0" labelOnly="1" grandCol="1" outline="0" fieldPosition="0"/>
    </format>
    <format dxfId="12848">
      <pivotArea dataOnly="0" labelOnly="1" outline="0" fieldPosition="0">
        <references count="1">
          <reference field="13" count="0"/>
        </references>
      </pivotArea>
    </format>
    <format dxfId="12847">
      <pivotArea dataOnly="0" labelOnly="1" grandCol="1" outline="0" fieldPosition="0"/>
    </format>
    <format dxfId="12846">
      <pivotArea dataOnly="0" labelOnly="1" outline="0" fieldPosition="0">
        <references count="1">
          <reference field="13" count="0"/>
        </references>
      </pivotArea>
    </format>
    <format dxfId="12845">
      <pivotArea dataOnly="0" labelOnly="1" grandCol="1" outline="0" fieldPosition="0"/>
    </format>
    <format dxfId="12844">
      <pivotArea grandRow="1" outline="0" collapsedLevelsAreSubtotals="1" fieldPosition="0"/>
    </format>
    <format dxfId="12843">
      <pivotArea dataOnly="0" labelOnly="1" grandRow="1" outline="0" fieldPosition="0"/>
    </format>
    <format dxfId="12842">
      <pivotArea dataOnly="0" labelOnly="1" grandRow="1" outline="0" fieldPosition="0"/>
    </format>
    <format dxfId="12841">
      <pivotArea dataOnly="0" labelOnly="1" outline="0" fieldPosition="0">
        <references count="1">
          <reference field="13" count="0"/>
        </references>
      </pivotArea>
    </format>
    <format dxfId="12840">
      <pivotArea dataOnly="0" labelOnly="1" grandCol="1" outline="0" fieldPosition="0"/>
    </format>
    <format dxfId="12839">
      <pivotArea dataOnly="0" labelOnly="1" grandRow="1" outline="0" fieldPosition="0"/>
    </format>
    <format dxfId="12838">
      <pivotArea dataOnly="0" labelOnly="1" outline="0" fieldPosition="0">
        <references count="1">
          <reference field="13" count="0"/>
        </references>
      </pivotArea>
    </format>
    <format dxfId="12837">
      <pivotArea dataOnly="0" labelOnly="1" grandCol="1" outline="0" fieldPosition="0"/>
    </format>
    <format dxfId="12836">
      <pivotArea dataOnly="0" labelOnly="1" grandRow="1" outline="0" fieldPosition="0"/>
    </format>
    <format dxfId="12835">
      <pivotArea dataOnly="0" labelOnly="1" outline="0" fieldPosition="0">
        <references count="1">
          <reference field="13" count="0"/>
        </references>
      </pivotArea>
    </format>
    <format dxfId="12834">
      <pivotArea dataOnly="0" labelOnly="1" grandCol="1" outline="0" fieldPosition="0"/>
    </format>
    <format dxfId="12833">
      <pivotArea dataOnly="0" labelOnly="1" outline="0" fieldPosition="0">
        <references count="1">
          <reference field="13" count="0"/>
        </references>
      </pivotArea>
    </format>
    <format dxfId="12832">
      <pivotArea dataOnly="0" labelOnly="1" grandCol="1" outline="0" fieldPosition="0"/>
    </format>
    <format dxfId="12831">
      <pivotArea dataOnly="0" labelOnly="1" outline="0" fieldPosition="0">
        <references count="1">
          <reference field="13" count="0"/>
        </references>
      </pivotArea>
    </format>
    <format dxfId="12830">
      <pivotArea dataOnly="0" labelOnly="1" grandCol="1" outline="0" fieldPosition="0"/>
    </format>
    <format dxfId="12829">
      <pivotArea dataOnly="0" labelOnly="1" grandRow="1" outline="0" fieldPosition="0"/>
    </format>
    <format dxfId="12828">
      <pivotArea dataOnly="0" labelOnly="1" outline="0" fieldPosition="0">
        <references count="1">
          <reference field="13" count="0"/>
        </references>
      </pivotArea>
    </format>
    <format dxfId="12827">
      <pivotArea dataOnly="0" labelOnly="1" grandCol="1" outline="0" fieldPosition="0"/>
    </format>
    <format dxfId="12826">
      <pivotArea dataOnly="0" labelOnly="1" grandRow="1" outline="0" fieldPosition="0"/>
    </format>
    <format dxfId="12825">
      <pivotArea dataOnly="0" labelOnly="1" outline="0" fieldPosition="0">
        <references count="1">
          <reference field="13" count="0"/>
        </references>
      </pivotArea>
    </format>
    <format dxfId="12824">
      <pivotArea dataOnly="0" labelOnly="1" grandCol="1" outline="0" fieldPosition="0"/>
    </format>
    <format dxfId="12823">
      <pivotArea dataOnly="0" labelOnly="1" grandRow="1" outline="0" fieldPosition="0"/>
    </format>
    <format dxfId="12822">
      <pivotArea dataOnly="0" labelOnly="1" outline="0" fieldPosition="0">
        <references count="1">
          <reference field="13" count="0"/>
        </references>
      </pivotArea>
    </format>
    <format dxfId="12821">
      <pivotArea dataOnly="0" labelOnly="1" grandCol="1" outline="0" fieldPosition="0"/>
    </format>
    <format dxfId="12820">
      <pivotArea type="topRight" dataOnly="0" labelOnly="1" outline="0" fieldPosition="0"/>
    </format>
    <format dxfId="12819">
      <pivotArea type="topRight" dataOnly="0" labelOnly="1" outline="0" fieldPosition="0"/>
    </format>
    <format dxfId="12818">
      <pivotArea dataOnly="0" labelOnly="1" outline="0" fieldPosition="0">
        <references count="1">
          <reference field="13" count="0"/>
        </references>
      </pivotArea>
    </format>
    <format dxfId="12817">
      <pivotArea dataOnly="0" labelOnly="1" grandCol="1" outline="0" fieldPosition="0"/>
    </format>
    <format dxfId="12816">
      <pivotArea dataOnly="0" labelOnly="1" grandRow="1" outline="0" fieldPosition="0"/>
    </format>
    <format dxfId="12815">
      <pivotArea dataOnly="0" labelOnly="1" outline="0" fieldPosition="0">
        <references count="1">
          <reference field="13" count="0"/>
        </references>
      </pivotArea>
    </format>
    <format dxfId="12814">
      <pivotArea dataOnly="0" labelOnly="1" grandCol="1" outline="0" fieldPosition="0"/>
    </format>
    <format dxfId="12813">
      <pivotArea dataOnly="0" labelOnly="1" grandRow="1" outline="0" fieldPosition="0"/>
    </format>
    <format dxfId="12812">
      <pivotArea dataOnly="0" labelOnly="1" outline="0" fieldPosition="0">
        <references count="1">
          <reference field="13" count="0"/>
        </references>
      </pivotArea>
    </format>
    <format dxfId="12811">
      <pivotArea dataOnly="0" labelOnly="1" grandCol="1" outline="0" fieldPosition="0"/>
    </format>
    <format dxfId="12810">
      <pivotArea dataOnly="0" labelOnly="1" grandRow="1" outline="0" fieldPosition="0"/>
    </format>
    <format dxfId="12809">
      <pivotArea dataOnly="0" labelOnly="1" outline="0" fieldPosition="0">
        <references count="1">
          <reference field="13" count="0"/>
        </references>
      </pivotArea>
    </format>
    <format dxfId="12808">
      <pivotArea dataOnly="0" labelOnly="1" grandCol="1" outline="0" fieldPosition="0"/>
    </format>
    <format dxfId="12807">
      <pivotArea dataOnly="0" labelOnly="1" outline="0" fieldPosition="0">
        <references count="1">
          <reference field="13" count="0"/>
        </references>
      </pivotArea>
    </format>
    <format dxfId="12806">
      <pivotArea dataOnly="0" labelOnly="1" grandCol="1" outline="0" fieldPosition="0"/>
    </format>
    <format dxfId="12805">
      <pivotArea grandRow="1" outline="0" collapsedLevelsAreSubtotals="1" fieldPosition="0"/>
    </format>
    <format dxfId="12804">
      <pivotArea dataOnly="0" labelOnly="1" grandRow="1" outline="0" fieldPosition="0"/>
    </format>
    <format dxfId="12803">
      <pivotArea dataOnly="0" labelOnly="1" grandRow="1" outline="0" fieldPosition="0"/>
    </format>
    <format dxfId="12802">
      <pivotArea dataOnly="0" labelOnly="1" outline="0" fieldPosition="0">
        <references count="1">
          <reference field="13" count="0"/>
        </references>
      </pivotArea>
    </format>
    <format dxfId="12801">
      <pivotArea dataOnly="0" labelOnly="1" grandCol="1" outline="0" fieldPosition="0"/>
    </format>
    <format dxfId="12800">
      <pivotArea dataOnly="0" labelOnly="1" grandRow="1" outline="0" fieldPosition="0"/>
    </format>
    <format dxfId="12799">
      <pivotArea dataOnly="0" labelOnly="1" outline="0" fieldPosition="0">
        <references count="1">
          <reference field="13" count="0"/>
        </references>
      </pivotArea>
    </format>
    <format dxfId="12798">
      <pivotArea dataOnly="0" labelOnly="1" grandCol="1" outline="0" fieldPosition="0"/>
    </format>
    <format dxfId="12797">
      <pivotArea dataOnly="0" labelOnly="1" outline="0" fieldPosition="0">
        <references count="1">
          <reference field="13" count="0"/>
        </references>
      </pivotArea>
    </format>
    <format dxfId="12796">
      <pivotArea dataOnly="0" labelOnly="1" grandCol="1" outline="0" fieldPosition="0"/>
    </format>
    <format dxfId="12795">
      <pivotArea grandRow="1" outline="0" collapsedLevelsAreSubtotals="1" fieldPosition="0"/>
    </format>
    <format dxfId="12794">
      <pivotArea dataOnly="0" labelOnly="1" grandRow="1" outline="0" fieldPosition="0"/>
    </format>
    <format dxfId="12793">
      <pivotArea dataOnly="0" labelOnly="1" grandRow="1" outline="0" fieldPosition="0"/>
    </format>
    <format dxfId="12792">
      <pivotArea dataOnly="0" labelOnly="1" outline="0" fieldPosition="0">
        <references count="1">
          <reference field="13" count="0"/>
        </references>
      </pivotArea>
    </format>
    <format dxfId="12791">
      <pivotArea dataOnly="0" labelOnly="1" grandCol="1" outline="0" fieldPosition="0"/>
    </format>
    <format dxfId="12790">
      <pivotArea dataOnly="0" labelOnly="1" grandRow="1" outline="0" fieldPosition="0"/>
    </format>
    <format dxfId="12789">
      <pivotArea dataOnly="0" labelOnly="1" outline="0" fieldPosition="0">
        <references count="1">
          <reference field="13" count="0"/>
        </references>
      </pivotArea>
    </format>
    <format dxfId="12788">
      <pivotArea dataOnly="0" labelOnly="1" grandCol="1" outline="0" fieldPosition="0"/>
    </format>
    <format dxfId="12787">
      <pivotArea dataOnly="0" labelOnly="1" outline="0" fieldPosition="0">
        <references count="1">
          <reference field="13" count="0"/>
        </references>
      </pivotArea>
    </format>
    <format dxfId="12786">
      <pivotArea dataOnly="0" labelOnly="1" grandCol="1" outline="0" fieldPosition="0"/>
    </format>
    <format dxfId="12785">
      <pivotArea dataOnly="0" labelOnly="1" grandRow="1" outline="0" fieldPosition="0"/>
    </format>
    <format dxfId="12784">
      <pivotArea dataOnly="0" labelOnly="1" grandRow="1" outline="0" fieldPosition="0"/>
    </format>
    <format dxfId="12783">
      <pivotArea grandRow="1" outline="0" collapsedLevelsAreSubtotals="1" fieldPosition="0"/>
    </format>
    <format dxfId="12782">
      <pivotArea dataOnly="0" labelOnly="1" grandRow="1" outline="0" fieldPosition="0"/>
    </format>
    <format dxfId="12781">
      <pivotArea dataOnly="0" labelOnly="1" grandRow="1" outline="0" fieldPosition="0"/>
    </format>
    <format dxfId="12780">
      <pivotArea dataOnly="0" labelOnly="1" outline="0" fieldPosition="0">
        <references count="1">
          <reference field="13" count="0"/>
        </references>
      </pivotArea>
    </format>
    <format dxfId="12779">
      <pivotArea dataOnly="0" labelOnly="1" grandCol="1" outline="0" fieldPosition="0"/>
    </format>
    <format dxfId="12778">
      <pivotArea dataOnly="0" labelOnly="1" grandRow="1" outline="0" fieldPosition="0"/>
    </format>
    <format dxfId="12777">
      <pivotArea dataOnly="0" labelOnly="1" outline="0" fieldPosition="0">
        <references count="1">
          <reference field="13" count="0"/>
        </references>
      </pivotArea>
    </format>
    <format dxfId="12776">
      <pivotArea dataOnly="0" labelOnly="1" grandCol="1" outline="0" fieldPosition="0"/>
    </format>
    <format dxfId="12775">
      <pivotArea grandRow="1" outline="0" collapsedLevelsAreSubtotals="1" fieldPosition="0"/>
    </format>
    <format dxfId="12774">
      <pivotArea dataOnly="0" labelOnly="1" grandRow="1" outline="0" fieldPosition="0"/>
    </format>
    <format dxfId="12773">
      <pivotArea dataOnly="0" labelOnly="1" grandRow="1" outline="0" fieldPosition="0"/>
    </format>
    <format dxfId="12772">
      <pivotArea dataOnly="0" labelOnly="1" outline="0" fieldPosition="0">
        <references count="1">
          <reference field="13" count="0"/>
        </references>
      </pivotArea>
    </format>
    <format dxfId="12771">
      <pivotArea dataOnly="0" labelOnly="1" grandCol="1" outline="0" fieldPosition="0"/>
    </format>
    <format dxfId="12770">
      <pivotArea dataOnly="0" labelOnly="1" grandRow="1" outline="0" fieldPosition="0"/>
    </format>
    <format dxfId="12769">
      <pivotArea dataOnly="0" labelOnly="1" outline="0" fieldPosition="0">
        <references count="1">
          <reference field="13" count="0"/>
        </references>
      </pivotArea>
    </format>
    <format dxfId="12768">
      <pivotArea dataOnly="0" labelOnly="1" grandCol="1" outline="0" fieldPosition="0"/>
    </format>
    <format dxfId="12767">
      <pivotArea grandRow="1" outline="0" collapsedLevelsAreSubtotals="1" fieldPosition="0"/>
    </format>
    <format dxfId="12766">
      <pivotArea dataOnly="0" labelOnly="1" grandRow="1" outline="0" fieldPosition="0"/>
    </format>
    <format dxfId="12765">
      <pivotArea dataOnly="0" labelOnly="1" outline="0" fieldPosition="0">
        <references count="1">
          <reference field="13" count="0"/>
        </references>
      </pivotArea>
    </format>
    <format dxfId="12764">
      <pivotArea dataOnly="0" labelOnly="1" grandCol="1" outline="0" fieldPosition="0"/>
    </format>
    <format dxfId="12763">
      <pivotArea dataOnly="0" labelOnly="1" outline="0" fieldPosition="0">
        <references count="1">
          <reference field="13" count="0"/>
        </references>
      </pivotArea>
    </format>
    <format dxfId="12762">
      <pivotArea dataOnly="0" labelOnly="1" grandCol="1" outline="0" fieldPosition="0"/>
    </format>
    <format dxfId="12761">
      <pivotArea grandRow="1" outline="0" collapsedLevelsAreSubtotals="1" fieldPosition="0"/>
    </format>
    <format dxfId="12760">
      <pivotArea dataOnly="0" labelOnly="1" outline="0" fieldPosition="0">
        <references count="1">
          <reference field="13" count="0"/>
        </references>
      </pivotArea>
    </format>
    <format dxfId="12759">
      <pivotArea dataOnly="0" labelOnly="1" grandCol="1" outline="0" fieldPosition="0"/>
    </format>
    <format dxfId="12758">
      <pivotArea dataOnly="0" labelOnly="1" outline="0" fieldPosition="0">
        <references count="1">
          <reference field="13" count="0"/>
        </references>
      </pivotArea>
    </format>
    <format dxfId="12757">
      <pivotArea dataOnly="0" labelOnly="1" grandCol="1" outline="0" fieldPosition="0"/>
    </format>
    <format dxfId="12756">
      <pivotArea dataOnly="0" labelOnly="1" outline="0" fieldPosition="0">
        <references count="1">
          <reference field="13" count="0"/>
        </references>
      </pivotArea>
    </format>
    <format dxfId="12755">
      <pivotArea dataOnly="0" labelOnly="1" grandCol="1" outline="0" fieldPosition="0"/>
    </format>
    <format dxfId="12754">
      <pivotArea dataOnly="0" labelOnly="1" outline="0" fieldPosition="0">
        <references count="1">
          <reference field="13" count="0"/>
        </references>
      </pivotArea>
    </format>
    <format dxfId="12753">
      <pivotArea dataOnly="0" labelOnly="1" grandCol="1" outline="0" fieldPosition="0"/>
    </format>
    <format dxfId="12752">
      <pivotArea dataOnly="0" labelOnly="1" outline="0" fieldPosition="0">
        <references count="1">
          <reference field="13" count="0"/>
        </references>
      </pivotArea>
    </format>
    <format dxfId="12751">
      <pivotArea dataOnly="0" labelOnly="1" grandCol="1" outline="0" fieldPosition="0"/>
    </format>
    <format dxfId="12750">
      <pivotArea dataOnly="0" labelOnly="1" outline="0" fieldPosition="0">
        <references count="1">
          <reference field="13" count="0"/>
        </references>
      </pivotArea>
    </format>
    <format dxfId="12749">
      <pivotArea dataOnly="0" labelOnly="1" grandCol="1" outline="0" fieldPosition="0"/>
    </format>
    <format dxfId="12748">
      <pivotArea field="13" type="button" dataOnly="0" labelOnly="1" outline="0" axis="axisCol" fieldPosition="0"/>
    </format>
    <format dxfId="12747">
      <pivotArea type="topRight" dataOnly="0" labelOnly="1" outline="0" fieldPosition="0"/>
    </format>
    <format dxfId="12746">
      <pivotArea outline="0" collapsedLevelsAreSubtotals="1" fieldPosition="0"/>
    </format>
    <format dxfId="12745">
      <pivotArea field="15" type="button" dataOnly="0" labelOnly="1" outline="0" axis="axisRow" fieldPosition="0"/>
    </format>
    <format dxfId="12744">
      <pivotArea dataOnly="0" labelOnly="1" outline="0" fieldPosition="0">
        <references count="1">
          <reference field="15" count="0"/>
        </references>
      </pivotArea>
    </format>
    <format dxfId="12743">
      <pivotArea dataOnly="0" labelOnly="1" grandRow="1" outline="0" fieldPosition="0"/>
    </format>
    <format dxfId="12742">
      <pivotArea dataOnly="0" labelOnly="1" outline="0" fieldPosition="0">
        <references count="1">
          <reference field="13" count="0"/>
        </references>
      </pivotArea>
    </format>
    <format dxfId="12741">
      <pivotArea dataOnly="0" labelOnly="1" grandCol="1" outline="0" fieldPosition="0"/>
    </format>
    <format dxfId="12740">
      <pivotArea field="15" type="button" dataOnly="0" labelOnly="1" outline="0" axis="axisRow" fieldPosition="0"/>
    </format>
    <format dxfId="12739">
      <pivotArea dataOnly="0" labelOnly="1" outline="0" fieldPosition="0">
        <references count="1">
          <reference field="13" count="0"/>
        </references>
      </pivotArea>
    </format>
    <format dxfId="12738">
      <pivotArea dataOnly="0" labelOnly="1" grandCol="1" outline="0" fieldPosition="0"/>
    </format>
    <format dxfId="12737">
      <pivotArea field="15" type="button" dataOnly="0" labelOnly="1" outline="0" axis="axisRow" fieldPosition="0"/>
    </format>
    <format dxfId="12736">
      <pivotArea dataOnly="0" labelOnly="1" outline="0" fieldPosition="0">
        <references count="1">
          <reference field="13" count="0"/>
        </references>
      </pivotArea>
    </format>
    <format dxfId="12735">
      <pivotArea dataOnly="0" labelOnly="1" grandCol="1" outline="0" fieldPosition="0"/>
    </format>
    <format dxfId="12734">
      <pivotArea grandRow="1" outline="0" collapsedLevelsAreSubtotals="1" fieldPosition="0"/>
    </format>
    <format dxfId="12733">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13284">
      <pivotArea type="all" dataOnly="0" outline="0" fieldPosition="0"/>
    </format>
    <format dxfId="13283">
      <pivotArea outline="0" collapsedLevelsAreSubtotals="1" fieldPosition="0"/>
    </format>
    <format dxfId="13282">
      <pivotArea dataOnly="0" labelOnly="1" grandRow="1" outline="0" fieldPosition="0"/>
    </format>
    <format dxfId="13281">
      <pivotArea type="all" dataOnly="0" outline="0" fieldPosition="0"/>
    </format>
    <format dxfId="13280">
      <pivotArea outline="0" collapsedLevelsAreSubtotals="1" fieldPosition="0"/>
    </format>
    <format dxfId="13279">
      <pivotArea dataOnly="0" labelOnly="1" grandRow="1" outline="0" fieldPosition="0"/>
    </format>
    <format dxfId="13278">
      <pivotArea type="all" dataOnly="0" outline="0" fieldPosition="0"/>
    </format>
    <format dxfId="13277">
      <pivotArea type="all" dataOnly="0" outline="0" fieldPosition="0"/>
    </format>
    <format dxfId="13276">
      <pivotArea outline="0" collapsedLevelsAreSubtotals="1" fieldPosition="0"/>
    </format>
    <format dxfId="13275">
      <pivotArea grandRow="1" outline="0" collapsedLevelsAreSubtotals="1" fieldPosition="0"/>
    </format>
    <format dxfId="13274">
      <pivotArea dataOnly="0" labelOnly="1" grandRow="1" outline="0" fieldPosition="0"/>
    </format>
    <format dxfId="13273">
      <pivotArea type="all" dataOnly="0" outline="0" fieldPosition="0"/>
    </format>
    <format dxfId="13272">
      <pivotArea outline="0" collapsedLevelsAreSubtotals="1" fieldPosition="0"/>
    </format>
    <format dxfId="13271">
      <pivotArea dataOnly="0" labelOnly="1" grandRow="1" outline="0" fieldPosition="0"/>
    </format>
    <format dxfId="13270">
      <pivotArea type="all" dataOnly="0" outline="0" fieldPosition="0"/>
    </format>
    <format dxfId="13269">
      <pivotArea outline="0" collapsedLevelsAreSubtotals="1" fieldPosition="0"/>
    </format>
    <format dxfId="13268">
      <pivotArea type="all" dataOnly="0" outline="0" fieldPosition="0"/>
    </format>
    <format dxfId="13267">
      <pivotArea outline="0" collapsedLevelsAreSubtotals="1" fieldPosition="0"/>
    </format>
    <format dxfId="13266">
      <pivotArea grandRow="1" outline="0" collapsedLevelsAreSubtotals="1" fieldPosition="0"/>
    </format>
    <format dxfId="13265">
      <pivotArea dataOnly="0" labelOnly="1" grandRow="1" outline="0" fieldPosition="0"/>
    </format>
    <format dxfId="13264">
      <pivotArea grandRow="1" outline="0" collapsedLevelsAreSubtotals="1" fieldPosition="0"/>
    </format>
    <format dxfId="13263">
      <pivotArea dataOnly="0" labelOnly="1" grandRow="1" outline="0" fieldPosition="0"/>
    </format>
    <format dxfId="13262">
      <pivotArea outline="0" collapsedLevelsAreSubtotals="1" fieldPosition="0"/>
    </format>
    <format dxfId="13261">
      <pivotArea dataOnly="0" labelOnly="1" grandRow="1" outline="0" fieldPosition="0"/>
    </format>
    <format dxfId="13260">
      <pivotArea type="all" dataOnly="0" outline="0" fieldPosition="0"/>
    </format>
    <format dxfId="13259">
      <pivotArea outline="0" collapsedLevelsAreSubtotals="1" fieldPosition="0"/>
    </format>
    <format dxfId="13258">
      <pivotArea dataOnly="0" labelOnly="1" grandRow="1" outline="0" fieldPosition="0"/>
    </format>
    <format dxfId="13257">
      <pivotArea type="all" dataOnly="0" outline="0" fieldPosition="0"/>
    </format>
    <format dxfId="13256">
      <pivotArea outline="0" collapsedLevelsAreSubtotals="1" fieldPosition="0"/>
    </format>
    <format dxfId="13255">
      <pivotArea dataOnly="0" labelOnly="1" grandRow="1" outline="0" fieldPosition="0"/>
    </format>
    <format dxfId="13254">
      <pivotArea grandRow="1" outline="0" collapsedLevelsAreSubtotals="1" fieldPosition="0"/>
    </format>
    <format dxfId="13253">
      <pivotArea dataOnly="0" labelOnly="1" grandRow="1" outline="0" fieldPosition="0"/>
    </format>
    <format dxfId="13252">
      <pivotArea type="all" dataOnly="0" outline="0" fieldPosition="0"/>
    </format>
    <format dxfId="13251">
      <pivotArea outline="0" collapsedLevelsAreSubtotals="1" fieldPosition="0"/>
    </format>
    <format dxfId="13250">
      <pivotArea dataOnly="0" labelOnly="1" grandRow="1" outline="0" fieldPosition="0"/>
    </format>
    <format dxfId="13249">
      <pivotArea type="all" dataOnly="0" outline="0" fieldPosition="0"/>
    </format>
    <format dxfId="13248">
      <pivotArea outline="0" collapsedLevelsAreSubtotals="1" fieldPosition="0"/>
    </format>
    <format dxfId="13247">
      <pivotArea dataOnly="0" labelOnly="1" grandRow="1" outline="0" fieldPosition="0"/>
    </format>
    <format dxfId="13246">
      <pivotArea grandRow="1" outline="0" collapsedLevelsAreSubtotals="1" fieldPosition="0"/>
    </format>
    <format dxfId="13245">
      <pivotArea dataOnly="0" labelOnly="1" grandRow="1" outline="0" fieldPosition="0"/>
    </format>
    <format dxfId="13244">
      <pivotArea grandRow="1" outline="0" collapsedLevelsAreSubtotals="1" fieldPosition="0"/>
    </format>
    <format dxfId="13243">
      <pivotArea dataOnly="0" labelOnly="1" grandRow="1" outline="0" fieldPosition="0"/>
    </format>
    <format dxfId="13242">
      <pivotArea type="all" dataOnly="0" outline="0" fieldPosition="0"/>
    </format>
    <format dxfId="13241">
      <pivotArea outline="0" collapsedLevelsAreSubtotals="1" fieldPosition="0"/>
    </format>
    <format dxfId="13240">
      <pivotArea dataOnly="0" labelOnly="1" grandRow="1" outline="0" fieldPosition="0"/>
    </format>
    <format dxfId="13239">
      <pivotArea type="all" dataOnly="0" outline="0" fieldPosition="0"/>
    </format>
    <format dxfId="13238">
      <pivotArea outline="0" collapsedLevelsAreSubtotals="1" fieldPosition="0"/>
    </format>
    <format dxfId="13237">
      <pivotArea dataOnly="0" labelOnly="1" grandRow="1" outline="0" fieldPosition="0"/>
    </format>
    <format dxfId="13236">
      <pivotArea grandRow="1" outline="0" collapsedLevelsAreSubtotals="1" fieldPosition="0"/>
    </format>
    <format dxfId="13235">
      <pivotArea dataOnly="0" labelOnly="1" grandRow="1" outline="0" fieldPosition="0"/>
    </format>
    <format dxfId="13234">
      <pivotArea type="all" dataOnly="0" outline="0" fieldPosition="0"/>
    </format>
    <format dxfId="13233">
      <pivotArea outline="0" collapsedLevelsAreSubtotals="1" fieldPosition="0"/>
    </format>
    <format dxfId="13232">
      <pivotArea dataOnly="0" labelOnly="1" grandRow="1" outline="0" fieldPosition="0"/>
    </format>
    <format dxfId="13231">
      <pivotArea type="all" dataOnly="0" outline="0" fieldPosition="0"/>
    </format>
    <format dxfId="13230">
      <pivotArea outline="0" collapsedLevelsAreSubtotals="1" fieldPosition="0"/>
    </format>
    <format dxfId="13229">
      <pivotArea dataOnly="0" labelOnly="1" grandRow="1" outline="0" fieldPosition="0"/>
    </format>
    <format dxfId="13228">
      <pivotArea type="all" dataOnly="0" outline="0" fieldPosition="0"/>
    </format>
    <format dxfId="13227">
      <pivotArea outline="0" collapsedLevelsAreSubtotals="1" fieldPosition="0"/>
    </format>
    <format dxfId="13226">
      <pivotArea dataOnly="0" labelOnly="1" grandRow="1" outline="0" fieldPosition="0"/>
    </format>
    <format dxfId="13225">
      <pivotArea grandRow="1" outline="0" collapsedLevelsAreSubtotals="1" fieldPosition="0"/>
    </format>
    <format dxfId="13224">
      <pivotArea dataOnly="0" labelOnly="1" grandRow="1" outline="0" fieldPosition="0"/>
    </format>
    <format dxfId="13223">
      <pivotArea type="all" dataOnly="0" outline="0" fieldPosition="0"/>
    </format>
    <format dxfId="13222">
      <pivotArea outline="0" collapsedLevelsAreSubtotals="1" fieldPosition="0"/>
    </format>
    <format dxfId="13221">
      <pivotArea dataOnly="0" labelOnly="1" grandRow="1" outline="0" fieldPosition="0"/>
    </format>
    <format dxfId="13220">
      <pivotArea grandRow="1" outline="0" collapsedLevelsAreSubtotals="1" fieldPosition="0"/>
    </format>
    <format dxfId="13219">
      <pivotArea dataOnly="0" labelOnly="1" grandRow="1" outline="0" fieldPosition="0"/>
    </format>
    <format dxfId="13218">
      <pivotArea type="all" dataOnly="0" outline="0" fieldPosition="0"/>
    </format>
    <format dxfId="13217">
      <pivotArea outline="0" collapsedLevelsAreSubtotals="1" fieldPosition="0"/>
    </format>
    <format dxfId="13216">
      <pivotArea dataOnly="0" labelOnly="1" grandRow="1" outline="0" fieldPosition="0"/>
    </format>
    <format dxfId="13215">
      <pivotArea grandRow="1" outline="0" collapsedLevelsAreSubtotals="1" fieldPosition="0"/>
    </format>
    <format dxfId="13214">
      <pivotArea dataOnly="0" labelOnly="1" grandRow="1" outline="0" fieldPosition="0"/>
    </format>
    <format dxfId="13213">
      <pivotArea type="all" dataOnly="0" outline="0" fieldPosition="0"/>
    </format>
    <format dxfId="13212">
      <pivotArea outline="0" collapsedLevelsAreSubtotals="1" fieldPosition="0"/>
    </format>
    <format dxfId="13211">
      <pivotArea dataOnly="0" labelOnly="1" grandRow="1" outline="0" fieldPosition="0"/>
    </format>
    <format dxfId="13210">
      <pivotArea type="all" dataOnly="0" outline="0" fieldPosition="0"/>
    </format>
    <format dxfId="13209">
      <pivotArea outline="0" collapsedLevelsAreSubtotals="1" fieldPosition="0"/>
    </format>
    <format dxfId="13208">
      <pivotArea dataOnly="0" labelOnly="1" grandRow="1" outline="0" fieldPosition="0"/>
    </format>
    <format dxfId="13207">
      <pivotArea type="all" dataOnly="0" outline="0" fieldPosition="0"/>
    </format>
    <format dxfId="13206">
      <pivotArea outline="0" collapsedLevelsAreSubtotals="1" fieldPosition="0"/>
    </format>
    <format dxfId="13205">
      <pivotArea dataOnly="0" labelOnly="1" grandRow="1" outline="0" fieldPosition="0"/>
    </format>
    <format dxfId="13204">
      <pivotArea type="all" dataOnly="0" outline="0" fieldPosition="0"/>
    </format>
    <format dxfId="13203">
      <pivotArea outline="0" collapsedLevelsAreSubtotals="1" fieldPosition="0"/>
    </format>
    <format dxfId="13202">
      <pivotArea dataOnly="0" labelOnly="1" grandRow="1" outline="0" fieldPosition="0"/>
    </format>
    <format dxfId="13201">
      <pivotArea type="all" dataOnly="0" outline="0" fieldPosition="0"/>
    </format>
    <format dxfId="13200">
      <pivotArea outline="0" collapsedLevelsAreSubtotals="1" fieldPosition="0"/>
    </format>
    <format dxfId="13199">
      <pivotArea dataOnly="0" labelOnly="1" grandRow="1" outline="0" fieldPosition="0"/>
    </format>
    <format dxfId="13198">
      <pivotArea type="all" dataOnly="0" outline="0" fieldPosition="0"/>
    </format>
    <format dxfId="13197">
      <pivotArea outline="0" collapsedLevelsAreSubtotals="1" fieldPosition="0"/>
    </format>
    <format dxfId="13196">
      <pivotArea dataOnly="0" labelOnly="1" grandRow="1" outline="0" fieldPosition="0"/>
    </format>
    <format dxfId="13195">
      <pivotArea type="all" dataOnly="0" outline="0" fieldPosition="0"/>
    </format>
    <format dxfId="13194">
      <pivotArea outline="0" collapsedLevelsAreSubtotals="1" fieldPosition="0"/>
    </format>
    <format dxfId="13193">
      <pivotArea dataOnly="0" labelOnly="1" grandRow="1" outline="0" fieldPosition="0"/>
    </format>
    <format dxfId="13192">
      <pivotArea type="all" dataOnly="0" outline="0" fieldPosition="0"/>
    </format>
    <format dxfId="13191">
      <pivotArea outline="0" collapsedLevelsAreSubtotals="1" fieldPosition="0"/>
    </format>
    <format dxfId="13190">
      <pivotArea dataOnly="0" labelOnly="1" grandRow="1" outline="0" fieldPosition="0"/>
    </format>
    <format dxfId="13189">
      <pivotArea type="all" dataOnly="0" outline="0" fieldPosition="0"/>
    </format>
    <format dxfId="13188">
      <pivotArea outline="0" collapsedLevelsAreSubtotals="1" fieldPosition="0"/>
    </format>
    <format dxfId="13187">
      <pivotArea dataOnly="0" labelOnly="1" grandRow="1" outline="0" fieldPosition="0"/>
    </format>
    <format dxfId="13186">
      <pivotArea grandRow="1" outline="0" collapsedLevelsAreSubtotals="1" fieldPosition="0"/>
    </format>
    <format dxfId="13185">
      <pivotArea dataOnly="0" labelOnly="1" grandRow="1" outline="0" fieldPosition="0"/>
    </format>
    <format dxfId="13184">
      <pivotArea type="all" dataOnly="0" outline="0" fieldPosition="0"/>
    </format>
    <format dxfId="13183">
      <pivotArea outline="0" collapsedLevelsAreSubtotals="1" fieldPosition="0"/>
    </format>
    <format dxfId="13182">
      <pivotArea dataOnly="0" labelOnly="1" grandRow="1" outline="0" fieldPosition="0"/>
    </format>
    <format dxfId="13181">
      <pivotArea type="all" dataOnly="0" outline="0" fieldPosition="0"/>
    </format>
    <format dxfId="13180">
      <pivotArea outline="0" collapsedLevelsAreSubtotals="1" fieldPosition="0"/>
    </format>
    <format dxfId="13179">
      <pivotArea dataOnly="0" labelOnly="1" grandRow="1" outline="0" fieldPosition="0"/>
    </format>
    <format dxfId="13178">
      <pivotArea type="all" dataOnly="0" outline="0" fieldPosition="0"/>
    </format>
    <format dxfId="13177">
      <pivotArea outline="0" collapsedLevelsAreSubtotals="1" fieldPosition="0"/>
    </format>
    <format dxfId="13176">
      <pivotArea dataOnly="0" labelOnly="1" grandRow="1" outline="0" fieldPosition="0"/>
    </format>
    <format dxfId="13175">
      <pivotArea type="all" dataOnly="0" outline="0" fieldPosition="0"/>
    </format>
    <format dxfId="13174">
      <pivotArea outline="0" collapsedLevelsAreSubtotals="1" fieldPosition="0"/>
    </format>
    <format dxfId="13173">
      <pivotArea dataOnly="0" labelOnly="1" grandRow="1" outline="0" fieldPosition="0"/>
    </format>
    <format dxfId="13172">
      <pivotArea type="all" dataOnly="0" outline="0" fieldPosition="0"/>
    </format>
    <format dxfId="13171">
      <pivotArea outline="0" collapsedLevelsAreSubtotals="1" fieldPosition="0"/>
    </format>
    <format dxfId="13170">
      <pivotArea dataOnly="0" labelOnly="1" grandRow="1" outline="0" fieldPosition="0"/>
    </format>
    <format dxfId="13169">
      <pivotArea outline="0" fieldPosition="0">
        <references count="1">
          <reference field="4294967294" count="1">
            <x v="1"/>
          </reference>
        </references>
      </pivotArea>
    </format>
    <format dxfId="13168">
      <pivotArea type="all" dataOnly="0" outline="0" fieldPosition="0"/>
    </format>
    <format dxfId="13167">
      <pivotArea outline="0" collapsedLevelsAreSubtotals="1" fieldPosition="0"/>
    </format>
    <format dxfId="13166">
      <pivotArea field="23" type="button" dataOnly="0" labelOnly="1" outline="0" axis="axisRow" fieldPosition="0"/>
    </format>
    <format dxfId="13165">
      <pivotArea dataOnly="0" labelOnly="1" grandRow="1" outline="0" fieldPosition="0"/>
    </format>
    <format dxfId="13164">
      <pivotArea dataOnly="0" labelOnly="1" outline="0" fieldPosition="0">
        <references count="1">
          <reference field="4294967294" count="2">
            <x v="0"/>
            <x v="1"/>
          </reference>
        </references>
      </pivotArea>
    </format>
    <format dxfId="13163">
      <pivotArea type="all" dataOnly="0" outline="0" fieldPosition="0"/>
    </format>
    <format dxfId="13162">
      <pivotArea outline="0" collapsedLevelsAreSubtotals="1" fieldPosition="0"/>
    </format>
    <format dxfId="13161">
      <pivotArea field="23" type="button" dataOnly="0" labelOnly="1" outline="0" axis="axisRow" fieldPosition="0"/>
    </format>
    <format dxfId="13160">
      <pivotArea dataOnly="0" labelOnly="1" grandRow="1" outline="0" fieldPosition="0"/>
    </format>
    <format dxfId="13159">
      <pivotArea dataOnly="0" labelOnly="1" outline="0" fieldPosition="0">
        <references count="1">
          <reference field="4294967294" count="2">
            <x v="0"/>
            <x v="1"/>
          </reference>
        </references>
      </pivotArea>
    </format>
    <format dxfId="13158">
      <pivotArea type="all" dataOnly="0" outline="0" fieldPosition="0"/>
    </format>
    <format dxfId="13157">
      <pivotArea outline="0" collapsedLevelsAreSubtotals="1" fieldPosition="0"/>
    </format>
    <format dxfId="13156">
      <pivotArea field="23" type="button" dataOnly="0" labelOnly="1" outline="0" axis="axisRow" fieldPosition="0"/>
    </format>
    <format dxfId="13155">
      <pivotArea dataOnly="0" labelOnly="1" grandRow="1" outline="0" fieldPosition="0"/>
    </format>
    <format dxfId="13154">
      <pivotArea dataOnly="0" labelOnly="1" outline="0" fieldPosition="0">
        <references count="1">
          <reference field="4294967294" count="2">
            <x v="0"/>
            <x v="1"/>
          </reference>
        </references>
      </pivotArea>
    </format>
    <format dxfId="13153">
      <pivotArea type="all" dataOnly="0" outline="0" fieldPosition="0"/>
    </format>
    <format dxfId="13152">
      <pivotArea outline="0" collapsedLevelsAreSubtotals="1" fieldPosition="0"/>
    </format>
    <format dxfId="13151">
      <pivotArea field="23" type="button" dataOnly="0" labelOnly="1" outline="0" axis="axisRow" fieldPosition="0"/>
    </format>
    <format dxfId="13150">
      <pivotArea dataOnly="0" labelOnly="1" grandRow="1" outline="0" fieldPosition="0"/>
    </format>
    <format dxfId="13149">
      <pivotArea dataOnly="0" labelOnly="1" outline="0" fieldPosition="0">
        <references count="1">
          <reference field="4294967294" count="2">
            <x v="0"/>
            <x v="1"/>
          </reference>
        </references>
      </pivotArea>
    </format>
    <format dxfId="13148">
      <pivotArea type="all" dataOnly="0" outline="0" fieldPosition="0"/>
    </format>
    <format dxfId="13147">
      <pivotArea outline="0" collapsedLevelsAreSubtotals="1" fieldPosition="0"/>
    </format>
    <format dxfId="13146">
      <pivotArea field="23" type="button" dataOnly="0" labelOnly="1" outline="0" axis="axisRow" fieldPosition="0"/>
    </format>
    <format dxfId="13145">
      <pivotArea dataOnly="0" labelOnly="1" grandRow="1" outline="0" fieldPosition="0"/>
    </format>
    <format dxfId="13144">
      <pivotArea dataOnly="0" labelOnly="1" outline="0" fieldPosition="0">
        <references count="1">
          <reference field="4294967294" count="2">
            <x v="0"/>
            <x v="1"/>
          </reference>
        </references>
      </pivotArea>
    </format>
    <format dxfId="13143">
      <pivotArea type="all" dataOnly="0" outline="0" fieldPosition="0"/>
    </format>
    <format dxfId="13142">
      <pivotArea outline="0" collapsedLevelsAreSubtotals="1" fieldPosition="0"/>
    </format>
    <format dxfId="13141">
      <pivotArea field="23" type="button" dataOnly="0" labelOnly="1" outline="0" axis="axisRow" fieldPosition="0"/>
    </format>
    <format dxfId="13140">
      <pivotArea dataOnly="0" labelOnly="1" grandRow="1" outline="0" fieldPosition="0"/>
    </format>
    <format dxfId="13139">
      <pivotArea dataOnly="0" labelOnly="1" outline="0" fieldPosition="0">
        <references count="1">
          <reference field="4294967294" count="2">
            <x v="0"/>
            <x v="1"/>
          </reference>
        </references>
      </pivotArea>
    </format>
    <format dxfId="13138">
      <pivotArea type="all" dataOnly="0" outline="0" fieldPosition="0"/>
    </format>
    <format dxfId="13137">
      <pivotArea outline="0" collapsedLevelsAreSubtotals="1" fieldPosition="0"/>
    </format>
    <format dxfId="13136">
      <pivotArea field="23" type="button" dataOnly="0" labelOnly="1" outline="0" axis="axisRow" fieldPosition="0"/>
    </format>
    <format dxfId="13135">
      <pivotArea dataOnly="0" labelOnly="1" grandRow="1" outline="0" fieldPosition="0"/>
    </format>
    <format dxfId="13134">
      <pivotArea dataOnly="0" labelOnly="1" outline="0" fieldPosition="0">
        <references count="1">
          <reference field="4294967294" count="2">
            <x v="0"/>
            <x v="1"/>
          </reference>
        </references>
      </pivotArea>
    </format>
    <format dxfId="13133">
      <pivotArea type="all" dataOnly="0" outline="0" fieldPosition="0"/>
    </format>
    <format dxfId="13132">
      <pivotArea outline="0" collapsedLevelsAreSubtotals="1" fieldPosition="0"/>
    </format>
    <format dxfId="13131">
      <pivotArea field="23" type="button" dataOnly="0" labelOnly="1" outline="0" axis="axisRow" fieldPosition="0"/>
    </format>
    <format dxfId="13130">
      <pivotArea dataOnly="0" labelOnly="1" grandRow="1" outline="0" fieldPosition="0"/>
    </format>
    <format dxfId="13129">
      <pivotArea dataOnly="0" labelOnly="1" outline="0" fieldPosition="0">
        <references count="1">
          <reference field="4294967294" count="2">
            <x v="0"/>
            <x v="1"/>
          </reference>
        </references>
      </pivotArea>
    </format>
    <format dxfId="13128">
      <pivotArea field="23" type="button" dataOnly="0" labelOnly="1" outline="0" axis="axisRow" fieldPosition="0"/>
    </format>
    <format dxfId="13127">
      <pivotArea dataOnly="0" labelOnly="1" outline="0" fieldPosition="0">
        <references count="1">
          <reference field="4294967294" count="2">
            <x v="0"/>
            <x v="1"/>
          </reference>
        </references>
      </pivotArea>
    </format>
    <format dxfId="13126">
      <pivotArea grandRow="1" outline="0" collapsedLevelsAreSubtotals="1" fieldPosition="0"/>
    </format>
    <format dxfId="13125">
      <pivotArea dataOnly="0" labelOnly="1" grandRow="1" outline="0" fieldPosition="0"/>
    </format>
    <format dxfId="13124">
      <pivotArea dataOnly="0" labelOnly="1" outline="0" fieldPosition="0">
        <references count="1">
          <reference field="4294967294" count="1">
            <x v="1"/>
          </reference>
        </references>
      </pivotArea>
    </format>
    <format dxfId="13123">
      <pivotArea type="all" dataOnly="0" outline="0" fieldPosition="0"/>
    </format>
    <format dxfId="13122">
      <pivotArea outline="0" collapsedLevelsAreSubtotals="1" fieldPosition="0"/>
    </format>
    <format dxfId="13121">
      <pivotArea field="23" type="button" dataOnly="0" labelOnly="1" outline="0" axis="axisRow" fieldPosition="0"/>
    </format>
    <format dxfId="13120">
      <pivotArea dataOnly="0" labelOnly="1" grandRow="1" outline="0" fieldPosition="0"/>
    </format>
    <format dxfId="13119">
      <pivotArea dataOnly="0" labelOnly="1" outline="0" fieldPosition="0">
        <references count="1">
          <reference field="4294967294" count="2">
            <x v="0"/>
            <x v="1"/>
          </reference>
        </references>
      </pivotArea>
    </format>
    <format dxfId="13118">
      <pivotArea type="all" dataOnly="0" outline="0" fieldPosition="0"/>
    </format>
    <format dxfId="13117">
      <pivotArea outline="0" collapsedLevelsAreSubtotals="1" fieldPosition="0"/>
    </format>
    <format dxfId="13116">
      <pivotArea field="23" type="button" dataOnly="0" labelOnly="1" outline="0" axis="axisRow" fieldPosition="0"/>
    </format>
    <format dxfId="13115">
      <pivotArea dataOnly="0" labelOnly="1" grandRow="1" outline="0" fieldPosition="0"/>
    </format>
    <format dxfId="13114">
      <pivotArea dataOnly="0" labelOnly="1" outline="0" fieldPosition="0">
        <references count="1">
          <reference field="4294967294" count="2">
            <x v="0"/>
            <x v="1"/>
          </reference>
        </references>
      </pivotArea>
    </format>
    <format dxfId="13113">
      <pivotArea type="all" dataOnly="0" outline="0" fieldPosition="0"/>
    </format>
    <format dxfId="13112">
      <pivotArea outline="0" collapsedLevelsAreSubtotals="1" fieldPosition="0"/>
    </format>
    <format dxfId="13111">
      <pivotArea field="23" type="button" dataOnly="0" labelOnly="1" outline="0" axis="axisRow" fieldPosition="0"/>
    </format>
    <format dxfId="13110">
      <pivotArea dataOnly="0" labelOnly="1" grandRow="1" outline="0" fieldPosition="0"/>
    </format>
    <format dxfId="13109">
      <pivotArea dataOnly="0" labelOnly="1" outline="0" fieldPosition="0">
        <references count="1">
          <reference field="4294967294" count="2">
            <x v="0"/>
            <x v="1"/>
          </reference>
        </references>
      </pivotArea>
    </format>
    <format dxfId="13108">
      <pivotArea type="all" dataOnly="0" outline="0" fieldPosition="0"/>
    </format>
    <format dxfId="13107">
      <pivotArea outline="0" collapsedLevelsAreSubtotals="1" fieldPosition="0"/>
    </format>
    <format dxfId="13106">
      <pivotArea field="23" type="button" dataOnly="0" labelOnly="1" outline="0" axis="axisRow" fieldPosition="0"/>
    </format>
    <format dxfId="13105">
      <pivotArea dataOnly="0" labelOnly="1" grandRow="1" outline="0" fieldPosition="0"/>
    </format>
    <format dxfId="13104">
      <pivotArea dataOnly="0" labelOnly="1" outline="0" fieldPosition="0">
        <references count="1">
          <reference field="4294967294" count="2">
            <x v="0"/>
            <x v="1"/>
          </reference>
        </references>
      </pivotArea>
    </format>
    <format dxfId="13103">
      <pivotArea type="all" dataOnly="0" outline="0" fieldPosition="0"/>
    </format>
    <format dxfId="13102">
      <pivotArea outline="0" collapsedLevelsAreSubtotals="1" fieldPosition="0"/>
    </format>
    <format dxfId="13101">
      <pivotArea field="23" type="button" dataOnly="0" labelOnly="1" outline="0" axis="axisRow" fieldPosition="0"/>
    </format>
    <format dxfId="13100">
      <pivotArea dataOnly="0" labelOnly="1" grandRow="1" outline="0" fieldPosition="0"/>
    </format>
    <format dxfId="13099">
      <pivotArea dataOnly="0" labelOnly="1" outline="0" fieldPosition="0">
        <references count="1">
          <reference field="4294967294" count="2">
            <x v="0"/>
            <x v="1"/>
          </reference>
        </references>
      </pivotArea>
    </format>
    <format dxfId="13098">
      <pivotArea type="all" dataOnly="0" outline="0" fieldPosition="0"/>
    </format>
    <format dxfId="13097">
      <pivotArea outline="0" collapsedLevelsAreSubtotals="1" fieldPosition="0"/>
    </format>
    <format dxfId="13096">
      <pivotArea field="23" type="button" dataOnly="0" labelOnly="1" outline="0" axis="axisRow" fieldPosition="0"/>
    </format>
    <format dxfId="13095">
      <pivotArea dataOnly="0" labelOnly="1" grandRow="1" outline="0" fieldPosition="0"/>
    </format>
    <format dxfId="13094">
      <pivotArea dataOnly="0" labelOnly="1" outline="0" fieldPosition="0">
        <references count="1">
          <reference field="4294967294" count="2">
            <x v="0"/>
            <x v="1"/>
          </reference>
        </references>
      </pivotArea>
    </format>
    <format dxfId="13093">
      <pivotArea type="all" dataOnly="0" outline="0" fieldPosition="0"/>
    </format>
    <format dxfId="13092">
      <pivotArea outline="0" collapsedLevelsAreSubtotals="1" fieldPosition="0"/>
    </format>
    <format dxfId="13091">
      <pivotArea field="23" type="button" dataOnly="0" labelOnly="1" outline="0" axis="axisRow" fieldPosition="0"/>
    </format>
    <format dxfId="13090">
      <pivotArea dataOnly="0" labelOnly="1" grandRow="1" outline="0" fieldPosition="0"/>
    </format>
    <format dxfId="13089">
      <pivotArea dataOnly="0" labelOnly="1" outline="0" fieldPosition="0">
        <references count="1">
          <reference field="4294967294" count="2">
            <x v="0"/>
            <x v="1"/>
          </reference>
        </references>
      </pivotArea>
    </format>
    <format dxfId="13088">
      <pivotArea type="all" dataOnly="0" outline="0" fieldPosition="0"/>
    </format>
    <format dxfId="13087">
      <pivotArea outline="0" collapsedLevelsAreSubtotals="1" fieldPosition="0"/>
    </format>
    <format dxfId="13086">
      <pivotArea field="23" type="button" dataOnly="0" labelOnly="1" outline="0" axis="axisRow" fieldPosition="0"/>
    </format>
    <format dxfId="13085">
      <pivotArea dataOnly="0" labelOnly="1" grandRow="1" outline="0" fieldPosition="0"/>
    </format>
    <format dxfId="13084">
      <pivotArea dataOnly="0" labelOnly="1" outline="0" fieldPosition="0">
        <references count="1">
          <reference field="4294967294" count="2">
            <x v="0"/>
            <x v="1"/>
          </reference>
        </references>
      </pivotArea>
    </format>
    <format dxfId="13083">
      <pivotArea field="23" type="button" dataOnly="0" labelOnly="1" outline="0" axis="axisRow" fieldPosition="0"/>
    </format>
    <format dxfId="13082">
      <pivotArea dataOnly="0" labelOnly="1" outline="0" fieldPosition="0">
        <references count="1">
          <reference field="4294967294" count="2">
            <x v="0"/>
            <x v="1"/>
          </reference>
        </references>
      </pivotArea>
    </format>
    <format dxfId="13081">
      <pivotArea type="all" dataOnly="0" outline="0" fieldPosition="0"/>
    </format>
    <format dxfId="13080">
      <pivotArea outline="0" collapsedLevelsAreSubtotals="1" fieldPosition="0"/>
    </format>
    <format dxfId="13079">
      <pivotArea field="23" type="button" dataOnly="0" labelOnly="1" outline="0" axis="axisRow" fieldPosition="0"/>
    </format>
    <format dxfId="13078">
      <pivotArea dataOnly="0" labelOnly="1" grandRow="1" outline="0" fieldPosition="0"/>
    </format>
    <format dxfId="13077">
      <pivotArea dataOnly="0" labelOnly="1" outline="0" fieldPosition="0">
        <references count="1">
          <reference field="4294967294" count="2">
            <x v="0"/>
            <x v="1"/>
          </reference>
        </references>
      </pivotArea>
    </format>
    <format dxfId="13076">
      <pivotArea type="all" dataOnly="0" outline="0" fieldPosition="0"/>
    </format>
    <format dxfId="13075">
      <pivotArea outline="0" collapsedLevelsAreSubtotals="1" fieldPosition="0"/>
    </format>
    <format dxfId="13074">
      <pivotArea field="23" type="button" dataOnly="0" labelOnly="1" outline="0" axis="axisRow" fieldPosition="0"/>
    </format>
    <format dxfId="13073">
      <pivotArea dataOnly="0" labelOnly="1" grandRow="1" outline="0" fieldPosition="0"/>
    </format>
    <format dxfId="13072">
      <pivotArea dataOnly="0" labelOnly="1" outline="0" fieldPosition="0">
        <references count="1">
          <reference field="4294967294" count="2">
            <x v="0"/>
            <x v="1"/>
          </reference>
        </references>
      </pivotArea>
    </format>
    <format dxfId="13071">
      <pivotArea type="all" dataOnly="0" outline="0" fieldPosition="0"/>
    </format>
    <format dxfId="13070">
      <pivotArea outline="0" collapsedLevelsAreSubtotals="1" fieldPosition="0"/>
    </format>
    <format dxfId="13069">
      <pivotArea field="23" type="button" dataOnly="0" labelOnly="1" outline="0" axis="axisRow" fieldPosition="0"/>
    </format>
    <format dxfId="13068">
      <pivotArea dataOnly="0" labelOnly="1" grandRow="1" outline="0" fieldPosition="0"/>
    </format>
    <format dxfId="13067">
      <pivotArea dataOnly="0" labelOnly="1" outline="0" fieldPosition="0">
        <references count="1">
          <reference field="4294967294" count="2">
            <x v="0"/>
            <x v="1"/>
          </reference>
        </references>
      </pivotArea>
    </format>
    <format dxfId="13066">
      <pivotArea grandRow="1" outline="0" collapsedLevelsAreSubtotals="1" fieldPosition="0"/>
    </format>
    <format dxfId="13065">
      <pivotArea dataOnly="0" labelOnly="1" grandRow="1" outline="0" fieldPosition="0"/>
    </format>
    <format dxfId="13064">
      <pivotArea grandRow="1" outline="0" collapsedLevelsAreSubtotals="1" fieldPosition="0"/>
    </format>
    <format dxfId="13063">
      <pivotArea dataOnly="0" labelOnly="1" grandRow="1" outline="0" fieldPosition="0"/>
    </format>
    <format dxfId="13062">
      <pivotArea type="all" dataOnly="0" outline="0" fieldPosition="0"/>
    </format>
    <format dxfId="13061">
      <pivotArea outline="0" collapsedLevelsAreSubtotals="1" fieldPosition="0"/>
    </format>
    <format dxfId="13060">
      <pivotArea field="23" type="button" dataOnly="0" labelOnly="1" outline="0" axis="axisRow" fieldPosition="0"/>
    </format>
    <format dxfId="13059">
      <pivotArea dataOnly="0" labelOnly="1" grandRow="1" outline="0" fieldPosition="0"/>
    </format>
    <format dxfId="13058">
      <pivotArea dataOnly="0" labelOnly="1" outline="0" fieldPosition="0">
        <references count="1">
          <reference field="4294967294" count="2">
            <x v="0"/>
            <x v="1"/>
          </reference>
        </references>
      </pivotArea>
    </format>
    <format dxfId="13057">
      <pivotArea type="all" dataOnly="0" outline="0" fieldPosition="0"/>
    </format>
    <format dxfId="13056">
      <pivotArea outline="0" collapsedLevelsAreSubtotals="1" fieldPosition="0"/>
    </format>
    <format dxfId="13055">
      <pivotArea field="23" type="button" dataOnly="0" labelOnly="1" outline="0" axis="axisRow" fieldPosition="0"/>
    </format>
    <format dxfId="13054">
      <pivotArea dataOnly="0" labelOnly="1" grandRow="1" outline="0" fieldPosition="0"/>
    </format>
    <format dxfId="13053">
      <pivotArea dataOnly="0" labelOnly="1" outline="0" fieldPosition="0">
        <references count="1">
          <reference field="4294967294" count="2">
            <x v="0"/>
            <x v="1"/>
          </reference>
        </references>
      </pivotArea>
    </format>
    <format dxfId="13052">
      <pivotArea type="all" dataOnly="0" outline="0" fieldPosition="0"/>
    </format>
    <format dxfId="13051">
      <pivotArea outline="0" collapsedLevelsAreSubtotals="1" fieldPosition="0"/>
    </format>
    <format dxfId="13050">
      <pivotArea field="23" type="button" dataOnly="0" labelOnly="1" outline="0" axis="axisRow" fieldPosition="0"/>
    </format>
    <format dxfId="13049">
      <pivotArea dataOnly="0" labelOnly="1" grandRow="1" outline="0" fieldPosition="0"/>
    </format>
    <format dxfId="13048">
      <pivotArea dataOnly="0" labelOnly="1" outline="0" fieldPosition="0">
        <references count="1">
          <reference field="4294967294" count="2">
            <x v="0"/>
            <x v="1"/>
          </reference>
        </references>
      </pivotArea>
    </format>
    <format dxfId="13047">
      <pivotArea type="all" dataOnly="0" outline="0" fieldPosition="0"/>
    </format>
    <format dxfId="13046">
      <pivotArea outline="0" collapsedLevelsAreSubtotals="1" fieldPosition="0"/>
    </format>
    <format dxfId="13045">
      <pivotArea field="23" type="button" dataOnly="0" labelOnly="1" outline="0" axis="axisRow" fieldPosition="0"/>
    </format>
    <format dxfId="13044">
      <pivotArea dataOnly="0" labelOnly="1" grandRow="1" outline="0" fieldPosition="0"/>
    </format>
    <format dxfId="13043">
      <pivotArea dataOnly="0" labelOnly="1" outline="0" fieldPosition="0">
        <references count="1">
          <reference field="4294967294" count="2">
            <x v="0"/>
            <x v="1"/>
          </reference>
        </references>
      </pivotArea>
    </format>
    <format dxfId="13042">
      <pivotArea type="all" dataOnly="0" outline="0" fieldPosition="0"/>
    </format>
    <format dxfId="13041">
      <pivotArea outline="0" collapsedLevelsAreSubtotals="1" fieldPosition="0"/>
    </format>
    <format dxfId="13040">
      <pivotArea field="23" type="button" dataOnly="0" labelOnly="1" outline="0" axis="axisRow" fieldPosition="0"/>
    </format>
    <format dxfId="13039">
      <pivotArea dataOnly="0" labelOnly="1" grandRow="1" outline="0" fieldPosition="0"/>
    </format>
    <format dxfId="13038">
      <pivotArea dataOnly="0" labelOnly="1" outline="0" fieldPosition="0">
        <references count="1">
          <reference field="4294967294" count="2">
            <x v="0"/>
            <x v="1"/>
          </reference>
        </references>
      </pivotArea>
    </format>
    <format dxfId="13037">
      <pivotArea type="all" dataOnly="0" outline="0" fieldPosition="0"/>
    </format>
    <format dxfId="13036">
      <pivotArea outline="0" collapsedLevelsAreSubtotals="1" fieldPosition="0"/>
    </format>
    <format dxfId="13035">
      <pivotArea field="23" type="button" dataOnly="0" labelOnly="1" outline="0" axis="axisRow" fieldPosition="0"/>
    </format>
    <format dxfId="13034">
      <pivotArea dataOnly="0" labelOnly="1" grandRow="1" outline="0" fieldPosition="0"/>
    </format>
    <format dxfId="13033">
      <pivotArea dataOnly="0" labelOnly="1" outline="0" fieldPosition="0">
        <references count="1">
          <reference field="4294967294" count="2">
            <x v="0"/>
            <x v="1"/>
          </reference>
        </references>
      </pivotArea>
    </format>
    <format dxfId="13032">
      <pivotArea type="all" dataOnly="0" outline="0" fieldPosition="0"/>
    </format>
    <format dxfId="13031">
      <pivotArea outline="0" collapsedLevelsAreSubtotals="1" fieldPosition="0"/>
    </format>
    <format dxfId="13030">
      <pivotArea field="23" type="button" dataOnly="0" labelOnly="1" outline="0" axis="axisRow" fieldPosition="0"/>
    </format>
    <format dxfId="13029">
      <pivotArea dataOnly="0" labelOnly="1" grandRow="1" outline="0" fieldPosition="0"/>
    </format>
    <format dxfId="13028">
      <pivotArea dataOnly="0" labelOnly="1" outline="0" fieldPosition="0">
        <references count="1">
          <reference field="4294967294" count="2">
            <x v="0"/>
            <x v="1"/>
          </reference>
        </references>
      </pivotArea>
    </format>
    <format dxfId="13027">
      <pivotArea type="all" dataOnly="0" outline="0" fieldPosition="0"/>
    </format>
    <format dxfId="13026">
      <pivotArea outline="0" collapsedLevelsAreSubtotals="1" fieldPosition="0"/>
    </format>
    <format dxfId="13025">
      <pivotArea field="23" type="button" dataOnly="0" labelOnly="1" outline="0" axis="axisRow" fieldPosition="0"/>
    </format>
    <format dxfId="13024">
      <pivotArea dataOnly="0" labelOnly="1" grandRow="1" outline="0" fieldPosition="0"/>
    </format>
    <format dxfId="13023">
      <pivotArea dataOnly="0" labelOnly="1" outline="0" fieldPosition="0">
        <references count="1">
          <reference field="4294967294" count="2">
            <x v="0"/>
            <x v="1"/>
          </reference>
        </references>
      </pivotArea>
    </format>
    <format dxfId="13022">
      <pivotArea type="all" dataOnly="0" outline="0" fieldPosition="0"/>
    </format>
    <format dxfId="13021">
      <pivotArea outline="0" collapsedLevelsAreSubtotals="1" fieldPosition="0"/>
    </format>
    <format dxfId="13020">
      <pivotArea field="23" type="button" dataOnly="0" labelOnly="1" outline="0" axis="axisRow" fieldPosition="0"/>
    </format>
    <format dxfId="13019">
      <pivotArea dataOnly="0" labelOnly="1" grandRow="1" outline="0" fieldPosition="0"/>
    </format>
    <format dxfId="13018">
      <pivotArea dataOnly="0" labelOnly="1" outline="0" fieldPosition="0">
        <references count="1">
          <reference field="4294967294" count="2">
            <x v="0"/>
            <x v="1"/>
          </reference>
        </references>
      </pivotArea>
    </format>
    <format dxfId="13017">
      <pivotArea type="all" dataOnly="0" outline="0" fieldPosition="0"/>
    </format>
    <format dxfId="13016">
      <pivotArea outline="0" collapsedLevelsAreSubtotals="1" fieldPosition="0"/>
    </format>
    <format dxfId="13015">
      <pivotArea field="23" type="button" dataOnly="0" labelOnly="1" outline="0" axis="axisRow" fieldPosition="0"/>
    </format>
    <format dxfId="13014">
      <pivotArea dataOnly="0" labelOnly="1" grandRow="1" outline="0" fieldPosition="0"/>
    </format>
    <format dxfId="13013">
      <pivotArea dataOnly="0" labelOnly="1" outline="0" fieldPosition="0">
        <references count="1">
          <reference field="4294967294" count="2">
            <x v="0"/>
            <x v="1"/>
          </reference>
        </references>
      </pivotArea>
    </format>
    <format dxfId="13012">
      <pivotArea type="all" dataOnly="0" outline="0" fieldPosition="0"/>
    </format>
    <format dxfId="13011">
      <pivotArea outline="0" collapsedLevelsAreSubtotals="1" fieldPosition="0"/>
    </format>
    <format dxfId="13010">
      <pivotArea field="23" type="button" dataOnly="0" labelOnly="1" outline="0" axis="axisRow" fieldPosition="0"/>
    </format>
    <format dxfId="13009">
      <pivotArea dataOnly="0" labelOnly="1" grandRow="1" outline="0" fieldPosition="0"/>
    </format>
    <format dxfId="13008">
      <pivotArea dataOnly="0" labelOnly="1" outline="0" fieldPosition="0">
        <references count="1">
          <reference field="4294967294" count="2">
            <x v="0"/>
            <x v="1"/>
          </reference>
        </references>
      </pivotArea>
    </format>
    <format dxfId="13007">
      <pivotArea type="all" dataOnly="0" outline="0" fieldPosition="0"/>
    </format>
    <format dxfId="13006">
      <pivotArea outline="0" collapsedLevelsAreSubtotals="1" fieldPosition="0"/>
    </format>
    <format dxfId="13005">
      <pivotArea field="23" type="button" dataOnly="0" labelOnly="1" outline="0" axis="axisRow" fieldPosition="0"/>
    </format>
    <format dxfId="13004">
      <pivotArea dataOnly="0" labelOnly="1" grandRow="1" outline="0" fieldPosition="0"/>
    </format>
    <format dxfId="13003">
      <pivotArea dataOnly="0" labelOnly="1" outline="0" fieldPosition="0">
        <references count="1">
          <reference field="4294967294" count="2">
            <x v="0"/>
            <x v="1"/>
          </reference>
        </references>
      </pivotArea>
    </format>
    <format dxfId="13002">
      <pivotArea type="all" dataOnly="0" outline="0" fieldPosition="0"/>
    </format>
    <format dxfId="13001">
      <pivotArea outline="0" collapsedLevelsAreSubtotals="1" fieldPosition="0"/>
    </format>
    <format dxfId="13000">
      <pivotArea field="23" type="button" dataOnly="0" labelOnly="1" outline="0" axis="axisRow" fieldPosition="0"/>
    </format>
    <format dxfId="12999">
      <pivotArea dataOnly="0" labelOnly="1" grandRow="1" outline="0" fieldPosition="0"/>
    </format>
    <format dxfId="12998">
      <pivotArea dataOnly="0" labelOnly="1" outline="0" fieldPosition="0">
        <references count="1">
          <reference field="4294967294" count="2">
            <x v="0"/>
            <x v="1"/>
          </reference>
        </references>
      </pivotArea>
    </format>
    <format dxfId="12997">
      <pivotArea type="all" dataOnly="0" outline="0" fieldPosition="0"/>
    </format>
    <format dxfId="12996">
      <pivotArea outline="0" collapsedLevelsAreSubtotals="1" fieldPosition="0"/>
    </format>
    <format dxfId="12995">
      <pivotArea field="23" type="button" dataOnly="0" labelOnly="1" outline="0" axis="axisRow" fieldPosition="0"/>
    </format>
    <format dxfId="12994">
      <pivotArea dataOnly="0" labelOnly="1" grandRow="1" outline="0" fieldPosition="0"/>
    </format>
    <format dxfId="12993">
      <pivotArea dataOnly="0" labelOnly="1" outline="0" fieldPosition="0">
        <references count="1">
          <reference field="4294967294" count="2">
            <x v="0"/>
            <x v="1"/>
          </reference>
        </references>
      </pivotArea>
    </format>
    <format dxfId="12992">
      <pivotArea type="all" dataOnly="0" outline="0" fieldPosition="0"/>
    </format>
    <format dxfId="12991">
      <pivotArea outline="0" collapsedLevelsAreSubtotals="1" fieldPosition="0"/>
    </format>
    <format dxfId="12990">
      <pivotArea field="23" type="button" dataOnly="0" labelOnly="1" outline="0" axis="axisRow" fieldPosition="0"/>
    </format>
    <format dxfId="12989">
      <pivotArea dataOnly="0" labelOnly="1" grandRow="1" outline="0" fieldPosition="0"/>
    </format>
    <format dxfId="12988">
      <pivotArea dataOnly="0" labelOnly="1" outline="0" fieldPosition="0">
        <references count="1">
          <reference field="4294967294" count="2">
            <x v="0"/>
            <x v="1"/>
          </reference>
        </references>
      </pivotArea>
    </format>
    <format dxfId="12987">
      <pivotArea type="all" dataOnly="0" outline="0" fieldPosition="0"/>
    </format>
    <format dxfId="12986">
      <pivotArea outline="0" collapsedLevelsAreSubtotals="1" fieldPosition="0"/>
    </format>
    <format dxfId="12985">
      <pivotArea field="23" type="button" dataOnly="0" labelOnly="1" outline="0" axis="axisRow" fieldPosition="0"/>
    </format>
    <format dxfId="12984">
      <pivotArea dataOnly="0" labelOnly="1" grandRow="1" outline="0" fieldPosition="0"/>
    </format>
    <format dxfId="12983">
      <pivotArea dataOnly="0" labelOnly="1" outline="0" fieldPosition="0">
        <references count="1">
          <reference field="4294967294" count="2">
            <x v="0"/>
            <x v="1"/>
          </reference>
        </references>
      </pivotArea>
    </format>
    <format dxfId="12982">
      <pivotArea type="all" dataOnly="0" outline="0" fieldPosition="0"/>
    </format>
    <format dxfId="12981">
      <pivotArea outline="0" collapsedLevelsAreSubtotals="1" fieldPosition="0"/>
    </format>
    <format dxfId="12980">
      <pivotArea field="23" type="button" dataOnly="0" labelOnly="1" outline="0" axis="axisRow" fieldPosition="0"/>
    </format>
    <format dxfId="12979">
      <pivotArea dataOnly="0" labelOnly="1" grandRow="1" outline="0" fieldPosition="0"/>
    </format>
    <format dxfId="12978">
      <pivotArea dataOnly="0" labelOnly="1" outline="0" fieldPosition="0">
        <references count="1">
          <reference field="4294967294" count="2">
            <x v="0"/>
            <x v="1"/>
          </reference>
        </references>
      </pivotArea>
    </format>
    <format dxfId="12977">
      <pivotArea type="all" dataOnly="0" outline="0" fieldPosition="0"/>
    </format>
    <format dxfId="12976">
      <pivotArea outline="0" collapsedLevelsAreSubtotals="1" fieldPosition="0"/>
    </format>
    <format dxfId="12975">
      <pivotArea field="23" type="button" dataOnly="0" labelOnly="1" outline="0" axis="axisRow" fieldPosition="0"/>
    </format>
    <format dxfId="12974">
      <pivotArea dataOnly="0" labelOnly="1" grandRow="1" outline="0" fieldPosition="0"/>
    </format>
    <format dxfId="12973">
      <pivotArea dataOnly="0" labelOnly="1" outline="0" fieldPosition="0">
        <references count="1">
          <reference field="4294967294" count="2">
            <x v="0"/>
            <x v="1"/>
          </reference>
        </references>
      </pivotArea>
    </format>
    <format dxfId="12972">
      <pivotArea type="all" dataOnly="0" outline="0" fieldPosition="0"/>
    </format>
    <format dxfId="12971">
      <pivotArea outline="0" collapsedLevelsAreSubtotals="1" fieldPosition="0"/>
    </format>
    <format dxfId="12970">
      <pivotArea field="23" type="button" dataOnly="0" labelOnly="1" outline="0" axis="axisRow" fieldPosition="0"/>
    </format>
    <format dxfId="12969">
      <pivotArea dataOnly="0" labelOnly="1" grandRow="1" outline="0" fieldPosition="0"/>
    </format>
    <format dxfId="12968">
      <pivotArea dataOnly="0" labelOnly="1" outline="0" fieldPosition="0">
        <references count="1">
          <reference field="4294967294" count="2">
            <x v="0"/>
            <x v="1"/>
          </reference>
        </references>
      </pivotArea>
    </format>
    <format dxfId="12967">
      <pivotArea type="all" dataOnly="0" outline="0" fieldPosition="0"/>
    </format>
    <format dxfId="12966">
      <pivotArea outline="0" collapsedLevelsAreSubtotals="1" fieldPosition="0"/>
    </format>
    <format dxfId="12965">
      <pivotArea field="23" type="button" dataOnly="0" labelOnly="1" outline="0" axis="axisRow" fieldPosition="0"/>
    </format>
    <format dxfId="12964">
      <pivotArea dataOnly="0" labelOnly="1" grandRow="1" outline="0" fieldPosition="0"/>
    </format>
    <format dxfId="12963">
      <pivotArea dataOnly="0" labelOnly="1" outline="0" fieldPosition="0">
        <references count="1">
          <reference field="4294967294" count="2">
            <x v="0"/>
            <x v="1"/>
          </reference>
        </references>
      </pivotArea>
    </format>
    <format dxfId="12962">
      <pivotArea type="all" dataOnly="0" outline="0" fieldPosition="0"/>
    </format>
    <format dxfId="12961">
      <pivotArea outline="0" collapsedLevelsAreSubtotals="1" fieldPosition="0"/>
    </format>
    <format dxfId="12960">
      <pivotArea field="23" type="button" dataOnly="0" labelOnly="1" outline="0" axis="axisRow" fieldPosition="0"/>
    </format>
    <format dxfId="12959">
      <pivotArea dataOnly="0" labelOnly="1" grandRow="1" outline="0" fieldPosition="0"/>
    </format>
    <format dxfId="12958">
      <pivotArea dataOnly="0" labelOnly="1" outline="0" fieldPosition="0">
        <references count="1">
          <reference field="4294967294" count="2">
            <x v="0"/>
            <x v="1"/>
          </reference>
        </references>
      </pivotArea>
    </format>
    <format dxfId="12957">
      <pivotArea type="all" dataOnly="0" outline="0" fieldPosition="0"/>
    </format>
    <format dxfId="12956">
      <pivotArea outline="0" collapsedLevelsAreSubtotals="1" fieldPosition="0"/>
    </format>
    <format dxfId="12955">
      <pivotArea field="23" type="button" dataOnly="0" labelOnly="1" outline="0" axis="axisRow" fieldPosition="0"/>
    </format>
    <format dxfId="12954">
      <pivotArea dataOnly="0" labelOnly="1" grandRow="1" outline="0" fieldPosition="0"/>
    </format>
    <format dxfId="12953">
      <pivotArea dataOnly="0" labelOnly="1" outline="0" fieldPosition="0">
        <references count="1">
          <reference field="4294967294" count="2">
            <x v="0"/>
            <x v="1"/>
          </reference>
        </references>
      </pivotArea>
    </format>
    <format dxfId="12952">
      <pivotArea type="all" dataOnly="0" outline="0" fieldPosition="0"/>
    </format>
    <format dxfId="12951">
      <pivotArea outline="0" collapsedLevelsAreSubtotals="1" fieldPosition="0"/>
    </format>
    <format dxfId="12950">
      <pivotArea field="23" type="button" dataOnly="0" labelOnly="1" outline="0" axis="axisRow" fieldPosition="0"/>
    </format>
    <format dxfId="12949">
      <pivotArea dataOnly="0" labelOnly="1" grandRow="1" outline="0" fieldPosition="0"/>
    </format>
    <format dxfId="12948">
      <pivotArea dataOnly="0" labelOnly="1" outline="0" fieldPosition="0">
        <references count="1">
          <reference field="4294967294" count="2">
            <x v="0"/>
            <x v="1"/>
          </reference>
        </references>
      </pivotArea>
    </format>
    <format dxfId="12947">
      <pivotArea grandRow="1" outline="0" collapsedLevelsAreSubtotals="1" fieldPosition="0"/>
    </format>
    <format dxfId="12946">
      <pivotArea dataOnly="0" labelOnly="1" grandRow="1" outline="0" fieldPosition="0"/>
    </format>
    <format dxfId="12945">
      <pivotArea type="all" dataOnly="0" outline="0" fieldPosition="0"/>
    </format>
    <format dxfId="12944">
      <pivotArea outline="0" collapsedLevelsAreSubtotals="1" fieldPosition="0"/>
    </format>
    <format dxfId="12943">
      <pivotArea field="23" type="button" dataOnly="0" labelOnly="1" outline="0" axis="axisRow" fieldPosition="0"/>
    </format>
    <format dxfId="12942">
      <pivotArea dataOnly="0" labelOnly="1" grandRow="1" outline="0" fieldPosition="0"/>
    </format>
    <format dxfId="12941">
      <pivotArea dataOnly="0" labelOnly="1" outline="0" fieldPosition="0">
        <references count="1">
          <reference field="4294967294" count="2">
            <x v="0"/>
            <x v="1"/>
          </reference>
        </references>
      </pivotArea>
    </format>
    <format dxfId="12940">
      <pivotArea grandRow="1" outline="0" collapsedLevelsAreSubtotals="1" fieldPosition="0"/>
    </format>
    <format dxfId="12939">
      <pivotArea dataOnly="0" labelOnly="1" grandRow="1" outline="0" fieldPosition="0"/>
    </format>
    <format dxfId="12938">
      <pivotArea type="all" dataOnly="0" outline="0" fieldPosition="0"/>
    </format>
    <format dxfId="12937">
      <pivotArea outline="0" collapsedLevelsAreSubtotals="1" fieldPosition="0"/>
    </format>
    <format dxfId="12936">
      <pivotArea field="23" type="button" dataOnly="0" labelOnly="1" outline="0" axis="axisRow" fieldPosition="0"/>
    </format>
    <format dxfId="12935">
      <pivotArea dataOnly="0" labelOnly="1" fieldPosition="0">
        <references count="1">
          <reference field="23" count="6">
            <x v="2"/>
            <x v="7"/>
            <x v="8"/>
            <x v="12"/>
            <x v="13"/>
            <x v="14"/>
          </reference>
        </references>
      </pivotArea>
    </format>
    <format dxfId="12934">
      <pivotArea dataOnly="0" labelOnly="1" grandRow="1" outline="0" fieldPosition="0"/>
    </format>
    <format dxfId="12933">
      <pivotArea dataOnly="0" labelOnly="1" outline="0" fieldPosition="0">
        <references count="1">
          <reference field="4294967294" count="2">
            <x v="0"/>
            <x v="1"/>
          </reference>
        </references>
      </pivotArea>
    </format>
    <format dxfId="12932">
      <pivotArea type="all" dataOnly="0" outline="0" fieldPosition="0"/>
    </format>
    <format dxfId="12931">
      <pivotArea outline="0" collapsedLevelsAreSubtotals="1" fieldPosition="0"/>
    </format>
    <format dxfId="12930">
      <pivotArea field="23" type="button" dataOnly="0" labelOnly="1" outline="0" axis="axisRow" fieldPosition="0"/>
    </format>
    <format dxfId="12929">
      <pivotArea dataOnly="0" labelOnly="1" fieldPosition="0">
        <references count="1">
          <reference field="23" count="9">
            <x v="0"/>
            <x v="2"/>
            <x v="6"/>
            <x v="7"/>
            <x v="8"/>
            <x v="9"/>
            <x v="12"/>
            <x v="13"/>
            <x v="14"/>
          </reference>
        </references>
      </pivotArea>
    </format>
    <format dxfId="12928">
      <pivotArea dataOnly="0" labelOnly="1" grandRow="1" outline="0" fieldPosition="0"/>
    </format>
    <format dxfId="1292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13922">
      <pivotArea type="all" dataOnly="0" outline="0" fieldPosition="0"/>
    </format>
    <format dxfId="13921">
      <pivotArea outline="0" collapsedLevelsAreSubtotals="1" fieldPosition="0"/>
    </format>
    <format dxfId="13920">
      <pivotArea dataOnly="0" labelOnly="1" outline="0" axis="axisValues" fieldPosition="0"/>
    </format>
    <format dxfId="13919">
      <pivotArea dataOnly="0" labelOnly="1" grandRow="1" outline="0" fieldPosition="0"/>
    </format>
    <format dxfId="13918">
      <pivotArea dataOnly="0" labelOnly="1" outline="0" axis="axisValues" fieldPosition="0"/>
    </format>
    <format dxfId="13917">
      <pivotArea type="all" dataOnly="0" outline="0" fieldPosition="0"/>
    </format>
    <format dxfId="13916">
      <pivotArea outline="0" collapsedLevelsAreSubtotals="1" fieldPosition="0"/>
    </format>
    <format dxfId="13915">
      <pivotArea dataOnly="0" labelOnly="1" outline="0" axis="axisValues" fieldPosition="0"/>
    </format>
    <format dxfId="13914">
      <pivotArea dataOnly="0" labelOnly="1" grandRow="1" outline="0" fieldPosition="0"/>
    </format>
    <format dxfId="13913">
      <pivotArea dataOnly="0" labelOnly="1" outline="0" axis="axisValues" fieldPosition="0"/>
    </format>
    <format dxfId="13912">
      <pivotArea outline="0" collapsedLevelsAreSubtotals="1" fieldPosition="0"/>
    </format>
    <format dxfId="13911">
      <pivotArea dataOnly="0" labelOnly="1" grandRow="1" outline="0" fieldPosition="0"/>
    </format>
    <format dxfId="13910">
      <pivotArea dataOnly="0" labelOnly="1" grandCol="1" outline="0" fieldPosition="0"/>
    </format>
    <format dxfId="13909">
      <pivotArea outline="0" collapsedLevelsAreSubtotals="1" fieldPosition="0"/>
    </format>
    <format dxfId="13908">
      <pivotArea dataOnly="0" labelOnly="1" grandRow="1" outline="0" fieldPosition="0"/>
    </format>
    <format dxfId="13907">
      <pivotArea dataOnly="0" labelOnly="1" grandCol="1" outline="0" fieldPosition="0"/>
    </format>
    <format dxfId="13906">
      <pivotArea dataOnly="0" labelOnly="1" grandRow="1" outline="0" fieldPosition="0"/>
    </format>
    <format dxfId="13905">
      <pivotArea grandRow="1" outline="0" collapsedLevelsAreSubtotals="1" fieldPosition="0"/>
    </format>
    <format dxfId="13904">
      <pivotArea dataOnly="0" labelOnly="1" grandRow="1" outline="0" fieldPosition="0"/>
    </format>
    <format dxfId="13903">
      <pivotArea type="origin" dataOnly="0" labelOnly="1" outline="0" fieldPosition="0"/>
    </format>
    <format dxfId="13902">
      <pivotArea field="12" type="button" dataOnly="0" labelOnly="1" outline="0" axis="axisCol" fieldPosition="0"/>
    </format>
    <format dxfId="13901">
      <pivotArea type="topRight" dataOnly="0" labelOnly="1" outline="0" fieldPosition="0"/>
    </format>
    <format dxfId="13900">
      <pivotArea dataOnly="0" labelOnly="1" grandCol="1" outline="0" fieldPosition="0"/>
    </format>
    <format dxfId="13899">
      <pivotArea grandRow="1" outline="0" collapsedLevelsAreSubtotals="1" fieldPosition="0"/>
    </format>
    <format dxfId="13898">
      <pivotArea dataOnly="0" labelOnly="1" grandRow="1" outline="0" fieldPosition="0"/>
    </format>
    <format dxfId="13897">
      <pivotArea grandRow="1" outline="0" collapsedLevelsAreSubtotals="1" fieldPosition="0"/>
    </format>
    <format dxfId="13896">
      <pivotArea dataOnly="0" labelOnly="1" grandRow="1" outline="0" fieldPosition="0"/>
    </format>
    <format dxfId="13895">
      <pivotArea grandRow="1" outline="0" collapsedLevelsAreSubtotals="1" fieldPosition="0"/>
    </format>
    <format dxfId="13894">
      <pivotArea dataOnly="0" labelOnly="1" grandRow="1" outline="0" fieldPosition="0"/>
    </format>
    <format dxfId="13893">
      <pivotArea outline="0" fieldPosition="0">
        <references count="1">
          <reference field="4294967294" count="1">
            <x v="1"/>
          </reference>
        </references>
      </pivotArea>
    </format>
    <format dxfId="13892">
      <pivotArea type="all" dataOnly="0" outline="0" fieldPosition="0"/>
    </format>
    <format dxfId="13891">
      <pivotArea outline="0" collapsedLevelsAreSubtotals="1" fieldPosition="0"/>
    </format>
    <format dxfId="13890">
      <pivotArea type="origin" dataOnly="0" labelOnly="1" outline="0" fieldPosition="0"/>
    </format>
    <format dxfId="13889">
      <pivotArea field="12" type="button" dataOnly="0" labelOnly="1" outline="0" axis="axisCol" fieldPosition="0"/>
    </format>
    <format dxfId="13888">
      <pivotArea field="-2" type="button" dataOnly="0" labelOnly="1" outline="0" axis="axisCol" fieldPosition="1"/>
    </format>
    <format dxfId="13887">
      <pivotArea type="topRight" dataOnly="0" labelOnly="1" outline="0" fieldPosition="0"/>
    </format>
    <format dxfId="13886">
      <pivotArea dataOnly="0" labelOnly="1" grandRow="1" outline="0" fieldPosition="0"/>
    </format>
    <format dxfId="13885">
      <pivotArea dataOnly="0" labelOnly="1" fieldPosition="0">
        <references count="1">
          <reference field="12" count="0"/>
        </references>
      </pivotArea>
    </format>
    <format dxfId="13884">
      <pivotArea field="12" dataOnly="0" labelOnly="1" grandCol="1" outline="0" axis="axisCol" fieldPosition="0">
        <references count="1">
          <reference field="4294967294" count="1" selected="0">
            <x v="0"/>
          </reference>
        </references>
      </pivotArea>
    </format>
    <format dxfId="13883">
      <pivotArea field="12" dataOnly="0" labelOnly="1" grandCol="1" outline="0" axis="axisCol" fieldPosition="0">
        <references count="1">
          <reference field="4294967294" count="1" selected="0">
            <x v="1"/>
          </reference>
        </references>
      </pivotArea>
    </format>
    <format dxfId="13882">
      <pivotArea field="12" dataOnly="0" labelOnly="1" grandCol="1" outline="0" axis="axisCol" fieldPosition="0">
        <references count="1">
          <reference field="4294967294" count="1" selected="0">
            <x v="0"/>
          </reference>
        </references>
      </pivotArea>
    </format>
    <format dxfId="13881">
      <pivotArea field="12" dataOnly="0" labelOnly="1" grandCol="1" outline="0" axis="axisCol" fieldPosition="0">
        <references count="1">
          <reference field="4294967294" count="1" selected="0">
            <x v="1"/>
          </reference>
        </references>
      </pivotArea>
    </format>
    <format dxfId="13880">
      <pivotArea dataOnly="0" labelOnly="1" outline="0" fieldPosition="0">
        <references count="2">
          <reference field="4294967294" count="2">
            <x v="0"/>
            <x v="1"/>
          </reference>
          <reference field="12" count="1" selected="0">
            <x v="0"/>
          </reference>
        </references>
      </pivotArea>
    </format>
    <format dxfId="13879">
      <pivotArea dataOnly="0" labelOnly="1" outline="0" fieldPosition="0">
        <references count="2">
          <reference field="4294967294" count="2">
            <x v="0"/>
            <x v="1"/>
          </reference>
          <reference field="12" count="1" selected="0">
            <x v="1"/>
          </reference>
        </references>
      </pivotArea>
    </format>
    <format dxfId="13878">
      <pivotArea type="all" dataOnly="0" outline="0" fieldPosition="0"/>
    </format>
    <format dxfId="13877">
      <pivotArea outline="0" collapsedLevelsAreSubtotals="1" fieldPosition="0"/>
    </format>
    <format dxfId="13876">
      <pivotArea type="origin" dataOnly="0" labelOnly="1" outline="0" fieldPosition="0"/>
    </format>
    <format dxfId="13875">
      <pivotArea field="12" type="button" dataOnly="0" labelOnly="1" outline="0" axis="axisCol" fieldPosition="0"/>
    </format>
    <format dxfId="13874">
      <pivotArea field="-2" type="button" dataOnly="0" labelOnly="1" outline="0" axis="axisCol" fieldPosition="1"/>
    </format>
    <format dxfId="13873">
      <pivotArea type="topRight" dataOnly="0" labelOnly="1" outline="0" fieldPosition="0"/>
    </format>
    <format dxfId="13872">
      <pivotArea dataOnly="0" labelOnly="1" grandRow="1" outline="0" fieldPosition="0"/>
    </format>
    <format dxfId="13871">
      <pivotArea dataOnly="0" labelOnly="1" fieldPosition="0">
        <references count="1">
          <reference field="12" count="0"/>
        </references>
      </pivotArea>
    </format>
    <format dxfId="13870">
      <pivotArea field="12" dataOnly="0" labelOnly="1" grandCol="1" outline="0" axis="axisCol" fieldPosition="0">
        <references count="1">
          <reference field="4294967294" count="1" selected="0">
            <x v="0"/>
          </reference>
        </references>
      </pivotArea>
    </format>
    <format dxfId="13869">
      <pivotArea field="12" dataOnly="0" labelOnly="1" grandCol="1" outline="0" axis="axisCol" fieldPosition="0">
        <references count="1">
          <reference field="4294967294" count="1" selected="0">
            <x v="1"/>
          </reference>
        </references>
      </pivotArea>
    </format>
    <format dxfId="13868">
      <pivotArea field="12" dataOnly="0" labelOnly="1" grandCol="1" outline="0" axis="axisCol" fieldPosition="0">
        <references count="1">
          <reference field="4294967294" count="1" selected="0">
            <x v="0"/>
          </reference>
        </references>
      </pivotArea>
    </format>
    <format dxfId="13867">
      <pivotArea field="12" dataOnly="0" labelOnly="1" grandCol="1" outline="0" axis="axisCol" fieldPosition="0">
        <references count="1">
          <reference field="4294967294" count="1" selected="0">
            <x v="1"/>
          </reference>
        </references>
      </pivotArea>
    </format>
    <format dxfId="13866">
      <pivotArea dataOnly="0" labelOnly="1" outline="0" fieldPosition="0">
        <references count="2">
          <reference field="4294967294" count="2">
            <x v="0"/>
            <x v="1"/>
          </reference>
          <reference field="12" count="1" selected="0">
            <x v="0"/>
          </reference>
        </references>
      </pivotArea>
    </format>
    <format dxfId="13865">
      <pivotArea dataOnly="0" labelOnly="1" outline="0" fieldPosition="0">
        <references count="2">
          <reference field="4294967294" count="2">
            <x v="0"/>
            <x v="1"/>
          </reference>
          <reference field="12" count="1" selected="0">
            <x v="1"/>
          </reference>
        </references>
      </pivotArea>
    </format>
    <format dxfId="13864">
      <pivotArea grandRow="1" outline="0" collapsedLevelsAreSubtotals="1" fieldPosition="0"/>
    </format>
    <format dxfId="13863">
      <pivotArea dataOnly="0" labelOnly="1" grandRow="1" outline="0" fieldPosition="0"/>
    </format>
    <format dxfId="13862">
      <pivotArea type="origin" dataOnly="0" labelOnly="1" outline="0" fieldPosition="0"/>
    </format>
    <format dxfId="13861">
      <pivotArea dataOnly="0" labelOnly="1" grandRow="1" outline="0" fieldPosition="0"/>
    </format>
    <format dxfId="13860">
      <pivotArea type="all" dataOnly="0" outline="0" fieldPosition="0"/>
    </format>
    <format dxfId="13859">
      <pivotArea outline="0" collapsedLevelsAreSubtotals="1" fieldPosition="0"/>
    </format>
    <format dxfId="13858">
      <pivotArea type="origin" dataOnly="0" labelOnly="1" outline="0" fieldPosition="0"/>
    </format>
    <format dxfId="13857">
      <pivotArea field="12" type="button" dataOnly="0" labelOnly="1" outline="0" axis="axisCol" fieldPosition="0"/>
    </format>
    <format dxfId="13856">
      <pivotArea field="-2" type="button" dataOnly="0" labelOnly="1" outline="0" axis="axisCol" fieldPosition="1"/>
    </format>
    <format dxfId="13855">
      <pivotArea type="topRight" dataOnly="0" labelOnly="1" outline="0" fieldPosition="0"/>
    </format>
    <format dxfId="13854">
      <pivotArea dataOnly="0" labelOnly="1" grandRow="1" outline="0" fieldPosition="0"/>
    </format>
    <format dxfId="13853">
      <pivotArea dataOnly="0" labelOnly="1" fieldPosition="0">
        <references count="1">
          <reference field="12" count="0"/>
        </references>
      </pivotArea>
    </format>
    <format dxfId="13852">
      <pivotArea field="12" dataOnly="0" labelOnly="1" grandCol="1" outline="0" axis="axisCol" fieldPosition="0">
        <references count="1">
          <reference field="4294967294" count="1" selected="0">
            <x v="0"/>
          </reference>
        </references>
      </pivotArea>
    </format>
    <format dxfId="13851">
      <pivotArea field="12" dataOnly="0" labelOnly="1" grandCol="1" outline="0" axis="axisCol" fieldPosition="0">
        <references count="1">
          <reference field="4294967294" count="1" selected="0">
            <x v="1"/>
          </reference>
        </references>
      </pivotArea>
    </format>
    <format dxfId="13850">
      <pivotArea field="12" dataOnly="0" labelOnly="1" grandCol="1" outline="0" axis="axisCol" fieldPosition="0">
        <references count="1">
          <reference field="4294967294" count="1" selected="0">
            <x v="0"/>
          </reference>
        </references>
      </pivotArea>
    </format>
    <format dxfId="13849">
      <pivotArea field="12" dataOnly="0" labelOnly="1" grandCol="1" outline="0" axis="axisCol" fieldPosition="0">
        <references count="1">
          <reference field="4294967294" count="1" selected="0">
            <x v="1"/>
          </reference>
        </references>
      </pivotArea>
    </format>
    <format dxfId="13848">
      <pivotArea dataOnly="0" labelOnly="1" outline="0" fieldPosition="0">
        <references count="2">
          <reference field="4294967294" count="2">
            <x v="0"/>
            <x v="1"/>
          </reference>
          <reference field="12" count="1" selected="0">
            <x v="0"/>
          </reference>
        </references>
      </pivotArea>
    </format>
    <format dxfId="13847">
      <pivotArea dataOnly="0" labelOnly="1" outline="0" fieldPosition="0">
        <references count="2">
          <reference field="4294967294" count="2">
            <x v="0"/>
            <x v="1"/>
          </reference>
          <reference field="12" count="1" selected="0">
            <x v="1"/>
          </reference>
        </references>
      </pivotArea>
    </format>
    <format dxfId="13846">
      <pivotArea type="all" dataOnly="0" outline="0" fieldPosition="0"/>
    </format>
    <format dxfId="13845">
      <pivotArea outline="0" collapsedLevelsAreSubtotals="1" fieldPosition="0"/>
    </format>
    <format dxfId="13844">
      <pivotArea type="origin" dataOnly="0" labelOnly="1" outline="0" fieldPosition="0"/>
    </format>
    <format dxfId="13843">
      <pivotArea field="12" type="button" dataOnly="0" labelOnly="1" outline="0" axis="axisCol" fieldPosition="0"/>
    </format>
    <format dxfId="13842">
      <pivotArea field="-2" type="button" dataOnly="0" labelOnly="1" outline="0" axis="axisCol" fieldPosition="1"/>
    </format>
    <format dxfId="13841">
      <pivotArea type="topRight" dataOnly="0" labelOnly="1" outline="0" fieldPosition="0"/>
    </format>
    <format dxfId="13840">
      <pivotArea dataOnly="0" labelOnly="1" grandRow="1" outline="0" fieldPosition="0"/>
    </format>
    <format dxfId="13839">
      <pivotArea dataOnly="0" labelOnly="1" fieldPosition="0">
        <references count="1">
          <reference field="12" count="0"/>
        </references>
      </pivotArea>
    </format>
    <format dxfId="13838">
      <pivotArea field="12" dataOnly="0" labelOnly="1" grandCol="1" outline="0" axis="axisCol" fieldPosition="0">
        <references count="1">
          <reference field="4294967294" count="1" selected="0">
            <x v="0"/>
          </reference>
        </references>
      </pivotArea>
    </format>
    <format dxfId="13837">
      <pivotArea field="12" dataOnly="0" labelOnly="1" grandCol="1" outline="0" axis="axisCol" fieldPosition="0">
        <references count="1">
          <reference field="4294967294" count="1" selected="0">
            <x v="1"/>
          </reference>
        </references>
      </pivotArea>
    </format>
    <format dxfId="13836">
      <pivotArea field="12" dataOnly="0" labelOnly="1" grandCol="1" outline="0" axis="axisCol" fieldPosition="0">
        <references count="1">
          <reference field="4294967294" count="1" selected="0">
            <x v="0"/>
          </reference>
        </references>
      </pivotArea>
    </format>
    <format dxfId="13835">
      <pivotArea field="12" dataOnly="0" labelOnly="1" grandCol="1" outline="0" axis="axisCol" fieldPosition="0">
        <references count="1">
          <reference field="4294967294" count="1" selected="0">
            <x v="1"/>
          </reference>
        </references>
      </pivotArea>
    </format>
    <format dxfId="13834">
      <pivotArea dataOnly="0" labelOnly="1" outline="0" fieldPosition="0">
        <references count="2">
          <reference field="4294967294" count="2">
            <x v="0"/>
            <x v="1"/>
          </reference>
          <reference field="12" count="1" selected="0">
            <x v="0"/>
          </reference>
        </references>
      </pivotArea>
    </format>
    <format dxfId="13833">
      <pivotArea dataOnly="0" labelOnly="1" outline="0" fieldPosition="0">
        <references count="2">
          <reference field="4294967294" count="2">
            <x v="0"/>
            <x v="1"/>
          </reference>
          <reference field="12" count="1" selected="0">
            <x v="1"/>
          </reference>
        </references>
      </pivotArea>
    </format>
    <format dxfId="13832">
      <pivotArea dataOnly="0" labelOnly="1" grandRow="1" outline="0" fieldPosition="0"/>
    </format>
    <format dxfId="13831">
      <pivotArea grandRow="1" outline="0" collapsedLevelsAreSubtotals="1" fieldPosition="0"/>
    </format>
    <format dxfId="13830">
      <pivotArea dataOnly="0" labelOnly="1" grandRow="1" outline="0" fieldPosition="0"/>
    </format>
    <format dxfId="13829">
      <pivotArea outline="0" collapsedLevelsAreSubtotals="1" fieldPosition="0"/>
    </format>
    <format dxfId="13828">
      <pivotArea dataOnly="0" labelOnly="1" grandRow="1" outline="0" fieldPosition="0"/>
    </format>
    <format dxfId="13827">
      <pivotArea type="all" dataOnly="0" outline="0" fieldPosition="0"/>
    </format>
    <format dxfId="13826">
      <pivotArea outline="0" collapsedLevelsAreSubtotals="1" fieldPosition="0"/>
    </format>
    <format dxfId="13825">
      <pivotArea type="origin" dataOnly="0" labelOnly="1" outline="0" fieldPosition="0"/>
    </format>
    <format dxfId="13824">
      <pivotArea field="12" type="button" dataOnly="0" labelOnly="1" outline="0" axis="axisCol" fieldPosition="0"/>
    </format>
    <format dxfId="13823">
      <pivotArea field="-2" type="button" dataOnly="0" labelOnly="1" outline="0" axis="axisCol" fieldPosition="1"/>
    </format>
    <format dxfId="13822">
      <pivotArea type="topRight" dataOnly="0" labelOnly="1" outline="0" fieldPosition="0"/>
    </format>
    <format dxfId="13821">
      <pivotArea dataOnly="0" labelOnly="1" grandRow="1" outline="0" fieldPosition="0"/>
    </format>
    <format dxfId="13820">
      <pivotArea dataOnly="0" labelOnly="1" fieldPosition="0">
        <references count="1">
          <reference field="12" count="0"/>
        </references>
      </pivotArea>
    </format>
    <format dxfId="13819">
      <pivotArea field="12" dataOnly="0" labelOnly="1" grandCol="1" outline="0" axis="axisCol" fieldPosition="0">
        <references count="1">
          <reference field="4294967294" count="1" selected="0">
            <x v="0"/>
          </reference>
        </references>
      </pivotArea>
    </format>
    <format dxfId="13818">
      <pivotArea field="12" dataOnly="0" labelOnly="1" grandCol="1" outline="0" axis="axisCol" fieldPosition="0">
        <references count="1">
          <reference field="4294967294" count="1" selected="0">
            <x v="1"/>
          </reference>
        </references>
      </pivotArea>
    </format>
    <format dxfId="13817">
      <pivotArea field="12" dataOnly="0" labelOnly="1" grandCol="1" outline="0" axis="axisCol" fieldPosition="0">
        <references count="1">
          <reference field="4294967294" count="1" selected="0">
            <x v="0"/>
          </reference>
        </references>
      </pivotArea>
    </format>
    <format dxfId="13816">
      <pivotArea field="12" dataOnly="0" labelOnly="1" grandCol="1" outline="0" axis="axisCol" fieldPosition="0">
        <references count="1">
          <reference field="4294967294" count="1" selected="0">
            <x v="1"/>
          </reference>
        </references>
      </pivotArea>
    </format>
    <format dxfId="13815">
      <pivotArea dataOnly="0" labelOnly="1" outline="0" fieldPosition="0">
        <references count="2">
          <reference field="4294967294" count="2">
            <x v="0"/>
            <x v="1"/>
          </reference>
          <reference field="12" count="1" selected="0">
            <x v="0"/>
          </reference>
        </references>
      </pivotArea>
    </format>
    <format dxfId="13814">
      <pivotArea dataOnly="0" labelOnly="1" outline="0" fieldPosition="0">
        <references count="2">
          <reference field="4294967294" count="2">
            <x v="0"/>
            <x v="1"/>
          </reference>
          <reference field="12" count="1" selected="0">
            <x v="1"/>
          </reference>
        </references>
      </pivotArea>
    </format>
    <format dxfId="13813">
      <pivotArea outline="0" collapsedLevelsAreSubtotals="1" fieldPosition="0">
        <references count="2">
          <reference field="4294967294" count="2" selected="0">
            <x v="0"/>
            <x v="1"/>
          </reference>
          <reference field="12" count="1" selected="0">
            <x v="0"/>
          </reference>
        </references>
      </pivotArea>
    </format>
    <format dxfId="13812">
      <pivotArea dataOnly="0" labelOnly="1" fieldPosition="0">
        <references count="1">
          <reference field="12" count="1">
            <x v="0"/>
          </reference>
        </references>
      </pivotArea>
    </format>
    <format dxfId="13811">
      <pivotArea dataOnly="0" labelOnly="1" outline="0" fieldPosition="0">
        <references count="2">
          <reference field="4294967294" count="2">
            <x v="0"/>
            <x v="1"/>
          </reference>
          <reference field="12" count="1" selected="0">
            <x v="0"/>
          </reference>
        </references>
      </pivotArea>
    </format>
    <format dxfId="13810">
      <pivotArea outline="0" collapsedLevelsAreSubtotals="1" fieldPosition="0">
        <references count="2">
          <reference field="4294967294" count="2" selected="0">
            <x v="0"/>
            <x v="1"/>
          </reference>
          <reference field="12" count="1" selected="0">
            <x v="1"/>
          </reference>
        </references>
      </pivotArea>
    </format>
    <format dxfId="13809">
      <pivotArea dataOnly="0" labelOnly="1" fieldPosition="0">
        <references count="1">
          <reference field="12" count="1">
            <x v="1"/>
          </reference>
        </references>
      </pivotArea>
    </format>
    <format dxfId="13808">
      <pivotArea dataOnly="0" labelOnly="1" outline="0" fieldPosition="0">
        <references count="2">
          <reference field="4294967294" count="2">
            <x v="0"/>
            <x v="1"/>
          </reference>
          <reference field="12" count="1" selected="0">
            <x v="1"/>
          </reference>
        </references>
      </pivotArea>
    </format>
    <format dxfId="13807">
      <pivotArea field="12" grandRow="1" outline="0" collapsedLevelsAreSubtotals="1" axis="axisCol" fieldPosition="0">
        <references count="2">
          <reference field="4294967294" count="2" selected="0">
            <x v="0"/>
            <x v="1"/>
          </reference>
          <reference field="12" count="0" selected="0"/>
        </references>
      </pivotArea>
    </format>
    <format dxfId="13806">
      <pivotArea dataOnly="0" labelOnly="1" fieldPosition="0">
        <references count="1">
          <reference field="12" count="0"/>
        </references>
      </pivotArea>
    </format>
    <format dxfId="13805">
      <pivotArea dataOnly="0" labelOnly="1" outline="0" fieldPosition="0">
        <references count="2">
          <reference field="4294967294" count="2">
            <x v="0"/>
            <x v="1"/>
          </reference>
          <reference field="12" count="1" selected="0">
            <x v="0"/>
          </reference>
        </references>
      </pivotArea>
    </format>
    <format dxfId="13804">
      <pivotArea dataOnly="0" labelOnly="1" outline="0" fieldPosition="0">
        <references count="2">
          <reference field="4294967294" count="2">
            <x v="0"/>
            <x v="1"/>
          </reference>
          <reference field="12" count="1" selected="0">
            <x v="1"/>
          </reference>
        </references>
      </pivotArea>
    </format>
    <format dxfId="13803">
      <pivotArea type="origin" dataOnly="0" labelOnly="1" outline="0" fieldPosition="0"/>
    </format>
    <format dxfId="13802">
      <pivotArea field="12" type="button" dataOnly="0" labelOnly="1" outline="0" axis="axisCol" fieldPosition="0"/>
    </format>
    <format dxfId="13801">
      <pivotArea field="-2" type="button" dataOnly="0" labelOnly="1" outline="0" axis="axisCol" fieldPosition="1"/>
    </format>
    <format dxfId="13800">
      <pivotArea type="topRight" dataOnly="0" labelOnly="1" outline="0" fieldPosition="0"/>
    </format>
    <format dxfId="13799">
      <pivotArea dataOnly="0" labelOnly="1" fieldPosition="0">
        <references count="1">
          <reference field="12" count="0"/>
        </references>
      </pivotArea>
    </format>
    <format dxfId="13798">
      <pivotArea field="12" dataOnly="0" labelOnly="1" grandCol="1" outline="0" axis="axisCol" fieldPosition="0">
        <references count="1">
          <reference field="4294967294" count="1" selected="0">
            <x v="0"/>
          </reference>
        </references>
      </pivotArea>
    </format>
    <format dxfId="13797">
      <pivotArea field="12" dataOnly="0" labelOnly="1" grandCol="1" outline="0" axis="axisCol" fieldPosition="0">
        <references count="1">
          <reference field="4294967294" count="1" selected="0">
            <x v="1"/>
          </reference>
        </references>
      </pivotArea>
    </format>
    <format dxfId="13796">
      <pivotArea field="12" dataOnly="0" labelOnly="1" grandCol="1" outline="0" axis="axisCol" fieldPosition="0">
        <references count="1">
          <reference field="4294967294" count="1" selected="0">
            <x v="0"/>
          </reference>
        </references>
      </pivotArea>
    </format>
    <format dxfId="13795">
      <pivotArea field="12" dataOnly="0" labelOnly="1" grandCol="1" outline="0" axis="axisCol" fieldPosition="0">
        <references count="1">
          <reference field="4294967294" count="1" selected="0">
            <x v="1"/>
          </reference>
        </references>
      </pivotArea>
    </format>
    <format dxfId="13794">
      <pivotArea dataOnly="0" labelOnly="1" outline="0" fieldPosition="0">
        <references count="2">
          <reference field="4294967294" count="2">
            <x v="0"/>
            <x v="1"/>
          </reference>
          <reference field="12" count="1" selected="0">
            <x v="0"/>
          </reference>
        </references>
      </pivotArea>
    </format>
    <format dxfId="13793">
      <pivotArea dataOnly="0" labelOnly="1" outline="0" fieldPosition="0">
        <references count="2">
          <reference field="4294967294" count="2">
            <x v="0"/>
            <x v="1"/>
          </reference>
          <reference field="12" count="1" selected="0">
            <x v="1"/>
          </reference>
        </references>
      </pivotArea>
    </format>
    <format dxfId="13792">
      <pivotArea type="all" dataOnly="0" outline="0" fieldPosition="0"/>
    </format>
    <format dxfId="13791">
      <pivotArea outline="0" collapsedLevelsAreSubtotals="1" fieldPosition="0"/>
    </format>
    <format dxfId="13790">
      <pivotArea type="origin" dataOnly="0" labelOnly="1" outline="0" fieldPosition="0"/>
    </format>
    <format dxfId="13789">
      <pivotArea field="12" type="button" dataOnly="0" labelOnly="1" outline="0" axis="axisCol" fieldPosition="0"/>
    </format>
    <format dxfId="13788">
      <pivotArea field="-2" type="button" dataOnly="0" labelOnly="1" outline="0" axis="axisCol" fieldPosition="1"/>
    </format>
    <format dxfId="13787">
      <pivotArea type="topRight" dataOnly="0" labelOnly="1" outline="0" fieldPosition="0"/>
    </format>
    <format dxfId="13786">
      <pivotArea dataOnly="0" labelOnly="1" grandRow="1" outline="0" fieldPosition="0"/>
    </format>
    <format dxfId="13785">
      <pivotArea dataOnly="0" labelOnly="1" fieldPosition="0">
        <references count="1">
          <reference field="12" count="0"/>
        </references>
      </pivotArea>
    </format>
    <format dxfId="13784">
      <pivotArea field="12" dataOnly="0" labelOnly="1" grandCol="1" outline="0" axis="axisCol" fieldPosition="0">
        <references count="1">
          <reference field="4294967294" count="1" selected="0">
            <x v="0"/>
          </reference>
        </references>
      </pivotArea>
    </format>
    <format dxfId="13783">
      <pivotArea field="12" dataOnly="0" labelOnly="1" grandCol="1" outline="0" axis="axisCol" fieldPosition="0">
        <references count="1">
          <reference field="4294967294" count="1" selected="0">
            <x v="1"/>
          </reference>
        </references>
      </pivotArea>
    </format>
    <format dxfId="13782">
      <pivotArea field="12" dataOnly="0" labelOnly="1" grandCol="1" outline="0" axis="axisCol" fieldPosition="0">
        <references count="1">
          <reference field="4294967294" count="1" selected="0">
            <x v="0"/>
          </reference>
        </references>
      </pivotArea>
    </format>
    <format dxfId="13781">
      <pivotArea field="12" dataOnly="0" labelOnly="1" grandCol="1" outline="0" axis="axisCol" fieldPosition="0">
        <references count="1">
          <reference field="4294967294" count="1" selected="0">
            <x v="1"/>
          </reference>
        </references>
      </pivotArea>
    </format>
    <format dxfId="13780">
      <pivotArea dataOnly="0" labelOnly="1" outline="0" fieldPosition="0">
        <references count="2">
          <reference field="4294967294" count="2">
            <x v="0"/>
            <x v="1"/>
          </reference>
          <reference field="12" count="1" selected="0">
            <x v="0"/>
          </reference>
        </references>
      </pivotArea>
    </format>
    <format dxfId="13779">
      <pivotArea dataOnly="0" labelOnly="1" outline="0" fieldPosition="0">
        <references count="2">
          <reference field="4294967294" count="2">
            <x v="0"/>
            <x v="1"/>
          </reference>
          <reference field="12" count="1" selected="0">
            <x v="1"/>
          </reference>
        </references>
      </pivotArea>
    </format>
    <format dxfId="13778">
      <pivotArea type="all" dataOnly="0" outline="0" fieldPosition="0"/>
    </format>
    <format dxfId="13777">
      <pivotArea outline="0" collapsedLevelsAreSubtotals="1" fieldPosition="0"/>
    </format>
    <format dxfId="13776">
      <pivotArea type="origin" dataOnly="0" labelOnly="1" outline="0" fieldPosition="0"/>
    </format>
    <format dxfId="13775">
      <pivotArea field="12" type="button" dataOnly="0" labelOnly="1" outline="0" axis="axisCol" fieldPosition="0"/>
    </format>
    <format dxfId="13774">
      <pivotArea field="-2" type="button" dataOnly="0" labelOnly="1" outline="0" axis="axisCol" fieldPosition="1"/>
    </format>
    <format dxfId="13773">
      <pivotArea type="topRight" dataOnly="0" labelOnly="1" outline="0" fieldPosition="0"/>
    </format>
    <format dxfId="13772">
      <pivotArea dataOnly="0" labelOnly="1" grandRow="1" outline="0" fieldPosition="0"/>
    </format>
    <format dxfId="13771">
      <pivotArea dataOnly="0" labelOnly="1" fieldPosition="0">
        <references count="1">
          <reference field="12" count="0"/>
        </references>
      </pivotArea>
    </format>
    <format dxfId="13770">
      <pivotArea field="12" dataOnly="0" labelOnly="1" grandCol="1" outline="0" axis="axisCol" fieldPosition="0">
        <references count="1">
          <reference field="4294967294" count="1" selected="0">
            <x v="0"/>
          </reference>
        </references>
      </pivotArea>
    </format>
    <format dxfId="13769">
      <pivotArea field="12" dataOnly="0" labelOnly="1" grandCol="1" outline="0" axis="axisCol" fieldPosition="0">
        <references count="1">
          <reference field="4294967294" count="1" selected="0">
            <x v="1"/>
          </reference>
        </references>
      </pivotArea>
    </format>
    <format dxfId="13768">
      <pivotArea field="12" dataOnly="0" labelOnly="1" grandCol="1" outline="0" axis="axisCol" fieldPosition="0">
        <references count="1">
          <reference field="4294967294" count="1" selected="0">
            <x v="0"/>
          </reference>
        </references>
      </pivotArea>
    </format>
    <format dxfId="13767">
      <pivotArea field="12" dataOnly="0" labelOnly="1" grandCol="1" outline="0" axis="axisCol" fieldPosition="0">
        <references count="1">
          <reference field="4294967294" count="1" selected="0">
            <x v="1"/>
          </reference>
        </references>
      </pivotArea>
    </format>
    <format dxfId="13766">
      <pivotArea dataOnly="0" labelOnly="1" outline="0" fieldPosition="0">
        <references count="2">
          <reference field="4294967294" count="2">
            <x v="0"/>
            <x v="1"/>
          </reference>
          <reference field="12" count="1" selected="0">
            <x v="0"/>
          </reference>
        </references>
      </pivotArea>
    </format>
    <format dxfId="13765">
      <pivotArea dataOnly="0" labelOnly="1" outline="0" fieldPosition="0">
        <references count="2">
          <reference field="4294967294" count="2">
            <x v="0"/>
            <x v="1"/>
          </reference>
          <reference field="12" count="1" selected="0">
            <x v="1"/>
          </reference>
        </references>
      </pivotArea>
    </format>
    <format dxfId="13764">
      <pivotArea grandRow="1" outline="0" collapsedLevelsAreSubtotals="1" fieldPosition="0"/>
    </format>
    <format dxfId="13763">
      <pivotArea dataOnly="0" labelOnly="1" grandRow="1" outline="0" fieldPosition="0"/>
    </format>
    <format dxfId="13762">
      <pivotArea type="origin" dataOnly="0" labelOnly="1" outline="0" offset="A1" fieldPosition="0"/>
    </format>
    <format dxfId="13761">
      <pivotArea field="12" type="button" dataOnly="0" labelOnly="1" outline="0" axis="axisCol" fieldPosition="0"/>
    </format>
    <format dxfId="13760">
      <pivotArea field="-2" type="button" dataOnly="0" labelOnly="1" outline="0" axis="axisCol" fieldPosition="1"/>
    </format>
    <format dxfId="13759">
      <pivotArea type="topRight" dataOnly="0" labelOnly="1" outline="0" fieldPosition="0"/>
    </format>
    <format dxfId="13758">
      <pivotArea grandRow="1" outline="0" collapsedLevelsAreSubtotals="1" fieldPosition="0"/>
    </format>
    <format dxfId="13757">
      <pivotArea dataOnly="0" labelOnly="1" grandRow="1" outline="0" fieldPosition="0"/>
    </format>
    <format dxfId="13756">
      <pivotArea grandRow="1" outline="0" collapsedLevelsAreSubtotals="1" fieldPosition="0"/>
    </format>
    <format dxfId="13755">
      <pivotArea dataOnly="0" labelOnly="1" grandRow="1" outline="0" fieldPosition="0"/>
    </format>
    <format dxfId="13754">
      <pivotArea type="origin" dataOnly="0" labelOnly="1" outline="0" offset="A1" fieldPosition="0"/>
    </format>
    <format dxfId="13753">
      <pivotArea field="12" type="button" dataOnly="0" labelOnly="1" outline="0" axis="axisCol" fieldPosition="0"/>
    </format>
    <format dxfId="13752">
      <pivotArea field="-2" type="button" dataOnly="0" labelOnly="1" outline="0" axis="axisCol" fieldPosition="1"/>
    </format>
    <format dxfId="13751">
      <pivotArea type="topRight" dataOnly="0" labelOnly="1" outline="0" fieldPosition="0"/>
    </format>
    <format dxfId="13750">
      <pivotArea grandRow="1" outline="0" collapsedLevelsAreSubtotals="1" fieldPosition="0"/>
    </format>
    <format dxfId="13749">
      <pivotArea dataOnly="0" labelOnly="1" grandRow="1" outline="0" fieldPosition="0"/>
    </format>
    <format dxfId="13748">
      <pivotArea grandRow="1" outline="0" collapsedLevelsAreSubtotals="1" fieldPosition="0"/>
    </format>
    <format dxfId="13747">
      <pivotArea dataOnly="0" labelOnly="1" grandRow="1" outline="0" fieldPosition="0"/>
    </format>
    <format dxfId="13746">
      <pivotArea outline="0" collapsedLevelsAreSubtotals="1" fieldPosition="0"/>
    </format>
    <format dxfId="13745">
      <pivotArea dataOnly="0" labelOnly="1" grandRow="1" outline="0" fieldPosition="0"/>
    </format>
    <format dxfId="13744">
      <pivotArea field="12" dataOnly="0" labelOnly="1" grandCol="1" outline="0" axis="axisCol" fieldPosition="0">
        <references count="1">
          <reference field="4294967294" count="1" selected="0">
            <x v="0"/>
          </reference>
        </references>
      </pivotArea>
    </format>
    <format dxfId="13743">
      <pivotArea field="12" dataOnly="0" labelOnly="1" grandCol="1" outline="0" axis="axisCol" fieldPosition="0">
        <references count="1">
          <reference field="4294967294" count="1" selected="0">
            <x v="1"/>
          </reference>
        </references>
      </pivotArea>
    </format>
    <format dxfId="13742">
      <pivotArea field="12" dataOnly="0" labelOnly="1" grandCol="1" outline="0" axis="axisCol" fieldPosition="0">
        <references count="1">
          <reference field="4294967294" count="1" selected="0">
            <x v="0"/>
          </reference>
        </references>
      </pivotArea>
    </format>
    <format dxfId="13741">
      <pivotArea field="12" dataOnly="0" labelOnly="1" grandCol="1" outline="0" axis="axisCol" fieldPosition="0">
        <references count="1">
          <reference field="4294967294" count="1" selected="0">
            <x v="1"/>
          </reference>
        </references>
      </pivotArea>
    </format>
    <format dxfId="13740">
      <pivotArea dataOnly="0" labelOnly="1" outline="0" fieldPosition="0">
        <references count="2">
          <reference field="4294967294" count="2">
            <x v="0"/>
            <x v="1"/>
          </reference>
          <reference field="12" count="1" selected="0">
            <x v="0"/>
          </reference>
        </references>
      </pivotArea>
    </format>
    <format dxfId="13739">
      <pivotArea dataOnly="0" labelOnly="1" outline="0" fieldPosition="0">
        <references count="2">
          <reference field="4294967294" count="2">
            <x v="0"/>
            <x v="1"/>
          </reference>
          <reference field="12" count="1" selected="0">
            <x v="1"/>
          </reference>
        </references>
      </pivotArea>
    </format>
    <format dxfId="13738">
      <pivotArea field="12" dataOnly="0" labelOnly="1" grandCol="1" outline="0" axis="axisCol" fieldPosition="0">
        <references count="1">
          <reference field="4294967294" count="1" selected="0">
            <x v="0"/>
          </reference>
        </references>
      </pivotArea>
    </format>
    <format dxfId="13737">
      <pivotArea field="12" dataOnly="0" labelOnly="1" grandCol="1" outline="0" axis="axisCol" fieldPosition="0">
        <references count="1">
          <reference field="4294967294" count="1" selected="0">
            <x v="1"/>
          </reference>
        </references>
      </pivotArea>
    </format>
    <format dxfId="13736">
      <pivotArea field="12" dataOnly="0" labelOnly="1" grandCol="1" outline="0" axis="axisCol" fieldPosition="0">
        <references count="1">
          <reference field="4294967294" count="1" selected="0">
            <x v="0"/>
          </reference>
        </references>
      </pivotArea>
    </format>
    <format dxfId="13735">
      <pivotArea field="12" dataOnly="0" labelOnly="1" grandCol="1" outline="0" axis="axisCol" fieldPosition="0">
        <references count="1">
          <reference field="4294967294" count="1" selected="0">
            <x v="1"/>
          </reference>
        </references>
      </pivotArea>
    </format>
    <format dxfId="13734">
      <pivotArea dataOnly="0" labelOnly="1" outline="0" fieldPosition="0">
        <references count="2">
          <reference field="4294967294" count="2">
            <x v="0"/>
            <x v="1"/>
          </reference>
          <reference field="12" count="1" selected="0">
            <x v="0"/>
          </reference>
        </references>
      </pivotArea>
    </format>
    <format dxfId="13733">
      <pivotArea dataOnly="0" labelOnly="1" outline="0" fieldPosition="0">
        <references count="2">
          <reference field="4294967294" count="2">
            <x v="0"/>
            <x v="1"/>
          </reference>
          <reference field="12" count="1" selected="0">
            <x v="1"/>
          </reference>
        </references>
      </pivotArea>
    </format>
    <format dxfId="13732">
      <pivotArea outline="0" collapsedLevelsAreSubtotals="1" fieldPosition="0"/>
    </format>
    <format dxfId="13731">
      <pivotArea type="origin" dataOnly="0" labelOnly="1" outline="0" offset="A2" fieldPosition="0"/>
    </format>
    <format dxfId="13730">
      <pivotArea dataOnly="0" labelOnly="1" grandRow="1" outline="0" fieldPosition="0"/>
    </format>
    <format dxfId="13729">
      <pivotArea dataOnly="0" labelOnly="1" fieldPosition="0">
        <references count="1">
          <reference field="12" count="0"/>
        </references>
      </pivotArea>
    </format>
    <format dxfId="13728">
      <pivotArea field="12" dataOnly="0" labelOnly="1" grandCol="1" outline="0" axis="axisCol" fieldPosition="0">
        <references count="1">
          <reference field="4294967294" count="1" selected="0">
            <x v="0"/>
          </reference>
        </references>
      </pivotArea>
    </format>
    <format dxfId="13727">
      <pivotArea field="12" dataOnly="0" labelOnly="1" grandCol="1" outline="0" axis="axisCol" fieldPosition="0">
        <references count="1">
          <reference field="4294967294" count="1" selected="0">
            <x v="1"/>
          </reference>
        </references>
      </pivotArea>
    </format>
    <format dxfId="13726">
      <pivotArea field="12" dataOnly="0" labelOnly="1" grandCol="1" outline="0" axis="axisCol" fieldPosition="0">
        <references count="1">
          <reference field="4294967294" count="1" selected="0">
            <x v="0"/>
          </reference>
        </references>
      </pivotArea>
    </format>
    <format dxfId="13725">
      <pivotArea field="12" dataOnly="0" labelOnly="1" grandCol="1" outline="0" axis="axisCol" fieldPosition="0">
        <references count="1">
          <reference field="4294967294" count="1" selected="0">
            <x v="1"/>
          </reference>
        </references>
      </pivotArea>
    </format>
    <format dxfId="13724">
      <pivotArea dataOnly="0" labelOnly="1" outline="0" fieldPosition="0">
        <references count="2">
          <reference field="4294967294" count="2">
            <x v="0"/>
            <x v="1"/>
          </reference>
          <reference field="12" count="1" selected="0">
            <x v="0"/>
          </reference>
        </references>
      </pivotArea>
    </format>
    <format dxfId="13723">
      <pivotArea dataOnly="0" labelOnly="1" outline="0" fieldPosition="0">
        <references count="2">
          <reference field="4294967294" count="2">
            <x v="0"/>
            <x v="1"/>
          </reference>
          <reference field="12" count="1" selected="0">
            <x v="1"/>
          </reference>
        </references>
      </pivotArea>
    </format>
    <format dxfId="13722">
      <pivotArea outline="0" collapsedLevelsAreSubtotals="1" fieldPosition="0"/>
    </format>
    <format dxfId="13721">
      <pivotArea type="origin" dataOnly="0" labelOnly="1" outline="0" offset="A2" fieldPosition="0"/>
    </format>
    <format dxfId="13720">
      <pivotArea dataOnly="0" labelOnly="1" grandRow="1" outline="0" fieldPosition="0"/>
    </format>
    <format dxfId="13719">
      <pivotArea dataOnly="0" labelOnly="1" fieldPosition="0">
        <references count="1">
          <reference field="12" count="0"/>
        </references>
      </pivotArea>
    </format>
    <format dxfId="13718">
      <pivotArea field="12" dataOnly="0" labelOnly="1" grandCol="1" outline="0" axis="axisCol" fieldPosition="0">
        <references count="1">
          <reference field="4294967294" count="1" selected="0">
            <x v="0"/>
          </reference>
        </references>
      </pivotArea>
    </format>
    <format dxfId="13717">
      <pivotArea field="12" dataOnly="0" labelOnly="1" grandCol="1" outline="0" axis="axisCol" fieldPosition="0">
        <references count="1">
          <reference field="4294967294" count="1" selected="0">
            <x v="1"/>
          </reference>
        </references>
      </pivotArea>
    </format>
    <format dxfId="13716">
      <pivotArea field="12" dataOnly="0" labelOnly="1" grandCol="1" outline="0" axis="axisCol" fieldPosition="0">
        <references count="1">
          <reference field="4294967294" count="1" selected="0">
            <x v="0"/>
          </reference>
        </references>
      </pivotArea>
    </format>
    <format dxfId="13715">
      <pivotArea field="12" dataOnly="0" labelOnly="1" grandCol="1" outline="0" axis="axisCol" fieldPosition="0">
        <references count="1">
          <reference field="4294967294" count="1" selected="0">
            <x v="1"/>
          </reference>
        </references>
      </pivotArea>
    </format>
    <format dxfId="13714">
      <pivotArea dataOnly="0" labelOnly="1" outline="0" fieldPosition="0">
        <references count="2">
          <reference field="4294967294" count="2">
            <x v="0"/>
            <x v="1"/>
          </reference>
          <reference field="12" count="1" selected="0">
            <x v="0"/>
          </reference>
        </references>
      </pivotArea>
    </format>
    <format dxfId="13713">
      <pivotArea dataOnly="0" labelOnly="1" outline="0" fieldPosition="0">
        <references count="2">
          <reference field="4294967294" count="2">
            <x v="0"/>
            <x v="1"/>
          </reference>
          <reference field="12" count="1" selected="0">
            <x v="1"/>
          </reference>
        </references>
      </pivotArea>
    </format>
    <format dxfId="13712">
      <pivotArea grandRow="1" outline="0" collapsedLevelsAreSubtotals="1" fieldPosition="0"/>
    </format>
    <format dxfId="13711">
      <pivotArea dataOnly="0" labelOnly="1" grandRow="1" outline="0" fieldPosition="0"/>
    </format>
    <format dxfId="13710">
      <pivotArea field="12" dataOnly="0" labelOnly="1" grandCol="1" outline="0" axis="axisCol" fieldPosition="0">
        <references count="1">
          <reference field="4294967294" count="1" selected="0">
            <x v="0"/>
          </reference>
        </references>
      </pivotArea>
    </format>
    <format dxfId="13709">
      <pivotArea field="12" dataOnly="0" labelOnly="1" grandCol="1" outline="0" axis="axisCol" fieldPosition="0">
        <references count="1">
          <reference field="4294967294" count="1" selected="0">
            <x v="1"/>
          </reference>
        </references>
      </pivotArea>
    </format>
    <format dxfId="13708">
      <pivotArea field="12" dataOnly="0" labelOnly="1" grandCol="1" outline="0" axis="axisCol" fieldPosition="0">
        <references count="1">
          <reference field="4294967294" count="1" selected="0">
            <x v="0"/>
          </reference>
        </references>
      </pivotArea>
    </format>
    <format dxfId="13707">
      <pivotArea field="12" dataOnly="0" labelOnly="1" grandCol="1" outline="0" axis="axisCol" fieldPosition="0">
        <references count="1">
          <reference field="4294967294" count="1" selected="0">
            <x v="1"/>
          </reference>
        </references>
      </pivotArea>
    </format>
    <format dxfId="13706">
      <pivotArea dataOnly="0" labelOnly="1" outline="0" fieldPosition="0">
        <references count="2">
          <reference field="4294967294" count="2">
            <x v="0"/>
            <x v="1"/>
          </reference>
          <reference field="12" count="1" selected="0">
            <x v="0"/>
          </reference>
        </references>
      </pivotArea>
    </format>
    <format dxfId="13705">
      <pivotArea dataOnly="0" labelOnly="1" outline="0" fieldPosition="0">
        <references count="2">
          <reference field="4294967294" count="2">
            <x v="0"/>
            <x v="1"/>
          </reference>
          <reference field="12" count="1" selected="0">
            <x v="1"/>
          </reference>
        </references>
      </pivotArea>
    </format>
    <format dxfId="13704">
      <pivotArea field="12" dataOnly="0" labelOnly="1" grandCol="1" outline="0" axis="axisCol" fieldPosition="0">
        <references count="1">
          <reference field="4294967294" count="1" selected="0">
            <x v="0"/>
          </reference>
        </references>
      </pivotArea>
    </format>
    <format dxfId="13703">
      <pivotArea field="12" dataOnly="0" labelOnly="1" grandCol="1" outline="0" axis="axisCol" fieldPosition="0">
        <references count="1">
          <reference field="4294967294" count="1" selected="0">
            <x v="1"/>
          </reference>
        </references>
      </pivotArea>
    </format>
    <format dxfId="13702">
      <pivotArea field="12" dataOnly="0" labelOnly="1" grandCol="1" outline="0" axis="axisCol" fieldPosition="0">
        <references count="1">
          <reference field="4294967294" count="1" selected="0">
            <x v="0"/>
          </reference>
        </references>
      </pivotArea>
    </format>
    <format dxfId="13701">
      <pivotArea field="12" dataOnly="0" labelOnly="1" grandCol="1" outline="0" axis="axisCol" fieldPosition="0">
        <references count="1">
          <reference field="4294967294" count="1" selected="0">
            <x v="1"/>
          </reference>
        </references>
      </pivotArea>
    </format>
    <format dxfId="13700">
      <pivotArea dataOnly="0" labelOnly="1" outline="0" fieldPosition="0">
        <references count="2">
          <reference field="4294967294" count="2">
            <x v="0"/>
            <x v="1"/>
          </reference>
          <reference field="12" count="1" selected="0">
            <x v="0"/>
          </reference>
        </references>
      </pivotArea>
    </format>
    <format dxfId="13699">
      <pivotArea dataOnly="0" labelOnly="1" outline="0" fieldPosition="0">
        <references count="2">
          <reference field="4294967294" count="2">
            <x v="0"/>
            <x v="1"/>
          </reference>
          <reference field="12" count="1" selected="0">
            <x v="1"/>
          </reference>
        </references>
      </pivotArea>
    </format>
    <format dxfId="13698">
      <pivotArea field="12" dataOnly="0" labelOnly="1" grandCol="1" outline="0" offset="IV256" axis="axisCol" fieldPosition="0">
        <references count="1">
          <reference field="4294967294" count="1" selected="0">
            <x v="0"/>
          </reference>
        </references>
      </pivotArea>
    </format>
    <format dxfId="13697">
      <pivotArea field="12" dataOnly="0" labelOnly="1" grandCol="1" outline="0" offset="IV256" axis="axisCol" fieldPosition="0">
        <references count="1">
          <reference field="4294967294" count="1" selected="0">
            <x v="1"/>
          </reference>
        </references>
      </pivotArea>
    </format>
    <format dxfId="13696">
      <pivotArea field="12" dataOnly="0" labelOnly="1" grandCol="1" outline="0" offset="IV256" axis="axisCol" fieldPosition="0">
        <references count="1">
          <reference field="4294967294" count="1" selected="0">
            <x v="0"/>
          </reference>
        </references>
      </pivotArea>
    </format>
    <format dxfId="13695">
      <pivotArea field="12" dataOnly="0" labelOnly="1" grandCol="1" outline="0" offset="IV256" axis="axisCol" fieldPosition="0">
        <references count="1">
          <reference field="4294967294" count="1" selected="0">
            <x v="1"/>
          </reference>
        </references>
      </pivotArea>
    </format>
    <format dxfId="13694">
      <pivotArea dataOnly="0" labelOnly="1" outline="0" fieldPosition="0">
        <references count="2">
          <reference field="4294967294" count="2">
            <x v="0"/>
            <x v="1"/>
          </reference>
          <reference field="12" count="1" selected="0">
            <x v="0"/>
          </reference>
        </references>
      </pivotArea>
    </format>
    <format dxfId="13693">
      <pivotArea dataOnly="0" labelOnly="1" outline="0" fieldPosition="0">
        <references count="2">
          <reference field="4294967294" count="2">
            <x v="0"/>
            <x v="1"/>
          </reference>
          <reference field="12" count="1" selected="0">
            <x v="1"/>
          </reference>
        </references>
      </pivotArea>
    </format>
    <format dxfId="13692">
      <pivotArea grandRow="1" outline="0" collapsedLevelsAreSubtotals="1" fieldPosition="0"/>
    </format>
    <format dxfId="13691">
      <pivotArea dataOnly="0" labelOnly="1" grandRow="1" outline="0" fieldPosition="0"/>
    </format>
    <format dxfId="13690">
      <pivotArea grandRow="1" outline="0" collapsedLevelsAreSubtotals="1" fieldPosition="0"/>
    </format>
    <format dxfId="13689">
      <pivotArea dataOnly="0" labelOnly="1" grandRow="1" outline="0" fieldPosition="0"/>
    </format>
    <format dxfId="13688">
      <pivotArea field="12" dataOnly="0" labelOnly="1" grandCol="1" outline="0" offset="IV256" axis="axisCol" fieldPosition="0">
        <references count="1">
          <reference field="4294967294" count="1" selected="0">
            <x v="0"/>
          </reference>
        </references>
      </pivotArea>
    </format>
    <format dxfId="13687">
      <pivotArea field="12" dataOnly="0" labelOnly="1" grandCol="1" outline="0" offset="IV256" axis="axisCol" fieldPosition="0">
        <references count="1">
          <reference field="4294967294" count="1" selected="0">
            <x v="1"/>
          </reference>
        </references>
      </pivotArea>
    </format>
    <format dxfId="13686">
      <pivotArea field="12" dataOnly="0" labelOnly="1" grandCol="1" outline="0" offset="IV256" axis="axisCol" fieldPosition="0">
        <references count="1">
          <reference field="4294967294" count="1" selected="0">
            <x v="0"/>
          </reference>
        </references>
      </pivotArea>
    </format>
    <format dxfId="13685">
      <pivotArea field="12" dataOnly="0" labelOnly="1" grandCol="1" outline="0" offset="IV256" axis="axisCol" fieldPosition="0">
        <references count="1">
          <reference field="4294967294" count="1" selected="0">
            <x v="1"/>
          </reference>
        </references>
      </pivotArea>
    </format>
    <format dxfId="13684">
      <pivotArea dataOnly="0" labelOnly="1" outline="0" fieldPosition="0">
        <references count="2">
          <reference field="4294967294" count="2">
            <x v="0"/>
            <x v="1"/>
          </reference>
          <reference field="12" count="1" selected="0">
            <x v="0"/>
          </reference>
        </references>
      </pivotArea>
    </format>
    <format dxfId="13683">
      <pivotArea dataOnly="0" labelOnly="1" outline="0" fieldPosition="0">
        <references count="2">
          <reference field="4294967294" count="2">
            <x v="0"/>
            <x v="1"/>
          </reference>
          <reference field="12" count="1" selected="0">
            <x v="1"/>
          </reference>
        </references>
      </pivotArea>
    </format>
    <format dxfId="13682">
      <pivotArea field="12" dataOnly="0" labelOnly="1" grandCol="1" outline="0" offset="IV256" axis="axisCol" fieldPosition="0">
        <references count="1">
          <reference field="4294967294" count="1" selected="0">
            <x v="0"/>
          </reference>
        </references>
      </pivotArea>
    </format>
    <format dxfId="13681">
      <pivotArea field="12" dataOnly="0" labelOnly="1" grandCol="1" outline="0" offset="IV256" axis="axisCol" fieldPosition="0">
        <references count="1">
          <reference field="4294967294" count="1" selected="0">
            <x v="1"/>
          </reference>
        </references>
      </pivotArea>
    </format>
    <format dxfId="13680">
      <pivotArea field="12" dataOnly="0" labelOnly="1" grandCol="1" outline="0" offset="IV256" axis="axisCol" fieldPosition="0">
        <references count="1">
          <reference field="4294967294" count="1" selected="0">
            <x v="0"/>
          </reference>
        </references>
      </pivotArea>
    </format>
    <format dxfId="13679">
      <pivotArea field="12" dataOnly="0" labelOnly="1" grandCol="1" outline="0" offset="IV256" axis="axisCol" fieldPosition="0">
        <references count="1">
          <reference field="4294967294" count="1" selected="0">
            <x v="1"/>
          </reference>
        </references>
      </pivotArea>
    </format>
    <format dxfId="13678">
      <pivotArea dataOnly="0" labelOnly="1" outline="0" fieldPosition="0">
        <references count="2">
          <reference field="4294967294" count="2">
            <x v="0"/>
            <x v="1"/>
          </reference>
          <reference field="12" count="1" selected="0">
            <x v="0"/>
          </reference>
        </references>
      </pivotArea>
    </format>
    <format dxfId="13677">
      <pivotArea dataOnly="0" labelOnly="1" outline="0" fieldPosition="0">
        <references count="2">
          <reference field="4294967294" count="2">
            <x v="0"/>
            <x v="1"/>
          </reference>
          <reference field="12" count="1" selected="0">
            <x v="1"/>
          </reference>
        </references>
      </pivotArea>
    </format>
    <format dxfId="13676">
      <pivotArea outline="0" collapsedLevelsAreSubtotals="1" fieldPosition="0"/>
    </format>
    <format dxfId="13675">
      <pivotArea type="origin" dataOnly="0" labelOnly="1" outline="0" offset="A2" fieldPosition="0"/>
    </format>
    <format dxfId="13674">
      <pivotArea dataOnly="0" labelOnly="1" grandRow="1" outline="0" fieldPosition="0"/>
    </format>
    <format dxfId="13673">
      <pivotArea dataOnly="0" labelOnly="1" fieldPosition="0">
        <references count="1">
          <reference field="12" count="0"/>
        </references>
      </pivotArea>
    </format>
    <format dxfId="13672">
      <pivotArea field="12" dataOnly="0" labelOnly="1" grandCol="1" outline="0" axis="axisCol" fieldPosition="0">
        <references count="1">
          <reference field="4294967294" count="1" selected="0">
            <x v="0"/>
          </reference>
        </references>
      </pivotArea>
    </format>
    <format dxfId="13671">
      <pivotArea field="12" dataOnly="0" labelOnly="1" grandCol="1" outline="0" axis="axisCol" fieldPosition="0">
        <references count="1">
          <reference field="4294967294" count="1" selected="0">
            <x v="1"/>
          </reference>
        </references>
      </pivotArea>
    </format>
    <format dxfId="13670">
      <pivotArea field="12" dataOnly="0" labelOnly="1" grandCol="1" outline="0" axis="axisCol" fieldPosition="0">
        <references count="1">
          <reference field="4294967294" count="1" selected="0">
            <x v="0"/>
          </reference>
        </references>
      </pivotArea>
    </format>
    <format dxfId="13669">
      <pivotArea field="12" dataOnly="0" labelOnly="1" grandCol="1" outline="0" axis="axisCol" fieldPosition="0">
        <references count="1">
          <reference field="4294967294" count="1" selected="0">
            <x v="1"/>
          </reference>
        </references>
      </pivotArea>
    </format>
    <format dxfId="13668">
      <pivotArea dataOnly="0" labelOnly="1" outline="0" fieldPosition="0">
        <references count="2">
          <reference field="4294967294" count="2">
            <x v="0"/>
            <x v="1"/>
          </reference>
          <reference field="12" count="1" selected="0">
            <x v="0"/>
          </reference>
        </references>
      </pivotArea>
    </format>
    <format dxfId="13667">
      <pivotArea dataOnly="0" labelOnly="1" outline="0" fieldPosition="0">
        <references count="2">
          <reference field="4294967294" count="2">
            <x v="0"/>
            <x v="1"/>
          </reference>
          <reference field="12" count="1" selected="0">
            <x v="1"/>
          </reference>
        </references>
      </pivotArea>
    </format>
    <format dxfId="13666">
      <pivotArea outline="0" collapsedLevelsAreSubtotals="1" fieldPosition="0"/>
    </format>
    <format dxfId="13665">
      <pivotArea type="origin" dataOnly="0" labelOnly="1" outline="0" offset="A2" fieldPosition="0"/>
    </format>
    <format dxfId="13664">
      <pivotArea dataOnly="0" labelOnly="1" grandRow="1" outline="0" fieldPosition="0"/>
    </format>
    <format dxfId="13663">
      <pivotArea dataOnly="0" labelOnly="1" fieldPosition="0">
        <references count="1">
          <reference field="12" count="0"/>
        </references>
      </pivotArea>
    </format>
    <format dxfId="13662">
      <pivotArea field="12" dataOnly="0" labelOnly="1" grandCol="1" outline="0" axis="axisCol" fieldPosition="0">
        <references count="1">
          <reference field="4294967294" count="1" selected="0">
            <x v="0"/>
          </reference>
        </references>
      </pivotArea>
    </format>
    <format dxfId="13661">
      <pivotArea field="12" dataOnly="0" labelOnly="1" grandCol="1" outline="0" axis="axisCol" fieldPosition="0">
        <references count="1">
          <reference field="4294967294" count="1" selected="0">
            <x v="1"/>
          </reference>
        </references>
      </pivotArea>
    </format>
    <format dxfId="13660">
      <pivotArea field="12" dataOnly="0" labelOnly="1" grandCol="1" outline="0" axis="axisCol" fieldPosition="0">
        <references count="1">
          <reference field="4294967294" count="1" selected="0">
            <x v="0"/>
          </reference>
        </references>
      </pivotArea>
    </format>
    <format dxfId="13659">
      <pivotArea field="12" dataOnly="0" labelOnly="1" grandCol="1" outline="0" axis="axisCol" fieldPosition="0">
        <references count="1">
          <reference field="4294967294" count="1" selected="0">
            <x v="1"/>
          </reference>
        </references>
      </pivotArea>
    </format>
    <format dxfId="13658">
      <pivotArea dataOnly="0" labelOnly="1" outline="0" fieldPosition="0">
        <references count="2">
          <reference field="4294967294" count="2">
            <x v="0"/>
            <x v="1"/>
          </reference>
          <reference field="12" count="1" selected="0">
            <x v="0"/>
          </reference>
        </references>
      </pivotArea>
    </format>
    <format dxfId="13657">
      <pivotArea dataOnly="0" labelOnly="1" outline="0" fieldPosition="0">
        <references count="2">
          <reference field="4294967294" count="2">
            <x v="0"/>
            <x v="1"/>
          </reference>
          <reference field="12" count="1" selected="0">
            <x v="1"/>
          </reference>
        </references>
      </pivotArea>
    </format>
    <format dxfId="13656">
      <pivotArea grandRow="1" outline="0" collapsedLevelsAreSubtotals="1" fieldPosition="0"/>
    </format>
    <format dxfId="13655">
      <pivotArea dataOnly="0" labelOnly="1" grandRow="1" outline="0" fieldPosition="0"/>
    </format>
    <format dxfId="13654">
      <pivotArea grandRow="1" outline="0" collapsedLevelsAreSubtotals="1" fieldPosition="0"/>
    </format>
    <format dxfId="13653">
      <pivotArea dataOnly="0" labelOnly="1" grandRow="1" outline="0" fieldPosition="0"/>
    </format>
    <format dxfId="13652">
      <pivotArea outline="0" collapsedLevelsAreSubtotals="1" fieldPosition="0"/>
    </format>
    <format dxfId="13651">
      <pivotArea type="origin" dataOnly="0" labelOnly="1" outline="0" offset="A2" fieldPosition="0"/>
    </format>
    <format dxfId="13650">
      <pivotArea dataOnly="0" labelOnly="1" grandRow="1" outline="0" fieldPosition="0"/>
    </format>
    <format dxfId="13649">
      <pivotArea dataOnly="0" labelOnly="1" fieldPosition="0">
        <references count="1">
          <reference field="12" count="0"/>
        </references>
      </pivotArea>
    </format>
    <format dxfId="13648">
      <pivotArea field="12" dataOnly="0" labelOnly="1" grandCol="1" outline="0" axis="axisCol" fieldPosition="0">
        <references count="1">
          <reference field="4294967294" count="1" selected="0">
            <x v="0"/>
          </reference>
        </references>
      </pivotArea>
    </format>
    <format dxfId="13647">
      <pivotArea field="12" dataOnly="0" labelOnly="1" grandCol="1" outline="0" axis="axisCol" fieldPosition="0">
        <references count="1">
          <reference field="4294967294" count="1" selected="0">
            <x v="1"/>
          </reference>
        </references>
      </pivotArea>
    </format>
    <format dxfId="13646">
      <pivotArea field="12" dataOnly="0" labelOnly="1" grandCol="1" outline="0" axis="axisCol" fieldPosition="0">
        <references count="1">
          <reference field="4294967294" count="1" selected="0">
            <x v="0"/>
          </reference>
        </references>
      </pivotArea>
    </format>
    <format dxfId="13645">
      <pivotArea field="12" dataOnly="0" labelOnly="1" grandCol="1" outline="0" axis="axisCol" fieldPosition="0">
        <references count="1">
          <reference field="4294967294" count="1" selected="0">
            <x v="1"/>
          </reference>
        </references>
      </pivotArea>
    </format>
    <format dxfId="13644">
      <pivotArea dataOnly="0" labelOnly="1" outline="0" fieldPosition="0">
        <references count="2">
          <reference field="4294967294" count="2">
            <x v="0"/>
            <x v="1"/>
          </reference>
          <reference field="12" count="1" selected="0">
            <x v="0"/>
          </reference>
        </references>
      </pivotArea>
    </format>
    <format dxfId="13643">
      <pivotArea dataOnly="0" labelOnly="1" outline="0" fieldPosition="0">
        <references count="2">
          <reference field="4294967294" count="2">
            <x v="0"/>
            <x v="1"/>
          </reference>
          <reference field="12" count="1" selected="0">
            <x v="1"/>
          </reference>
        </references>
      </pivotArea>
    </format>
    <format dxfId="13642">
      <pivotArea outline="0" collapsedLevelsAreSubtotals="1" fieldPosition="0"/>
    </format>
    <format dxfId="13641">
      <pivotArea outline="0" collapsedLevelsAreSubtotals="1" fieldPosition="0"/>
    </format>
    <format dxfId="13640">
      <pivotArea outline="0" collapsedLevelsAreSubtotals="1" fieldPosition="0"/>
    </format>
    <format dxfId="13639">
      <pivotArea type="origin" dataOnly="0" labelOnly="1" outline="0" offset="A2" fieldPosition="0"/>
    </format>
    <format dxfId="13638">
      <pivotArea field="13" type="button" dataOnly="0" labelOnly="1" outline="0" axis="axisRow" fieldPosition="0"/>
    </format>
    <format dxfId="13637">
      <pivotArea dataOnly="0" labelOnly="1" fieldPosition="0">
        <references count="1">
          <reference field="13" count="15">
            <x v="0"/>
            <x v="1"/>
            <x v="2"/>
            <x v="3"/>
            <x v="5"/>
            <x v="7"/>
            <x v="8"/>
            <x v="10"/>
            <x v="11"/>
            <x v="12"/>
            <x v="14"/>
            <x v="15"/>
            <x v="16"/>
            <x v="17"/>
            <x v="18"/>
          </reference>
        </references>
      </pivotArea>
    </format>
    <format dxfId="13636">
      <pivotArea dataOnly="0" labelOnly="1" grandRow="1" outline="0" fieldPosition="0"/>
    </format>
    <format dxfId="13635">
      <pivotArea dataOnly="0" labelOnly="1" fieldPosition="0">
        <references count="1">
          <reference field="12" count="0"/>
        </references>
      </pivotArea>
    </format>
    <format dxfId="13634">
      <pivotArea field="12" dataOnly="0" labelOnly="1" grandCol="1" outline="0" axis="axisCol" fieldPosition="0">
        <references count="1">
          <reference field="4294967294" count="1" selected="0">
            <x v="0"/>
          </reference>
        </references>
      </pivotArea>
    </format>
    <format dxfId="13633">
      <pivotArea field="12" dataOnly="0" labelOnly="1" grandCol="1" outline="0" axis="axisCol" fieldPosition="0">
        <references count="1">
          <reference field="4294967294" count="1" selected="0">
            <x v="1"/>
          </reference>
        </references>
      </pivotArea>
    </format>
    <format dxfId="13632">
      <pivotArea field="12" dataOnly="0" labelOnly="1" grandCol="1" outline="0" axis="axisCol" fieldPosition="0">
        <references count="1">
          <reference field="4294967294" count="1" selected="0">
            <x v="0"/>
          </reference>
        </references>
      </pivotArea>
    </format>
    <format dxfId="13631">
      <pivotArea field="12" dataOnly="0" labelOnly="1" grandCol="1" outline="0" axis="axisCol" fieldPosition="0">
        <references count="1">
          <reference field="4294967294" count="1" selected="0">
            <x v="1"/>
          </reference>
        </references>
      </pivotArea>
    </format>
    <format dxfId="13630">
      <pivotArea dataOnly="0" labelOnly="1" outline="0" fieldPosition="0">
        <references count="2">
          <reference field="4294967294" count="2">
            <x v="0"/>
            <x v="1"/>
          </reference>
          <reference field="12" count="1" selected="0">
            <x v="0"/>
          </reference>
        </references>
      </pivotArea>
    </format>
    <format dxfId="13629">
      <pivotArea dataOnly="0" labelOnly="1" outline="0" fieldPosition="0">
        <references count="2">
          <reference field="4294967294" count="2">
            <x v="0"/>
            <x v="1"/>
          </reference>
          <reference field="12" count="1" selected="0">
            <x v="1"/>
          </reference>
        </references>
      </pivotArea>
    </format>
    <format dxfId="13628">
      <pivotArea outline="0" collapsedLevelsAreSubtotals="1" fieldPosition="0"/>
    </format>
    <format dxfId="13627">
      <pivotArea type="origin" dataOnly="0" labelOnly="1" outline="0" offset="A2" fieldPosition="0"/>
    </format>
    <format dxfId="13626">
      <pivotArea field="13" type="button" dataOnly="0" labelOnly="1" outline="0" axis="axisRow" fieldPosition="0"/>
    </format>
    <format dxfId="13625">
      <pivotArea dataOnly="0" labelOnly="1" fieldPosition="0">
        <references count="1">
          <reference field="13" count="15">
            <x v="0"/>
            <x v="1"/>
            <x v="2"/>
            <x v="3"/>
            <x v="5"/>
            <x v="7"/>
            <x v="8"/>
            <x v="10"/>
            <x v="11"/>
            <x v="12"/>
            <x v="14"/>
            <x v="15"/>
            <x v="16"/>
            <x v="17"/>
            <x v="18"/>
          </reference>
        </references>
      </pivotArea>
    </format>
    <format dxfId="13624">
      <pivotArea dataOnly="0" labelOnly="1" grandRow="1" outline="0" fieldPosition="0"/>
    </format>
    <format dxfId="13623">
      <pivotArea dataOnly="0" labelOnly="1" fieldPosition="0">
        <references count="1">
          <reference field="12" count="0"/>
        </references>
      </pivotArea>
    </format>
    <format dxfId="13622">
      <pivotArea field="12" dataOnly="0" labelOnly="1" grandCol="1" outline="0" axis="axisCol" fieldPosition="0">
        <references count="1">
          <reference field="4294967294" count="1" selected="0">
            <x v="0"/>
          </reference>
        </references>
      </pivotArea>
    </format>
    <format dxfId="13621">
      <pivotArea field="12" dataOnly="0" labelOnly="1" grandCol="1" outline="0" axis="axisCol" fieldPosition="0">
        <references count="1">
          <reference field="4294967294" count="1" selected="0">
            <x v="1"/>
          </reference>
        </references>
      </pivotArea>
    </format>
    <format dxfId="13620">
      <pivotArea field="12" dataOnly="0" labelOnly="1" grandCol="1" outline="0" axis="axisCol" fieldPosition="0">
        <references count="1">
          <reference field="4294967294" count="1" selected="0">
            <x v="0"/>
          </reference>
        </references>
      </pivotArea>
    </format>
    <format dxfId="13619">
      <pivotArea field="12" dataOnly="0" labelOnly="1" grandCol="1" outline="0" axis="axisCol" fieldPosition="0">
        <references count="1">
          <reference field="4294967294" count="1" selected="0">
            <x v="1"/>
          </reference>
        </references>
      </pivotArea>
    </format>
    <format dxfId="13618">
      <pivotArea dataOnly="0" labelOnly="1" outline="0" fieldPosition="0">
        <references count="2">
          <reference field="4294967294" count="2">
            <x v="0"/>
            <x v="1"/>
          </reference>
          <reference field="12" count="1" selected="0">
            <x v="0"/>
          </reference>
        </references>
      </pivotArea>
    </format>
    <format dxfId="13617">
      <pivotArea dataOnly="0" labelOnly="1" outline="0" fieldPosition="0">
        <references count="2">
          <reference field="4294967294" count="2">
            <x v="0"/>
            <x v="1"/>
          </reference>
          <reference field="12" count="1" selected="0">
            <x v="1"/>
          </reference>
        </references>
      </pivotArea>
    </format>
    <format dxfId="13616">
      <pivotArea outline="0" collapsedLevelsAreSubtotals="1" fieldPosition="0"/>
    </format>
    <format dxfId="13615">
      <pivotArea field="12" type="button" dataOnly="0" labelOnly="1" outline="0" axis="axisCol" fieldPosition="0"/>
    </format>
    <format dxfId="13614">
      <pivotArea field="-2" type="button" dataOnly="0" labelOnly="1" outline="0" axis="axisCol" fieldPosition="1"/>
    </format>
    <format dxfId="13613">
      <pivotArea type="topRight" dataOnly="0" labelOnly="1" outline="0" fieldPosition="0"/>
    </format>
    <format dxfId="13612">
      <pivotArea dataOnly="0" labelOnly="1" fieldPosition="0">
        <references count="1">
          <reference field="12" count="0"/>
        </references>
      </pivotArea>
    </format>
    <format dxfId="13611">
      <pivotArea field="12" dataOnly="0" labelOnly="1" grandCol="1" outline="0" axis="axisCol" fieldPosition="0">
        <references count="1">
          <reference field="4294967294" count="1" selected="0">
            <x v="0"/>
          </reference>
        </references>
      </pivotArea>
    </format>
    <format dxfId="13610">
      <pivotArea field="12" dataOnly="0" labelOnly="1" grandCol="1" outline="0" axis="axisCol" fieldPosition="0">
        <references count="1">
          <reference field="4294967294" count="1" selected="0">
            <x v="1"/>
          </reference>
        </references>
      </pivotArea>
    </format>
    <format dxfId="13609">
      <pivotArea field="12" dataOnly="0" labelOnly="1" grandCol="1" outline="0" axis="axisCol" fieldPosition="0">
        <references count="1">
          <reference field="4294967294" count="1" selected="0">
            <x v="0"/>
          </reference>
        </references>
      </pivotArea>
    </format>
    <format dxfId="13608">
      <pivotArea field="12" dataOnly="0" labelOnly="1" grandCol="1" outline="0" axis="axisCol" fieldPosition="0">
        <references count="1">
          <reference field="4294967294" count="1" selected="0">
            <x v="1"/>
          </reference>
        </references>
      </pivotArea>
    </format>
    <format dxfId="13607">
      <pivotArea dataOnly="0" labelOnly="1" outline="0" fieldPosition="0">
        <references count="2">
          <reference field="4294967294" count="2">
            <x v="0"/>
            <x v="1"/>
          </reference>
          <reference field="12" count="1" selected="0">
            <x v="0"/>
          </reference>
        </references>
      </pivotArea>
    </format>
    <format dxfId="13606">
      <pivotArea dataOnly="0" labelOnly="1" outline="0" fieldPosition="0">
        <references count="2">
          <reference field="4294967294" count="2">
            <x v="0"/>
            <x v="1"/>
          </reference>
          <reference field="12" count="1" selected="0">
            <x v="1"/>
          </reference>
        </references>
      </pivotArea>
    </format>
    <format dxfId="13605">
      <pivotArea type="all" dataOnly="0" outline="0" fieldPosition="0"/>
    </format>
    <format dxfId="13604">
      <pivotArea outline="0" collapsedLevelsAreSubtotals="1" fieldPosition="0"/>
    </format>
    <format dxfId="13603">
      <pivotArea type="origin" dataOnly="0" labelOnly="1" outline="0" fieldPosition="0"/>
    </format>
    <format dxfId="13602">
      <pivotArea field="12" type="button" dataOnly="0" labelOnly="1" outline="0" axis="axisCol" fieldPosition="0"/>
    </format>
    <format dxfId="13601">
      <pivotArea field="-2" type="button" dataOnly="0" labelOnly="1" outline="0" axis="axisCol" fieldPosition="1"/>
    </format>
    <format dxfId="13600">
      <pivotArea type="topRight" dataOnly="0" labelOnly="1" outline="0" fieldPosition="0"/>
    </format>
    <format dxfId="13599">
      <pivotArea field="13" type="button" dataOnly="0" labelOnly="1" outline="0" axis="axisRow" fieldPosition="0"/>
    </format>
    <format dxfId="13598">
      <pivotArea dataOnly="0" labelOnly="1" fieldPosition="0">
        <references count="1">
          <reference field="13" count="15">
            <x v="0"/>
            <x v="1"/>
            <x v="2"/>
            <x v="3"/>
            <x v="6"/>
            <x v="7"/>
            <x v="8"/>
            <x v="9"/>
            <x v="10"/>
            <x v="11"/>
            <x v="13"/>
            <x v="14"/>
            <x v="16"/>
            <x v="17"/>
            <x v="18"/>
          </reference>
        </references>
      </pivotArea>
    </format>
    <format dxfId="13597">
      <pivotArea dataOnly="0" labelOnly="1" grandRow="1" outline="0" fieldPosition="0"/>
    </format>
    <format dxfId="13596">
      <pivotArea dataOnly="0" labelOnly="1" fieldPosition="0">
        <references count="1">
          <reference field="12" count="0"/>
        </references>
      </pivotArea>
    </format>
    <format dxfId="13595">
      <pivotArea field="12" dataOnly="0" labelOnly="1" grandCol="1" outline="0" axis="axisCol" fieldPosition="0">
        <references count="1">
          <reference field="4294967294" count="1" selected="0">
            <x v="0"/>
          </reference>
        </references>
      </pivotArea>
    </format>
    <format dxfId="13594">
      <pivotArea field="12" dataOnly="0" labelOnly="1" grandCol="1" outline="0" axis="axisCol" fieldPosition="0">
        <references count="1">
          <reference field="4294967294" count="1" selected="0">
            <x v="1"/>
          </reference>
        </references>
      </pivotArea>
    </format>
    <format dxfId="13593">
      <pivotArea field="12" dataOnly="0" labelOnly="1" grandCol="1" outline="0" axis="axisCol" fieldPosition="0">
        <references count="1">
          <reference field="4294967294" count="1" selected="0">
            <x v="0"/>
          </reference>
        </references>
      </pivotArea>
    </format>
    <format dxfId="13592">
      <pivotArea field="12" dataOnly="0" labelOnly="1" grandCol="1" outline="0" axis="axisCol" fieldPosition="0">
        <references count="1">
          <reference field="4294967294" count="1" selected="0">
            <x v="1"/>
          </reference>
        </references>
      </pivotArea>
    </format>
    <format dxfId="13591">
      <pivotArea dataOnly="0" labelOnly="1" outline="0" fieldPosition="0">
        <references count="2">
          <reference field="4294967294" count="2">
            <x v="0"/>
            <x v="1"/>
          </reference>
          <reference field="12" count="1" selected="0">
            <x v="0"/>
          </reference>
        </references>
      </pivotArea>
    </format>
    <format dxfId="13590">
      <pivotArea dataOnly="0" labelOnly="1" outline="0" fieldPosition="0">
        <references count="2">
          <reference field="4294967294" count="2">
            <x v="0"/>
            <x v="1"/>
          </reference>
          <reference field="12" count="1" selected="0">
            <x v="1"/>
          </reference>
        </references>
      </pivotArea>
    </format>
    <format dxfId="13589">
      <pivotArea outline="0" collapsedLevelsAreSubtotals="1" fieldPosition="0"/>
    </format>
    <format dxfId="13588">
      <pivotArea type="origin" dataOnly="0" labelOnly="1" outline="0" offset="A2" fieldPosition="0"/>
    </format>
    <format dxfId="13587">
      <pivotArea field="13" type="button" dataOnly="0" labelOnly="1" outline="0" axis="axisRow" fieldPosition="0"/>
    </format>
    <format dxfId="13586">
      <pivotArea dataOnly="0" labelOnly="1" fieldPosition="0">
        <references count="1">
          <reference field="13" count="16">
            <x v="0"/>
            <x v="1"/>
            <x v="2"/>
            <x v="3"/>
            <x v="6"/>
            <x v="7"/>
            <x v="8"/>
            <x v="9"/>
            <x v="10"/>
            <x v="11"/>
            <x v="13"/>
            <x v="14"/>
            <x v="15"/>
            <x v="16"/>
            <x v="17"/>
            <x v="18"/>
          </reference>
        </references>
      </pivotArea>
    </format>
    <format dxfId="13585">
      <pivotArea dataOnly="0" labelOnly="1" grandRow="1" outline="0" fieldPosition="0"/>
    </format>
    <format dxfId="13584">
      <pivotArea dataOnly="0" labelOnly="1" fieldPosition="0">
        <references count="1">
          <reference field="12" count="0"/>
        </references>
      </pivotArea>
    </format>
    <format dxfId="13583">
      <pivotArea field="12" dataOnly="0" labelOnly="1" grandCol="1" outline="0" axis="axisCol" fieldPosition="0">
        <references count="1">
          <reference field="4294967294" count="1" selected="0">
            <x v="0"/>
          </reference>
        </references>
      </pivotArea>
    </format>
    <format dxfId="13582">
      <pivotArea field="12" dataOnly="0" labelOnly="1" grandCol="1" outline="0" axis="axisCol" fieldPosition="0">
        <references count="1">
          <reference field="4294967294" count="1" selected="0">
            <x v="1"/>
          </reference>
        </references>
      </pivotArea>
    </format>
    <format dxfId="13581">
      <pivotArea field="12" dataOnly="0" labelOnly="1" grandCol="1" outline="0" axis="axisCol" fieldPosition="0">
        <references count="1">
          <reference field="4294967294" count="1" selected="0">
            <x v="0"/>
          </reference>
        </references>
      </pivotArea>
    </format>
    <format dxfId="13580">
      <pivotArea field="12" dataOnly="0" labelOnly="1" grandCol="1" outline="0" axis="axisCol" fieldPosition="0">
        <references count="1">
          <reference field="4294967294" count="1" selected="0">
            <x v="1"/>
          </reference>
        </references>
      </pivotArea>
    </format>
    <format dxfId="13579">
      <pivotArea dataOnly="0" labelOnly="1" outline="0" fieldPosition="0">
        <references count="2">
          <reference field="4294967294" count="2">
            <x v="0"/>
            <x v="1"/>
          </reference>
          <reference field="12" count="1" selected="0">
            <x v="0"/>
          </reference>
        </references>
      </pivotArea>
    </format>
    <format dxfId="13578">
      <pivotArea dataOnly="0" labelOnly="1" outline="0" fieldPosition="0">
        <references count="2">
          <reference field="4294967294" count="2">
            <x v="0"/>
            <x v="1"/>
          </reference>
          <reference field="12" count="1" selected="0">
            <x v="1"/>
          </reference>
        </references>
      </pivotArea>
    </format>
    <format dxfId="13577">
      <pivotArea outline="0" collapsedLevelsAreSubtotals="1" fieldPosition="0"/>
    </format>
    <format dxfId="13576">
      <pivotArea type="origin" dataOnly="0" labelOnly="1" outline="0" offset="A2" fieldPosition="0"/>
    </format>
    <format dxfId="13575">
      <pivotArea field="13" type="button" dataOnly="0" labelOnly="1" outline="0" axis="axisRow" fieldPosition="0"/>
    </format>
    <format dxfId="13574">
      <pivotArea dataOnly="0" labelOnly="1" fieldPosition="0">
        <references count="1">
          <reference field="13" count="16">
            <x v="0"/>
            <x v="1"/>
            <x v="2"/>
            <x v="3"/>
            <x v="6"/>
            <x v="7"/>
            <x v="8"/>
            <x v="9"/>
            <x v="10"/>
            <x v="11"/>
            <x v="13"/>
            <x v="14"/>
            <x v="15"/>
            <x v="16"/>
            <x v="17"/>
            <x v="18"/>
          </reference>
        </references>
      </pivotArea>
    </format>
    <format dxfId="13573">
      <pivotArea dataOnly="0" labelOnly="1" grandRow="1" outline="0" fieldPosition="0"/>
    </format>
    <format dxfId="13572">
      <pivotArea dataOnly="0" labelOnly="1" fieldPosition="0">
        <references count="1">
          <reference field="12" count="0"/>
        </references>
      </pivotArea>
    </format>
    <format dxfId="13571">
      <pivotArea field="12" dataOnly="0" labelOnly="1" grandCol="1" outline="0" axis="axisCol" fieldPosition="0">
        <references count="1">
          <reference field="4294967294" count="1" selected="0">
            <x v="0"/>
          </reference>
        </references>
      </pivotArea>
    </format>
    <format dxfId="13570">
      <pivotArea field="12" dataOnly="0" labelOnly="1" grandCol="1" outline="0" axis="axisCol" fieldPosition="0">
        <references count="1">
          <reference field="4294967294" count="1" selected="0">
            <x v="1"/>
          </reference>
        </references>
      </pivotArea>
    </format>
    <format dxfId="13569">
      <pivotArea field="12" dataOnly="0" labelOnly="1" grandCol="1" outline="0" axis="axisCol" fieldPosition="0">
        <references count="1">
          <reference field="4294967294" count="1" selected="0">
            <x v="0"/>
          </reference>
        </references>
      </pivotArea>
    </format>
    <format dxfId="13568">
      <pivotArea field="12" dataOnly="0" labelOnly="1" grandCol="1" outline="0" axis="axisCol" fieldPosition="0">
        <references count="1">
          <reference field="4294967294" count="1" selected="0">
            <x v="1"/>
          </reference>
        </references>
      </pivotArea>
    </format>
    <format dxfId="13567">
      <pivotArea dataOnly="0" labelOnly="1" outline="0" fieldPosition="0">
        <references count="2">
          <reference field="4294967294" count="2">
            <x v="0"/>
            <x v="1"/>
          </reference>
          <reference field="12" count="1" selected="0">
            <x v="0"/>
          </reference>
        </references>
      </pivotArea>
    </format>
    <format dxfId="13566">
      <pivotArea dataOnly="0" labelOnly="1" outline="0" fieldPosition="0">
        <references count="2">
          <reference field="4294967294" count="2">
            <x v="0"/>
            <x v="1"/>
          </reference>
          <reference field="12" count="1" selected="0">
            <x v="1"/>
          </reference>
        </references>
      </pivotArea>
    </format>
    <format dxfId="13565">
      <pivotArea outline="0" collapsedLevelsAreSubtotals="1" fieldPosition="0"/>
    </format>
    <format dxfId="13564">
      <pivotArea type="origin" dataOnly="0" labelOnly="1" outline="0" offset="A2" fieldPosition="0"/>
    </format>
    <format dxfId="13563">
      <pivotArea field="13" type="button" dataOnly="0" labelOnly="1" outline="0" axis="axisRow" fieldPosition="0"/>
    </format>
    <format dxfId="13562">
      <pivotArea dataOnly="0" labelOnly="1" fieldPosition="0">
        <references count="1">
          <reference field="13" count="16">
            <x v="0"/>
            <x v="1"/>
            <x v="2"/>
            <x v="3"/>
            <x v="6"/>
            <x v="7"/>
            <x v="8"/>
            <x v="9"/>
            <x v="10"/>
            <x v="11"/>
            <x v="13"/>
            <x v="14"/>
            <x v="15"/>
            <x v="16"/>
            <x v="17"/>
            <x v="18"/>
          </reference>
        </references>
      </pivotArea>
    </format>
    <format dxfId="13561">
      <pivotArea dataOnly="0" labelOnly="1" grandRow="1" outline="0" fieldPosition="0"/>
    </format>
    <format dxfId="13560">
      <pivotArea dataOnly="0" labelOnly="1" fieldPosition="0">
        <references count="1">
          <reference field="12" count="0"/>
        </references>
      </pivotArea>
    </format>
    <format dxfId="13559">
      <pivotArea field="12" dataOnly="0" labelOnly="1" grandCol="1" outline="0" axis="axisCol" fieldPosition="0">
        <references count="1">
          <reference field="4294967294" count="1" selected="0">
            <x v="0"/>
          </reference>
        </references>
      </pivotArea>
    </format>
    <format dxfId="13558">
      <pivotArea field="12" dataOnly="0" labelOnly="1" grandCol="1" outline="0" axis="axisCol" fieldPosition="0">
        <references count="1">
          <reference field="4294967294" count="1" selected="0">
            <x v="1"/>
          </reference>
        </references>
      </pivotArea>
    </format>
    <format dxfId="13557">
      <pivotArea field="12" dataOnly="0" labelOnly="1" grandCol="1" outline="0" axis="axisCol" fieldPosition="0">
        <references count="1">
          <reference field="4294967294" count="1" selected="0">
            <x v="0"/>
          </reference>
        </references>
      </pivotArea>
    </format>
    <format dxfId="13556">
      <pivotArea field="12" dataOnly="0" labelOnly="1" grandCol="1" outline="0" axis="axisCol" fieldPosition="0">
        <references count="1">
          <reference field="4294967294" count="1" selected="0">
            <x v="1"/>
          </reference>
        </references>
      </pivotArea>
    </format>
    <format dxfId="13555">
      <pivotArea dataOnly="0" labelOnly="1" outline="0" fieldPosition="0">
        <references count="2">
          <reference field="4294967294" count="2">
            <x v="0"/>
            <x v="1"/>
          </reference>
          <reference field="12" count="1" selected="0">
            <x v="0"/>
          </reference>
        </references>
      </pivotArea>
    </format>
    <format dxfId="13554">
      <pivotArea dataOnly="0" labelOnly="1" outline="0" fieldPosition="0">
        <references count="2">
          <reference field="4294967294" count="2">
            <x v="0"/>
            <x v="1"/>
          </reference>
          <reference field="12" count="1" selected="0">
            <x v="1"/>
          </reference>
        </references>
      </pivotArea>
    </format>
    <format dxfId="13553">
      <pivotArea outline="0" collapsedLevelsAreSubtotals="1" fieldPosition="0">
        <references count="2">
          <reference field="4294967294" count="2" selected="0">
            <x v="0"/>
            <x v="1"/>
          </reference>
          <reference field="12" count="1" selected="0">
            <x v="0"/>
          </reference>
        </references>
      </pivotArea>
    </format>
    <format dxfId="13552">
      <pivotArea type="origin" dataOnly="0" labelOnly="1" outline="0" offset="A2" fieldPosition="0"/>
    </format>
    <format dxfId="13551">
      <pivotArea field="13" type="button" dataOnly="0" labelOnly="1" outline="0" axis="axisRow" fieldPosition="0"/>
    </format>
    <format dxfId="13550">
      <pivotArea dataOnly="0" labelOnly="1" fieldPosition="0">
        <references count="1">
          <reference field="13" count="16">
            <x v="0"/>
            <x v="1"/>
            <x v="2"/>
            <x v="3"/>
            <x v="6"/>
            <x v="7"/>
            <x v="8"/>
            <x v="9"/>
            <x v="10"/>
            <x v="11"/>
            <x v="13"/>
            <x v="14"/>
            <x v="15"/>
            <x v="16"/>
            <x v="17"/>
            <x v="18"/>
          </reference>
        </references>
      </pivotArea>
    </format>
    <format dxfId="13549">
      <pivotArea dataOnly="0" labelOnly="1" grandRow="1" outline="0" fieldPosition="0"/>
    </format>
    <format dxfId="13548">
      <pivotArea dataOnly="0" labelOnly="1" fieldPosition="0">
        <references count="1">
          <reference field="12" count="1">
            <x v="0"/>
          </reference>
        </references>
      </pivotArea>
    </format>
    <format dxfId="13547">
      <pivotArea dataOnly="0" labelOnly="1" outline="0" fieldPosition="0">
        <references count="2">
          <reference field="4294967294" count="2">
            <x v="0"/>
            <x v="1"/>
          </reference>
          <reference field="12" count="1" selected="0">
            <x v="0"/>
          </reference>
        </references>
      </pivotArea>
    </format>
    <format dxfId="13546">
      <pivotArea outline="0" collapsedLevelsAreSubtotals="1" fieldPosition="0">
        <references count="2">
          <reference field="4294967294" count="2" selected="0">
            <x v="0"/>
            <x v="1"/>
          </reference>
          <reference field="12" count="1" selected="0">
            <x v="1"/>
          </reference>
        </references>
      </pivotArea>
    </format>
    <format dxfId="13545">
      <pivotArea field="12" grandCol="1" outline="0" collapsedLevelsAreSubtotals="1" axis="axisCol" fieldPosition="0">
        <references count="1">
          <reference field="4294967294" count="1" selected="0">
            <x v="0"/>
          </reference>
        </references>
      </pivotArea>
    </format>
    <format dxfId="13544">
      <pivotArea dataOnly="0" labelOnly="1" fieldPosition="0">
        <references count="1">
          <reference field="12" count="1">
            <x v="1"/>
          </reference>
        </references>
      </pivotArea>
    </format>
    <format dxfId="13543">
      <pivotArea field="12" dataOnly="0" labelOnly="1" grandCol="1" outline="0" axis="axisCol" fieldPosition="0">
        <references count="1">
          <reference field="4294967294" count="1" selected="0">
            <x v="0"/>
          </reference>
        </references>
      </pivotArea>
    </format>
    <format dxfId="13542">
      <pivotArea field="12" dataOnly="0" labelOnly="1" grandCol="1" outline="0" axis="axisCol" fieldPosition="0">
        <references count="1">
          <reference field="4294967294" count="1" selected="0">
            <x v="1"/>
          </reference>
        </references>
      </pivotArea>
    </format>
    <format dxfId="13541">
      <pivotArea dataOnly="0" labelOnly="1" outline="0" fieldPosition="0">
        <references count="2">
          <reference field="4294967294" count="2">
            <x v="0"/>
            <x v="1"/>
          </reference>
          <reference field="12" count="1" selected="0">
            <x v="1"/>
          </reference>
        </references>
      </pivotArea>
    </format>
    <format dxfId="13540">
      <pivotArea field="12" grandCol="1" outline="0" collapsedLevelsAreSubtotals="1" axis="axisCol" fieldPosition="0">
        <references count="1">
          <reference field="4294967294" count="1" selected="0">
            <x v="1"/>
          </reference>
        </references>
      </pivotArea>
    </format>
    <format dxfId="13539">
      <pivotArea field="12" dataOnly="0" labelOnly="1" grandCol="1" outline="0" axis="axisCol" fieldPosition="0">
        <references count="1">
          <reference field="4294967294" count="1" selected="0">
            <x v="0"/>
          </reference>
        </references>
      </pivotArea>
    </format>
    <format dxfId="13538">
      <pivotArea field="12" dataOnly="0" labelOnly="1" grandCol="1" outline="0" axis="axisCol" fieldPosition="0">
        <references count="1">
          <reference field="4294967294" count="1" selected="0">
            <x v="1"/>
          </reference>
        </references>
      </pivotArea>
    </format>
    <format dxfId="13537">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3536">
      <pivotArea type="origin" dataOnly="0" labelOnly="1" outline="0" offset="A2" fieldPosition="0"/>
    </format>
    <format dxfId="13535">
      <pivotArea field="13" type="button" dataOnly="0" labelOnly="1" outline="0" axis="axisRow" fieldPosition="0"/>
    </format>
    <format dxfId="13534">
      <pivotArea dataOnly="0" labelOnly="1" fieldPosition="0">
        <references count="1">
          <reference field="13" count="16">
            <x v="0"/>
            <x v="1"/>
            <x v="2"/>
            <x v="3"/>
            <x v="6"/>
            <x v="7"/>
            <x v="8"/>
            <x v="9"/>
            <x v="10"/>
            <x v="11"/>
            <x v="13"/>
            <x v="14"/>
            <x v="15"/>
            <x v="16"/>
            <x v="17"/>
            <x v="18"/>
          </reference>
        </references>
      </pivotArea>
    </format>
    <format dxfId="13533">
      <pivotArea dataOnly="0" labelOnly="1" fieldPosition="0">
        <references count="1">
          <reference field="12" count="1">
            <x v="0"/>
          </reference>
        </references>
      </pivotArea>
    </format>
    <format dxfId="13532">
      <pivotArea dataOnly="0" labelOnly="1" outline="0" fieldPosition="0">
        <references count="2">
          <reference field="4294967294" count="2">
            <x v="0"/>
            <x v="1"/>
          </reference>
          <reference field="12" count="1" selected="0">
            <x v="0"/>
          </reference>
        </references>
      </pivotArea>
    </format>
    <format dxfId="13531">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3530">
      <pivotArea type="origin" dataOnly="0" labelOnly="1" outline="0" offset="A2" fieldPosition="0"/>
    </format>
    <format dxfId="13529">
      <pivotArea field="13" type="button" dataOnly="0" labelOnly="1" outline="0" axis="axisRow" fieldPosition="0"/>
    </format>
    <format dxfId="13528">
      <pivotArea dataOnly="0" labelOnly="1" fieldPosition="0">
        <references count="1">
          <reference field="13" count="16">
            <x v="0"/>
            <x v="1"/>
            <x v="2"/>
            <x v="3"/>
            <x v="6"/>
            <x v="7"/>
            <x v="8"/>
            <x v="9"/>
            <x v="10"/>
            <x v="11"/>
            <x v="13"/>
            <x v="14"/>
            <x v="15"/>
            <x v="16"/>
            <x v="17"/>
            <x v="18"/>
          </reference>
        </references>
      </pivotArea>
    </format>
    <format dxfId="13527">
      <pivotArea dataOnly="0" labelOnly="1" fieldPosition="0">
        <references count="1">
          <reference field="12" count="1">
            <x v="0"/>
          </reference>
        </references>
      </pivotArea>
    </format>
    <format dxfId="13526">
      <pivotArea dataOnly="0" labelOnly="1" outline="0" fieldPosition="0">
        <references count="2">
          <reference field="4294967294" count="2">
            <x v="0"/>
            <x v="1"/>
          </reference>
          <reference field="12" count="1" selected="0">
            <x v="0"/>
          </reference>
        </references>
      </pivotArea>
    </format>
    <format dxfId="13525">
      <pivotArea outline="0" collapsedLevelsAreSubtotals="1" fieldPosition="0">
        <references count="2">
          <reference field="4294967294" count="2" selected="0">
            <x v="0"/>
            <x v="1"/>
          </reference>
          <reference field="12" count="1" selected="0">
            <x v="1"/>
          </reference>
        </references>
      </pivotArea>
    </format>
    <format dxfId="13524">
      <pivotArea field="12" grandCol="1" outline="0" collapsedLevelsAreSubtotals="1" axis="axisCol" fieldPosition="0">
        <references count="1">
          <reference field="4294967294" count="1" selected="0">
            <x v="0"/>
          </reference>
        </references>
      </pivotArea>
    </format>
    <format dxfId="13523">
      <pivotArea dataOnly="0" labelOnly="1" fieldPosition="0">
        <references count="1">
          <reference field="12" count="1">
            <x v="1"/>
          </reference>
        </references>
      </pivotArea>
    </format>
    <format dxfId="13522">
      <pivotArea field="12" dataOnly="0" labelOnly="1" grandCol="1" outline="0" axis="axisCol" fieldPosition="0">
        <references count="1">
          <reference field="4294967294" count="1" selected="0">
            <x v="0"/>
          </reference>
        </references>
      </pivotArea>
    </format>
    <format dxfId="13521">
      <pivotArea field="12" dataOnly="0" labelOnly="1" grandCol="1" outline="0" axis="axisCol" fieldPosition="0">
        <references count="1">
          <reference field="4294967294" count="1" selected="0">
            <x v="1"/>
          </reference>
        </references>
      </pivotArea>
    </format>
    <format dxfId="13520">
      <pivotArea dataOnly="0" labelOnly="1" outline="0" fieldPosition="0">
        <references count="2">
          <reference field="4294967294" count="2">
            <x v="0"/>
            <x v="1"/>
          </reference>
          <reference field="12" count="1" selected="0">
            <x v="1"/>
          </reference>
        </references>
      </pivotArea>
    </format>
    <format dxfId="13519">
      <pivotArea field="12" grandCol="1" outline="0" collapsedLevelsAreSubtotals="1" axis="axisCol" fieldPosition="0">
        <references count="1">
          <reference field="4294967294" count="1" selected="0">
            <x v="1"/>
          </reference>
        </references>
      </pivotArea>
    </format>
    <format dxfId="13518">
      <pivotArea field="12" dataOnly="0" labelOnly="1" grandCol="1" outline="0" axis="axisCol" fieldPosition="0">
        <references count="1">
          <reference field="4294967294" count="1" selected="0">
            <x v="0"/>
          </reference>
        </references>
      </pivotArea>
    </format>
    <format dxfId="13517">
      <pivotArea field="12" dataOnly="0" labelOnly="1" grandCol="1" outline="0" axis="axisCol" fieldPosition="0">
        <references count="1">
          <reference field="4294967294" count="1" selected="0">
            <x v="1"/>
          </reference>
        </references>
      </pivotArea>
    </format>
    <format dxfId="13516">
      <pivotArea grandRow="1" outline="0" collapsedLevelsAreSubtotals="1" fieldPosition="0"/>
    </format>
    <format dxfId="13515">
      <pivotArea dataOnly="0" labelOnly="1" grandRow="1" outline="0" fieldPosition="0"/>
    </format>
    <format dxfId="13514">
      <pivotArea collapsedLevelsAreSubtotals="1" fieldPosition="0">
        <references count="3">
          <reference field="4294967294" count="2" selected="0">
            <x v="0"/>
            <x v="1"/>
          </reference>
          <reference field="12" count="1" selected="0">
            <x v="0"/>
          </reference>
          <reference field="13" count="1">
            <x v="5"/>
          </reference>
        </references>
      </pivotArea>
    </format>
    <format dxfId="13513">
      <pivotArea dataOnly="0" labelOnly="1" fieldPosition="0">
        <references count="1">
          <reference field="13" count="1">
            <x v="5"/>
          </reference>
        </references>
      </pivotArea>
    </format>
    <format dxfId="13512">
      <pivotArea dataOnly="0" labelOnly="1" fieldPosition="0">
        <references count="1">
          <reference field="13" count="1">
            <x v="12"/>
          </reference>
        </references>
      </pivotArea>
    </format>
    <format dxfId="13511">
      <pivotArea collapsedLevelsAreSubtotals="1" fieldPosition="0">
        <references count="1">
          <reference field="13" count="12">
            <x v="3"/>
            <x v="5"/>
            <x v="6"/>
            <x v="7"/>
            <x v="8"/>
            <x v="10"/>
            <x v="11"/>
            <x v="12"/>
            <x v="14"/>
            <x v="16"/>
            <x v="17"/>
            <x v="18"/>
          </reference>
        </references>
      </pivotArea>
    </format>
    <format dxfId="13510">
      <pivotArea type="origin" dataOnly="0" labelOnly="1" outline="0" offset="A2" fieldPosition="0"/>
    </format>
    <format dxfId="13509">
      <pivotArea field="13" type="button" dataOnly="0" labelOnly="1" outline="0" axis="axisRow" fieldPosition="0"/>
    </format>
    <format dxfId="13508">
      <pivotArea dataOnly="0" labelOnly="1" fieldPosition="0">
        <references count="1">
          <reference field="13" count="12">
            <x v="3"/>
            <x v="5"/>
            <x v="6"/>
            <x v="7"/>
            <x v="8"/>
            <x v="10"/>
            <x v="11"/>
            <x v="12"/>
            <x v="14"/>
            <x v="16"/>
            <x v="17"/>
            <x v="18"/>
          </reference>
        </references>
      </pivotArea>
    </format>
    <format dxfId="13507">
      <pivotArea dataOnly="0" labelOnly="1" fieldPosition="0">
        <references count="1">
          <reference field="12" count="0"/>
        </references>
      </pivotArea>
    </format>
    <format dxfId="13506">
      <pivotArea field="12" dataOnly="0" labelOnly="1" grandCol="1" outline="0" axis="axisCol" fieldPosition="0">
        <references count="1">
          <reference field="4294967294" count="1" selected="0">
            <x v="0"/>
          </reference>
        </references>
      </pivotArea>
    </format>
    <format dxfId="13505">
      <pivotArea field="12" dataOnly="0" labelOnly="1" grandCol="1" outline="0" axis="axisCol" fieldPosition="0">
        <references count="1">
          <reference field="4294967294" count="1" selected="0">
            <x v="1"/>
          </reference>
        </references>
      </pivotArea>
    </format>
    <format dxfId="13504">
      <pivotArea field="12" dataOnly="0" labelOnly="1" grandCol="1" outline="0" axis="axisCol" fieldPosition="0">
        <references count="1">
          <reference field="4294967294" count="1" selected="0">
            <x v="0"/>
          </reference>
        </references>
      </pivotArea>
    </format>
    <format dxfId="13503">
      <pivotArea field="12" dataOnly="0" labelOnly="1" grandCol="1" outline="0" axis="axisCol" fieldPosition="0">
        <references count="1">
          <reference field="4294967294" count="1" selected="0">
            <x v="1"/>
          </reference>
        </references>
      </pivotArea>
    </format>
    <format dxfId="13502">
      <pivotArea dataOnly="0" labelOnly="1" outline="0" fieldPosition="0">
        <references count="2">
          <reference field="4294967294" count="2">
            <x v="0"/>
            <x v="1"/>
          </reference>
          <reference field="12" count="1" selected="0">
            <x v="0"/>
          </reference>
        </references>
      </pivotArea>
    </format>
    <format dxfId="13501">
      <pivotArea dataOnly="0" labelOnly="1" outline="0" fieldPosition="0">
        <references count="2">
          <reference field="4294967294" count="2">
            <x v="0"/>
            <x v="1"/>
          </reference>
          <reference field="12" count="1" selected="0">
            <x v="1"/>
          </reference>
        </references>
      </pivotArea>
    </format>
    <format dxfId="13500">
      <pivotArea collapsedLevelsAreSubtotals="1" fieldPosition="0">
        <references count="1">
          <reference field="13" count="12">
            <x v="3"/>
            <x v="5"/>
            <x v="6"/>
            <x v="7"/>
            <x v="8"/>
            <x v="10"/>
            <x v="11"/>
            <x v="12"/>
            <x v="14"/>
            <x v="16"/>
            <x v="17"/>
            <x v="18"/>
          </reference>
        </references>
      </pivotArea>
    </format>
    <format dxfId="13499">
      <pivotArea type="origin" dataOnly="0" labelOnly="1" outline="0" offset="A2" fieldPosition="0"/>
    </format>
    <format dxfId="13498">
      <pivotArea field="13" type="button" dataOnly="0" labelOnly="1" outline="0" axis="axisRow" fieldPosition="0"/>
    </format>
    <format dxfId="13497">
      <pivotArea dataOnly="0" labelOnly="1" fieldPosition="0">
        <references count="1">
          <reference field="13" count="12">
            <x v="3"/>
            <x v="5"/>
            <x v="6"/>
            <x v="7"/>
            <x v="8"/>
            <x v="10"/>
            <x v="11"/>
            <x v="12"/>
            <x v="14"/>
            <x v="16"/>
            <x v="17"/>
            <x v="18"/>
          </reference>
        </references>
      </pivotArea>
    </format>
    <format dxfId="13496">
      <pivotArea dataOnly="0" labelOnly="1" fieldPosition="0">
        <references count="1">
          <reference field="12" count="0"/>
        </references>
      </pivotArea>
    </format>
    <format dxfId="13495">
      <pivotArea field="12" dataOnly="0" labelOnly="1" grandCol="1" outline="0" axis="axisCol" fieldPosition="0">
        <references count="1">
          <reference field="4294967294" count="1" selected="0">
            <x v="0"/>
          </reference>
        </references>
      </pivotArea>
    </format>
    <format dxfId="13494">
      <pivotArea field="12" dataOnly="0" labelOnly="1" grandCol="1" outline="0" axis="axisCol" fieldPosition="0">
        <references count="1">
          <reference field="4294967294" count="1" selected="0">
            <x v="1"/>
          </reference>
        </references>
      </pivotArea>
    </format>
    <format dxfId="13493">
      <pivotArea field="12" dataOnly="0" labelOnly="1" grandCol="1" outline="0" axis="axisCol" fieldPosition="0">
        <references count="1">
          <reference field="4294967294" count="1" selected="0">
            <x v="0"/>
          </reference>
        </references>
      </pivotArea>
    </format>
    <format dxfId="13492">
      <pivotArea field="12" dataOnly="0" labelOnly="1" grandCol="1" outline="0" axis="axisCol" fieldPosition="0">
        <references count="1">
          <reference field="4294967294" count="1" selected="0">
            <x v="1"/>
          </reference>
        </references>
      </pivotArea>
    </format>
    <format dxfId="13491">
      <pivotArea dataOnly="0" labelOnly="1" outline="0" fieldPosition="0">
        <references count="2">
          <reference field="4294967294" count="2">
            <x v="0"/>
            <x v="1"/>
          </reference>
          <reference field="12" count="1" selected="0">
            <x v="0"/>
          </reference>
        </references>
      </pivotArea>
    </format>
    <format dxfId="13490">
      <pivotArea dataOnly="0" labelOnly="1" outline="0" fieldPosition="0">
        <references count="2">
          <reference field="4294967294" count="2">
            <x v="0"/>
            <x v="1"/>
          </reference>
          <reference field="12" count="1" selected="0">
            <x v="1"/>
          </reference>
        </references>
      </pivotArea>
    </format>
    <format dxfId="13489">
      <pivotArea type="origin" dataOnly="0" labelOnly="1" outline="0" offset="A2" fieldPosition="0"/>
    </format>
    <format dxfId="13488">
      <pivotArea dataOnly="0" labelOnly="1" fieldPosition="0">
        <references count="1">
          <reference field="12" count="0"/>
        </references>
      </pivotArea>
    </format>
    <format dxfId="13487">
      <pivotArea field="12" dataOnly="0" labelOnly="1" grandCol="1" outline="0" offset="IV1" axis="axisCol" fieldPosition="0">
        <references count="1">
          <reference field="4294967294" count="1" selected="0">
            <x v="0"/>
          </reference>
        </references>
      </pivotArea>
    </format>
    <format dxfId="13486">
      <pivotArea field="12" dataOnly="0" labelOnly="1" grandCol="1" outline="0" offset="IV1" axis="axisCol" fieldPosition="0">
        <references count="1">
          <reference field="4294967294" count="1" selected="0">
            <x v="1"/>
          </reference>
        </references>
      </pivotArea>
    </format>
    <format dxfId="13485">
      <pivotArea field="12" dataOnly="0" labelOnly="1" grandCol="1" outline="0" offset="IV1" axis="axisCol" fieldPosition="0">
        <references count="1">
          <reference field="4294967294" count="1" selected="0">
            <x v="0"/>
          </reference>
        </references>
      </pivotArea>
    </format>
    <format dxfId="13484">
      <pivotArea field="12" dataOnly="0" labelOnly="1" grandCol="1" outline="0" offset="IV1" axis="axisCol" fieldPosition="0">
        <references count="1">
          <reference field="4294967294" count="1" selected="0">
            <x v="1"/>
          </reference>
        </references>
      </pivotArea>
    </format>
    <format dxfId="13483">
      <pivotArea field="12" dataOnly="0" grandCol="1" outline="0" axis="axisCol" fieldPosition="0">
        <references count="1">
          <reference field="4294967294" count="1" selected="0">
            <x v="1"/>
          </reference>
        </references>
      </pivotArea>
    </format>
    <format dxfId="13482">
      <pivotArea field="12" dataOnly="0" labelOnly="1" grandCol="1" outline="0" offset="IV1" axis="axisCol" fieldPosition="0">
        <references count="1">
          <reference field="4294967294" count="1" selected="0">
            <x v="0"/>
          </reference>
        </references>
      </pivotArea>
    </format>
    <format dxfId="13481">
      <pivotArea field="12" dataOnly="0" labelOnly="1" grandCol="1" outline="0" offset="IV1" axis="axisCol" fieldPosition="0">
        <references count="1">
          <reference field="4294967294" count="1" selected="0">
            <x v="1"/>
          </reference>
        </references>
      </pivotArea>
    </format>
    <format dxfId="13480">
      <pivotArea field="12" dataOnly="0" labelOnly="1" grandCol="1" outline="0" offset="IV1" axis="axisCol" fieldPosition="0">
        <references count="1">
          <reference field="4294967294" count="1" selected="0">
            <x v="0"/>
          </reference>
        </references>
      </pivotArea>
    </format>
    <format dxfId="13479">
      <pivotArea field="12" dataOnly="0" labelOnly="1" grandCol="1" outline="0" offset="IV1" axis="axisCol" fieldPosition="0">
        <references count="1">
          <reference field="4294967294" count="1" selected="0">
            <x v="1"/>
          </reference>
        </references>
      </pivotArea>
    </format>
    <format dxfId="13478">
      <pivotArea field="12" dataOnly="0" labelOnly="1" grandCol="1" outline="0" offset="IV1" axis="axisCol" fieldPosition="0">
        <references count="1">
          <reference field="4294967294" count="1" selected="0">
            <x v="0"/>
          </reference>
        </references>
      </pivotArea>
    </format>
    <format dxfId="13477">
      <pivotArea field="12" dataOnly="0" labelOnly="1" grandCol="1" outline="0" offset="IV1" axis="axisCol" fieldPosition="0">
        <references count="1">
          <reference field="4294967294" count="1" selected="0">
            <x v="1"/>
          </reference>
        </references>
      </pivotArea>
    </format>
    <format dxfId="13476">
      <pivotArea type="all" dataOnly="0" outline="0" fieldPosition="0"/>
    </format>
    <format dxfId="13475">
      <pivotArea outline="0" collapsedLevelsAreSubtotals="1" fieldPosition="0"/>
    </format>
    <format dxfId="13474">
      <pivotArea type="origin" dataOnly="0" labelOnly="1" outline="0" fieldPosition="0"/>
    </format>
    <format dxfId="13473">
      <pivotArea field="12" type="button" dataOnly="0" labelOnly="1" outline="0" axis="axisCol" fieldPosition="0"/>
    </format>
    <format dxfId="13472">
      <pivotArea field="-2" type="button" dataOnly="0" labelOnly="1" outline="0" axis="axisCol" fieldPosition="1"/>
    </format>
    <format dxfId="13471">
      <pivotArea type="topRight" dataOnly="0" labelOnly="1" outline="0" fieldPosition="0"/>
    </format>
    <format dxfId="13470">
      <pivotArea field="13" type="button" dataOnly="0" labelOnly="1" outline="0" axis="axisRow" fieldPosition="0"/>
    </format>
    <format dxfId="13469">
      <pivotArea dataOnly="0" labelOnly="1" fieldPosition="0">
        <references count="1">
          <reference field="13" count="12">
            <x v="3"/>
            <x v="5"/>
            <x v="6"/>
            <x v="7"/>
            <x v="8"/>
            <x v="10"/>
            <x v="11"/>
            <x v="12"/>
            <x v="14"/>
            <x v="16"/>
            <x v="17"/>
            <x v="18"/>
          </reference>
        </references>
      </pivotArea>
    </format>
    <format dxfId="13468">
      <pivotArea dataOnly="0" labelOnly="1" grandRow="1" outline="0" fieldPosition="0"/>
    </format>
    <format dxfId="13467">
      <pivotArea dataOnly="0" labelOnly="1" fieldPosition="0">
        <references count="1">
          <reference field="12" count="0"/>
        </references>
      </pivotArea>
    </format>
    <format dxfId="13466">
      <pivotArea field="12" dataOnly="0" labelOnly="1" grandCol="1" outline="0" axis="axisCol" fieldPosition="0">
        <references count="1">
          <reference field="4294967294" count="1" selected="0">
            <x v="0"/>
          </reference>
        </references>
      </pivotArea>
    </format>
    <format dxfId="13465">
      <pivotArea field="12" dataOnly="0" labelOnly="1" grandCol="1" outline="0" axis="axisCol" fieldPosition="0">
        <references count="1">
          <reference field="4294967294" count="1" selected="0">
            <x v="1"/>
          </reference>
        </references>
      </pivotArea>
    </format>
    <format dxfId="13464">
      <pivotArea field="12" dataOnly="0" labelOnly="1" grandCol="1" outline="0" axis="axisCol" fieldPosition="0">
        <references count="1">
          <reference field="4294967294" count="1" selected="0">
            <x v="0"/>
          </reference>
        </references>
      </pivotArea>
    </format>
    <format dxfId="13463">
      <pivotArea field="12" dataOnly="0" labelOnly="1" grandCol="1" outline="0" axis="axisCol" fieldPosition="0">
        <references count="1">
          <reference field="4294967294" count="1" selected="0">
            <x v="1"/>
          </reference>
        </references>
      </pivotArea>
    </format>
    <format dxfId="13462">
      <pivotArea dataOnly="0" labelOnly="1" outline="0" fieldPosition="0">
        <references count="2">
          <reference field="4294967294" count="2">
            <x v="0"/>
            <x v="1"/>
          </reference>
          <reference field="12" count="1" selected="0">
            <x v="0"/>
          </reference>
        </references>
      </pivotArea>
    </format>
    <format dxfId="13461">
      <pivotArea dataOnly="0" labelOnly="1" outline="0" fieldPosition="0">
        <references count="2">
          <reference field="4294967294" count="2">
            <x v="0"/>
            <x v="1"/>
          </reference>
          <reference field="12" count="1" selected="0">
            <x v="1"/>
          </reference>
        </references>
      </pivotArea>
    </format>
    <format dxfId="13460">
      <pivotArea type="all" dataOnly="0" outline="0" fieldPosition="0"/>
    </format>
    <format dxfId="13459">
      <pivotArea outline="0" collapsedLevelsAreSubtotals="1" fieldPosition="0"/>
    </format>
    <format dxfId="13458">
      <pivotArea type="origin" dataOnly="0" labelOnly="1" outline="0" fieldPosition="0"/>
    </format>
    <format dxfId="13457">
      <pivotArea field="12" type="button" dataOnly="0" labelOnly="1" outline="0" axis="axisCol" fieldPosition="0"/>
    </format>
    <format dxfId="13456">
      <pivotArea field="-2" type="button" dataOnly="0" labelOnly="1" outline="0" axis="axisCol" fieldPosition="1"/>
    </format>
    <format dxfId="13455">
      <pivotArea type="topRight" dataOnly="0" labelOnly="1" outline="0" fieldPosition="0"/>
    </format>
    <format dxfId="13454">
      <pivotArea field="13" type="button" dataOnly="0" labelOnly="1" outline="0" axis="axisRow" fieldPosition="0"/>
    </format>
    <format dxfId="13453">
      <pivotArea dataOnly="0" labelOnly="1" fieldPosition="0">
        <references count="1">
          <reference field="13" count="12">
            <x v="3"/>
            <x v="5"/>
            <x v="6"/>
            <x v="7"/>
            <x v="8"/>
            <x v="10"/>
            <x v="11"/>
            <x v="12"/>
            <x v="14"/>
            <x v="16"/>
            <x v="17"/>
            <x v="18"/>
          </reference>
        </references>
      </pivotArea>
    </format>
    <format dxfId="13452">
      <pivotArea dataOnly="0" labelOnly="1" grandRow="1" outline="0" fieldPosition="0"/>
    </format>
    <format dxfId="13451">
      <pivotArea dataOnly="0" labelOnly="1" fieldPosition="0">
        <references count="1">
          <reference field="12" count="0"/>
        </references>
      </pivotArea>
    </format>
    <format dxfId="13450">
      <pivotArea field="12" dataOnly="0" labelOnly="1" grandCol="1" outline="0" axis="axisCol" fieldPosition="0">
        <references count="1">
          <reference field="4294967294" count="1" selected="0">
            <x v="0"/>
          </reference>
        </references>
      </pivotArea>
    </format>
    <format dxfId="13449">
      <pivotArea field="12" dataOnly="0" labelOnly="1" grandCol="1" outline="0" axis="axisCol" fieldPosition="0">
        <references count="1">
          <reference field="4294967294" count="1" selected="0">
            <x v="1"/>
          </reference>
        </references>
      </pivotArea>
    </format>
    <format dxfId="13448">
      <pivotArea field="12" dataOnly="0" labelOnly="1" grandCol="1" outline="0" axis="axisCol" fieldPosition="0">
        <references count="1">
          <reference field="4294967294" count="1" selected="0">
            <x v="0"/>
          </reference>
        </references>
      </pivotArea>
    </format>
    <format dxfId="13447">
      <pivotArea field="12" dataOnly="0" labelOnly="1" grandCol="1" outline="0" axis="axisCol" fieldPosition="0">
        <references count="1">
          <reference field="4294967294" count="1" selected="0">
            <x v="1"/>
          </reference>
        </references>
      </pivotArea>
    </format>
    <format dxfId="13446">
      <pivotArea dataOnly="0" labelOnly="1" outline="0" fieldPosition="0">
        <references count="2">
          <reference field="4294967294" count="2">
            <x v="0"/>
            <x v="1"/>
          </reference>
          <reference field="12" count="1" selected="0">
            <x v="0"/>
          </reference>
        </references>
      </pivotArea>
    </format>
    <format dxfId="13445">
      <pivotArea dataOnly="0" labelOnly="1" outline="0" fieldPosition="0">
        <references count="2">
          <reference field="4294967294" count="2">
            <x v="0"/>
            <x v="1"/>
          </reference>
          <reference field="12" count="1" selected="0">
            <x v="1"/>
          </reference>
        </references>
      </pivotArea>
    </format>
    <format dxfId="13444">
      <pivotArea outline="0" collapsedLevelsAreSubtotals="1" fieldPosition="0"/>
    </format>
    <format dxfId="13443">
      <pivotArea type="origin" dataOnly="0" labelOnly="1" outline="0" offset="A2" fieldPosition="0"/>
    </format>
    <format dxfId="13442">
      <pivotArea field="13" type="button" dataOnly="0" labelOnly="1" outline="0" axis="axisRow" fieldPosition="0"/>
    </format>
    <format dxfId="13441">
      <pivotArea dataOnly="0" labelOnly="1" fieldPosition="0">
        <references count="1">
          <reference field="13" count="12">
            <x v="3"/>
            <x v="5"/>
            <x v="6"/>
            <x v="7"/>
            <x v="8"/>
            <x v="10"/>
            <x v="11"/>
            <x v="12"/>
            <x v="14"/>
            <x v="16"/>
            <x v="17"/>
            <x v="18"/>
          </reference>
        </references>
      </pivotArea>
    </format>
    <format dxfId="13440">
      <pivotArea dataOnly="0" labelOnly="1" grandRow="1" outline="0" fieldPosition="0"/>
    </format>
    <format dxfId="13439">
      <pivotArea dataOnly="0" labelOnly="1" fieldPosition="0">
        <references count="1">
          <reference field="12" count="0"/>
        </references>
      </pivotArea>
    </format>
    <format dxfId="13438">
      <pivotArea field="12" dataOnly="0" labelOnly="1" grandCol="1" outline="0" axis="axisCol" fieldPosition="0">
        <references count="1">
          <reference field="4294967294" count="1" selected="0">
            <x v="0"/>
          </reference>
        </references>
      </pivotArea>
    </format>
    <format dxfId="13437">
      <pivotArea field="12" dataOnly="0" labelOnly="1" grandCol="1" outline="0" axis="axisCol" fieldPosition="0">
        <references count="1">
          <reference field="4294967294" count="1" selected="0">
            <x v="1"/>
          </reference>
        </references>
      </pivotArea>
    </format>
    <format dxfId="13436">
      <pivotArea field="12" dataOnly="0" labelOnly="1" grandCol="1" outline="0" axis="axisCol" fieldPosition="0">
        <references count="1">
          <reference field="4294967294" count="1" selected="0">
            <x v="0"/>
          </reference>
        </references>
      </pivotArea>
    </format>
    <format dxfId="13435">
      <pivotArea field="12" dataOnly="0" labelOnly="1" grandCol="1" outline="0" axis="axisCol" fieldPosition="0">
        <references count="1">
          <reference field="4294967294" count="1" selected="0">
            <x v="1"/>
          </reference>
        </references>
      </pivotArea>
    </format>
    <format dxfId="13434">
      <pivotArea dataOnly="0" labelOnly="1" outline="0" fieldPosition="0">
        <references count="2">
          <reference field="4294967294" count="2">
            <x v="0"/>
            <x v="1"/>
          </reference>
          <reference field="12" count="1" selected="0">
            <x v="0"/>
          </reference>
        </references>
      </pivotArea>
    </format>
    <format dxfId="13433">
      <pivotArea dataOnly="0" labelOnly="1" outline="0" fieldPosition="0">
        <references count="2">
          <reference field="4294967294" count="2">
            <x v="0"/>
            <x v="1"/>
          </reference>
          <reference field="12" count="1" selected="0">
            <x v="1"/>
          </reference>
        </references>
      </pivotArea>
    </format>
    <format dxfId="13432">
      <pivotArea outline="0" collapsedLevelsAreSubtotals="1" fieldPosition="0"/>
    </format>
    <format dxfId="13431">
      <pivotArea type="origin" dataOnly="0" labelOnly="1" outline="0" offset="A2" fieldPosition="0"/>
    </format>
    <format dxfId="13430">
      <pivotArea field="13" type="button" dataOnly="0" labelOnly="1" outline="0" axis="axisRow" fieldPosition="0"/>
    </format>
    <format dxfId="13429">
      <pivotArea dataOnly="0" labelOnly="1" fieldPosition="0">
        <references count="1">
          <reference field="13" count="12">
            <x v="3"/>
            <x v="5"/>
            <x v="6"/>
            <x v="7"/>
            <x v="8"/>
            <x v="10"/>
            <x v="11"/>
            <x v="12"/>
            <x v="14"/>
            <x v="16"/>
            <x v="17"/>
            <x v="18"/>
          </reference>
        </references>
      </pivotArea>
    </format>
    <format dxfId="13428">
      <pivotArea dataOnly="0" labelOnly="1" grandRow="1" outline="0" fieldPosition="0"/>
    </format>
    <format dxfId="13427">
      <pivotArea dataOnly="0" labelOnly="1" fieldPosition="0">
        <references count="1">
          <reference field="12" count="0"/>
        </references>
      </pivotArea>
    </format>
    <format dxfId="13426">
      <pivotArea field="12" dataOnly="0" labelOnly="1" grandCol="1" outline="0" axis="axisCol" fieldPosition="0">
        <references count="1">
          <reference field="4294967294" count="1" selected="0">
            <x v="0"/>
          </reference>
        </references>
      </pivotArea>
    </format>
    <format dxfId="13425">
      <pivotArea field="12" dataOnly="0" labelOnly="1" grandCol="1" outline="0" axis="axisCol" fieldPosition="0">
        <references count="1">
          <reference field="4294967294" count="1" selected="0">
            <x v="1"/>
          </reference>
        </references>
      </pivotArea>
    </format>
    <format dxfId="13424">
      <pivotArea field="12" dataOnly="0" labelOnly="1" grandCol="1" outline="0" axis="axisCol" fieldPosition="0">
        <references count="1">
          <reference field="4294967294" count="1" selected="0">
            <x v="0"/>
          </reference>
        </references>
      </pivotArea>
    </format>
    <format dxfId="13423">
      <pivotArea field="12" dataOnly="0" labelOnly="1" grandCol="1" outline="0" axis="axisCol" fieldPosition="0">
        <references count="1">
          <reference field="4294967294" count="1" selected="0">
            <x v="1"/>
          </reference>
        </references>
      </pivotArea>
    </format>
    <format dxfId="13422">
      <pivotArea dataOnly="0" labelOnly="1" outline="0" fieldPosition="0">
        <references count="2">
          <reference field="4294967294" count="2">
            <x v="0"/>
            <x v="1"/>
          </reference>
          <reference field="12" count="1" selected="0">
            <x v="0"/>
          </reference>
        </references>
      </pivotArea>
    </format>
    <format dxfId="13421">
      <pivotArea dataOnly="0" labelOnly="1" outline="0" fieldPosition="0">
        <references count="2">
          <reference field="4294967294" count="2">
            <x v="0"/>
            <x v="1"/>
          </reference>
          <reference field="12" count="1" selected="0">
            <x v="1"/>
          </reference>
        </references>
      </pivotArea>
    </format>
    <format dxfId="13420">
      <pivotArea type="origin" dataOnly="0" labelOnly="1" outline="0" offset="A2" fieldPosition="0"/>
    </format>
    <format dxfId="13419">
      <pivotArea dataOnly="0" labelOnly="1" fieldPosition="0">
        <references count="1">
          <reference field="12" count="0"/>
        </references>
      </pivotArea>
    </format>
    <format dxfId="13418">
      <pivotArea field="12" dataOnly="0" labelOnly="1" grandCol="1" outline="0" offset="IV1" axis="axisCol" fieldPosition="0">
        <references count="1">
          <reference field="4294967294" count="1" selected="0">
            <x v="0"/>
          </reference>
        </references>
      </pivotArea>
    </format>
    <format dxfId="13417">
      <pivotArea field="12" dataOnly="0" labelOnly="1" grandCol="1" outline="0" offset="IV1" axis="axisCol" fieldPosition="0">
        <references count="1">
          <reference field="4294967294" count="1" selected="0">
            <x v="1"/>
          </reference>
        </references>
      </pivotArea>
    </format>
    <format dxfId="13416">
      <pivotArea field="12" dataOnly="0" labelOnly="1" grandCol="1" outline="0" offset="IV1" axis="axisCol" fieldPosition="0">
        <references count="1">
          <reference field="4294967294" count="1" selected="0">
            <x v="0"/>
          </reference>
        </references>
      </pivotArea>
    </format>
    <format dxfId="13415">
      <pivotArea field="12" dataOnly="0" labelOnly="1" grandCol="1" outline="0" offset="IV1" axis="axisCol" fieldPosition="0">
        <references count="1">
          <reference field="4294967294" count="1" selected="0">
            <x v="1"/>
          </reference>
        </references>
      </pivotArea>
    </format>
    <format dxfId="13414">
      <pivotArea grandRow="1" outline="0" collapsedLevelsAreSubtotals="1" fieldPosition="0"/>
    </format>
    <format dxfId="13413">
      <pivotArea dataOnly="0" labelOnly="1" grandRow="1" outline="0" fieldPosition="0"/>
    </format>
    <format dxfId="13412">
      <pivotArea field="12" grandCol="1" outline="0" collapsedLevelsAreSubtotals="1" axis="axisCol" fieldPosition="0">
        <references count="1">
          <reference field="4294967294" count="1" selected="0">
            <x v="1"/>
          </reference>
        </references>
      </pivotArea>
    </format>
    <format dxfId="13411">
      <pivotArea field="12" dataOnly="0" labelOnly="1" grandCol="1" outline="0" axis="axisCol" fieldPosition="0">
        <references count="1">
          <reference field="4294967294" count="1" selected="0">
            <x v="0"/>
          </reference>
        </references>
      </pivotArea>
    </format>
    <format dxfId="13410">
      <pivotArea field="12" dataOnly="0" labelOnly="1" grandCol="1" outline="0" axis="axisCol" fieldPosition="0">
        <references count="1">
          <reference field="4294967294" count="1" selected="0">
            <x v="1"/>
          </reference>
        </references>
      </pivotArea>
    </format>
    <format dxfId="13409">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13408">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13407">
      <pivotArea dataOnly="0" labelOnly="1" fieldPosition="0">
        <references count="1">
          <reference field="12" count="1">
            <x v="1"/>
          </reference>
        </references>
      </pivotArea>
    </format>
    <format dxfId="13406">
      <pivotArea field="12" dataOnly="0" labelOnly="1" grandCol="1" outline="0" axis="axisCol" fieldPosition="0">
        <references count="1">
          <reference field="4294967294" count="1" selected="0">
            <x v="0"/>
          </reference>
        </references>
      </pivotArea>
    </format>
    <format dxfId="13405">
      <pivotArea field="12" dataOnly="0" labelOnly="1" grandCol="1" outline="0" axis="axisCol" fieldPosition="0">
        <references count="1">
          <reference field="4294967294" count="1" selected="0">
            <x v="1"/>
          </reference>
        </references>
      </pivotArea>
    </format>
    <format dxfId="13404">
      <pivotArea field="12" dataOnly="0" labelOnly="1" grandCol="1" outline="0" axis="axisCol" fieldPosition="0">
        <references count="1">
          <reference field="4294967294" count="1" selected="0">
            <x v="0"/>
          </reference>
        </references>
      </pivotArea>
    </format>
    <format dxfId="13403">
      <pivotArea field="12" dataOnly="0" labelOnly="1" grandCol="1" outline="0" axis="axisCol" fieldPosition="0">
        <references count="1">
          <reference field="4294967294" count="1" selected="0">
            <x v="1"/>
          </reference>
        </references>
      </pivotArea>
    </format>
    <format dxfId="13402">
      <pivotArea dataOnly="0" labelOnly="1" outline="0" fieldPosition="0">
        <references count="2">
          <reference field="4294967294" count="2">
            <x v="0"/>
            <x v="1"/>
          </reference>
          <reference field="12" count="1" selected="0">
            <x v="1"/>
          </reference>
        </references>
      </pivotArea>
    </format>
    <format dxfId="13401">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13400">
      <pivotArea type="origin" dataOnly="0" labelOnly="1" outline="0" offset="A2" fieldPosition="0"/>
    </format>
    <format dxfId="13399">
      <pivotArea field="13" type="button" dataOnly="0" labelOnly="1" outline="0" axis="axisRow" fieldPosition="0"/>
    </format>
    <format dxfId="13398">
      <pivotArea dataOnly="0" labelOnly="1" fieldPosition="0">
        <references count="1">
          <reference field="13" count="12">
            <x v="3"/>
            <x v="5"/>
            <x v="6"/>
            <x v="7"/>
            <x v="8"/>
            <x v="10"/>
            <x v="11"/>
            <x v="12"/>
            <x v="14"/>
            <x v="16"/>
            <x v="17"/>
            <x v="18"/>
          </reference>
        </references>
      </pivotArea>
    </format>
    <format dxfId="13397">
      <pivotArea dataOnly="0" labelOnly="1" fieldPosition="0">
        <references count="1">
          <reference field="12" count="1">
            <x v="0"/>
          </reference>
        </references>
      </pivotArea>
    </format>
    <format dxfId="13396">
      <pivotArea dataOnly="0" labelOnly="1" outline="0" fieldPosition="0">
        <references count="2">
          <reference field="4294967294" count="2">
            <x v="0"/>
            <x v="1"/>
          </reference>
          <reference field="12" count="1" selected="0">
            <x v="0"/>
          </reference>
        </references>
      </pivotArea>
    </format>
    <format dxfId="13395">
      <pivotArea type="all" dataOnly="0" outline="0" fieldPosition="0"/>
    </format>
    <format dxfId="13394">
      <pivotArea outline="0" collapsedLevelsAreSubtotals="1" fieldPosition="0"/>
    </format>
    <format dxfId="13393">
      <pivotArea type="origin" dataOnly="0" labelOnly="1" outline="0" fieldPosition="0"/>
    </format>
    <format dxfId="13392">
      <pivotArea field="12" type="button" dataOnly="0" labelOnly="1" outline="0" axis="axisCol" fieldPosition="0"/>
    </format>
    <format dxfId="13391">
      <pivotArea field="-2" type="button" dataOnly="0" labelOnly="1" outline="0" axis="axisCol" fieldPosition="1"/>
    </format>
    <format dxfId="13390">
      <pivotArea type="topRight" dataOnly="0" labelOnly="1" outline="0" fieldPosition="0"/>
    </format>
    <format dxfId="13389">
      <pivotArea field="13" type="button" dataOnly="0" labelOnly="1" outline="0" axis="axisRow" fieldPosition="0"/>
    </format>
    <format dxfId="13388">
      <pivotArea dataOnly="0" labelOnly="1" fieldPosition="0">
        <references count="1">
          <reference field="13" count="14">
            <x v="1"/>
            <x v="2"/>
            <x v="3"/>
            <x v="6"/>
            <x v="7"/>
            <x v="8"/>
            <x v="9"/>
            <x v="10"/>
            <x v="11"/>
            <x v="14"/>
            <x v="15"/>
            <x v="16"/>
            <x v="17"/>
            <x v="18"/>
          </reference>
        </references>
      </pivotArea>
    </format>
    <format dxfId="13387">
      <pivotArea dataOnly="0" labelOnly="1" grandRow="1" outline="0" fieldPosition="0"/>
    </format>
    <format dxfId="13386">
      <pivotArea dataOnly="0" labelOnly="1" fieldPosition="0">
        <references count="1">
          <reference field="12" count="0"/>
        </references>
      </pivotArea>
    </format>
    <format dxfId="13385">
      <pivotArea field="12" dataOnly="0" labelOnly="1" grandCol="1" outline="0" axis="axisCol" fieldPosition="0">
        <references count="1">
          <reference field="4294967294" count="1" selected="0">
            <x v="0"/>
          </reference>
        </references>
      </pivotArea>
    </format>
    <format dxfId="13384">
      <pivotArea field="12" dataOnly="0" labelOnly="1" grandCol="1" outline="0" axis="axisCol" fieldPosition="0">
        <references count="1">
          <reference field="4294967294" count="1" selected="0">
            <x v="1"/>
          </reference>
        </references>
      </pivotArea>
    </format>
    <format dxfId="13383">
      <pivotArea field="12" dataOnly="0" labelOnly="1" grandCol="1" outline="0" axis="axisCol" fieldPosition="0">
        <references count="1">
          <reference field="4294967294" count="1" selected="0">
            <x v="0"/>
          </reference>
        </references>
      </pivotArea>
    </format>
    <format dxfId="13382">
      <pivotArea field="12" dataOnly="0" labelOnly="1" grandCol="1" outline="0" axis="axisCol" fieldPosition="0">
        <references count="1">
          <reference field="4294967294" count="1" selected="0">
            <x v="1"/>
          </reference>
        </references>
      </pivotArea>
    </format>
    <format dxfId="13381">
      <pivotArea dataOnly="0" labelOnly="1" outline="0" fieldPosition="0">
        <references count="2">
          <reference field="4294967294" count="2">
            <x v="0"/>
            <x v="1"/>
          </reference>
          <reference field="12" count="1" selected="0">
            <x v="0"/>
          </reference>
        </references>
      </pivotArea>
    </format>
    <format dxfId="13380">
      <pivotArea dataOnly="0" labelOnly="1" outline="0" fieldPosition="0">
        <references count="2">
          <reference field="4294967294" count="2">
            <x v="0"/>
            <x v="1"/>
          </reference>
          <reference field="12" count="1" selected="0">
            <x v="1"/>
          </reference>
        </references>
      </pivotArea>
    </format>
    <format dxfId="13379">
      <pivotArea type="all" dataOnly="0" outline="0" fieldPosition="0"/>
    </format>
    <format dxfId="13378">
      <pivotArea outline="0" collapsedLevelsAreSubtotals="1" fieldPosition="0"/>
    </format>
    <format dxfId="13377">
      <pivotArea type="origin" dataOnly="0" labelOnly="1" outline="0" fieldPosition="0"/>
    </format>
    <format dxfId="13376">
      <pivotArea field="12" type="button" dataOnly="0" labelOnly="1" outline="0" axis="axisCol" fieldPosition="0"/>
    </format>
    <format dxfId="13375">
      <pivotArea field="-2" type="button" dataOnly="0" labelOnly="1" outline="0" axis="axisCol" fieldPosition="1"/>
    </format>
    <format dxfId="13374">
      <pivotArea type="topRight" dataOnly="0" labelOnly="1" outline="0" fieldPosition="0"/>
    </format>
    <format dxfId="13373">
      <pivotArea field="13" type="button" dataOnly="0" labelOnly="1" outline="0" axis="axisRow" fieldPosition="0"/>
    </format>
    <format dxfId="13372">
      <pivotArea dataOnly="0" labelOnly="1" fieldPosition="0">
        <references count="1">
          <reference field="13" count="14">
            <x v="1"/>
            <x v="2"/>
            <x v="3"/>
            <x v="6"/>
            <x v="7"/>
            <x v="8"/>
            <x v="9"/>
            <x v="10"/>
            <x v="11"/>
            <x v="14"/>
            <x v="15"/>
            <x v="16"/>
            <x v="17"/>
            <x v="18"/>
          </reference>
        </references>
      </pivotArea>
    </format>
    <format dxfId="13371">
      <pivotArea dataOnly="0" labelOnly="1" grandRow="1" outline="0" fieldPosition="0"/>
    </format>
    <format dxfId="13370">
      <pivotArea dataOnly="0" labelOnly="1" fieldPosition="0">
        <references count="1">
          <reference field="12" count="0"/>
        </references>
      </pivotArea>
    </format>
    <format dxfId="13369">
      <pivotArea field="12" dataOnly="0" labelOnly="1" grandCol="1" outline="0" axis="axisCol" fieldPosition="0">
        <references count="1">
          <reference field="4294967294" count="1" selected="0">
            <x v="0"/>
          </reference>
        </references>
      </pivotArea>
    </format>
    <format dxfId="13368">
      <pivotArea field="12" dataOnly="0" labelOnly="1" grandCol="1" outline="0" axis="axisCol" fieldPosition="0">
        <references count="1">
          <reference field="4294967294" count="1" selected="0">
            <x v="1"/>
          </reference>
        </references>
      </pivotArea>
    </format>
    <format dxfId="13367">
      <pivotArea field="12" dataOnly="0" labelOnly="1" grandCol="1" outline="0" axis="axisCol" fieldPosition="0">
        <references count="1">
          <reference field="4294967294" count="1" selected="0">
            <x v="0"/>
          </reference>
        </references>
      </pivotArea>
    </format>
    <format dxfId="13366">
      <pivotArea field="12" dataOnly="0" labelOnly="1" grandCol="1" outline="0" axis="axisCol" fieldPosition="0">
        <references count="1">
          <reference field="4294967294" count="1" selected="0">
            <x v="1"/>
          </reference>
        </references>
      </pivotArea>
    </format>
    <format dxfId="13365">
      <pivotArea dataOnly="0" labelOnly="1" outline="0" fieldPosition="0">
        <references count="2">
          <reference field="4294967294" count="2">
            <x v="0"/>
            <x v="1"/>
          </reference>
          <reference field="12" count="1" selected="0">
            <x v="0"/>
          </reference>
        </references>
      </pivotArea>
    </format>
    <format dxfId="13364">
      <pivotArea dataOnly="0" labelOnly="1" outline="0" fieldPosition="0">
        <references count="2">
          <reference field="4294967294" count="2">
            <x v="0"/>
            <x v="1"/>
          </reference>
          <reference field="12" count="1" selected="0">
            <x v="1"/>
          </reference>
        </references>
      </pivotArea>
    </format>
    <format dxfId="13363">
      <pivotArea type="all" dataOnly="0" outline="0" fieldPosition="0"/>
    </format>
    <format dxfId="13362">
      <pivotArea outline="0" collapsedLevelsAreSubtotals="1" fieldPosition="0"/>
    </format>
    <format dxfId="13361">
      <pivotArea type="origin" dataOnly="0" labelOnly="1" outline="0" fieldPosition="0"/>
    </format>
    <format dxfId="13360">
      <pivotArea field="12" type="button" dataOnly="0" labelOnly="1" outline="0" axis="axisCol" fieldPosition="0"/>
    </format>
    <format dxfId="13359">
      <pivotArea field="-2" type="button" dataOnly="0" labelOnly="1" outline="0" axis="axisCol" fieldPosition="1"/>
    </format>
    <format dxfId="13358">
      <pivotArea type="topRight" dataOnly="0" labelOnly="1" outline="0" fieldPosition="0"/>
    </format>
    <format dxfId="13357">
      <pivotArea field="13" type="button" dataOnly="0" labelOnly="1" outline="0" axis="axisRow" fieldPosition="0"/>
    </format>
    <format dxfId="13356">
      <pivotArea dataOnly="0" labelOnly="1" fieldPosition="0">
        <references count="1">
          <reference field="13" count="14">
            <x v="1"/>
            <x v="2"/>
            <x v="3"/>
            <x v="6"/>
            <x v="7"/>
            <x v="8"/>
            <x v="9"/>
            <x v="10"/>
            <x v="11"/>
            <x v="14"/>
            <x v="15"/>
            <x v="16"/>
            <x v="17"/>
            <x v="18"/>
          </reference>
        </references>
      </pivotArea>
    </format>
    <format dxfId="13355">
      <pivotArea dataOnly="0" labelOnly="1" grandRow="1" outline="0" fieldPosition="0"/>
    </format>
    <format dxfId="13354">
      <pivotArea dataOnly="0" labelOnly="1" fieldPosition="0">
        <references count="1">
          <reference field="12" count="0"/>
        </references>
      </pivotArea>
    </format>
    <format dxfId="13353">
      <pivotArea field="12" dataOnly="0" labelOnly="1" grandCol="1" outline="0" axis="axisCol" fieldPosition="0">
        <references count="1">
          <reference field="4294967294" count="1" selected="0">
            <x v="0"/>
          </reference>
        </references>
      </pivotArea>
    </format>
    <format dxfId="13352">
      <pivotArea field="12" dataOnly="0" labelOnly="1" grandCol="1" outline="0" axis="axisCol" fieldPosition="0">
        <references count="1">
          <reference field="4294967294" count="1" selected="0">
            <x v="1"/>
          </reference>
        </references>
      </pivotArea>
    </format>
    <format dxfId="13351">
      <pivotArea field="12" dataOnly="0" labelOnly="1" grandCol="1" outline="0" axis="axisCol" fieldPosition="0">
        <references count="1">
          <reference field="4294967294" count="1" selected="0">
            <x v="0"/>
          </reference>
        </references>
      </pivotArea>
    </format>
    <format dxfId="13350">
      <pivotArea field="12" dataOnly="0" labelOnly="1" grandCol="1" outline="0" axis="axisCol" fieldPosition="0">
        <references count="1">
          <reference field="4294967294" count="1" selected="0">
            <x v="1"/>
          </reference>
        </references>
      </pivotArea>
    </format>
    <format dxfId="13349">
      <pivotArea dataOnly="0" labelOnly="1" outline="0" fieldPosition="0">
        <references count="2">
          <reference field="4294967294" count="2">
            <x v="0"/>
            <x v="1"/>
          </reference>
          <reference field="12" count="1" selected="0">
            <x v="0"/>
          </reference>
        </references>
      </pivotArea>
    </format>
    <format dxfId="13348">
      <pivotArea dataOnly="0" labelOnly="1" outline="0" fieldPosition="0">
        <references count="2">
          <reference field="4294967294" count="2">
            <x v="0"/>
            <x v="1"/>
          </reference>
          <reference field="12" count="1" selected="0">
            <x v="1"/>
          </reference>
        </references>
      </pivotArea>
    </format>
    <format dxfId="13347">
      <pivotArea outline="0" collapsedLevelsAreSubtotals="1" fieldPosition="0"/>
    </format>
    <format dxfId="13346">
      <pivotArea type="origin" dataOnly="0" labelOnly="1" outline="0" offset="A2" fieldPosition="0"/>
    </format>
    <format dxfId="13345">
      <pivotArea field="13" type="button" dataOnly="0" labelOnly="1" outline="0" axis="axisRow" fieldPosition="0"/>
    </format>
    <format dxfId="13344">
      <pivotArea dataOnly="0" labelOnly="1" fieldPosition="0">
        <references count="1">
          <reference field="13" count="14">
            <x v="1"/>
            <x v="2"/>
            <x v="3"/>
            <x v="6"/>
            <x v="7"/>
            <x v="8"/>
            <x v="9"/>
            <x v="10"/>
            <x v="11"/>
            <x v="14"/>
            <x v="15"/>
            <x v="16"/>
            <x v="17"/>
            <x v="18"/>
          </reference>
        </references>
      </pivotArea>
    </format>
    <format dxfId="13343">
      <pivotArea dataOnly="0" labelOnly="1" grandRow="1" outline="0" fieldPosition="0"/>
    </format>
    <format dxfId="13342">
      <pivotArea dataOnly="0" labelOnly="1" fieldPosition="0">
        <references count="1">
          <reference field="12" count="0"/>
        </references>
      </pivotArea>
    </format>
    <format dxfId="13341">
      <pivotArea field="12" dataOnly="0" labelOnly="1" grandCol="1" outline="0" axis="axisCol" fieldPosition="0">
        <references count="1">
          <reference field="4294967294" count="1" selected="0">
            <x v="0"/>
          </reference>
        </references>
      </pivotArea>
    </format>
    <format dxfId="13340">
      <pivotArea field="12" dataOnly="0" labelOnly="1" grandCol="1" outline="0" axis="axisCol" fieldPosition="0">
        <references count="1">
          <reference field="4294967294" count="1" selected="0">
            <x v="1"/>
          </reference>
        </references>
      </pivotArea>
    </format>
    <format dxfId="13339">
      <pivotArea field="12" dataOnly="0" labelOnly="1" grandCol="1" outline="0" axis="axisCol" fieldPosition="0">
        <references count="1">
          <reference field="4294967294" count="1" selected="0">
            <x v="0"/>
          </reference>
        </references>
      </pivotArea>
    </format>
    <format dxfId="13338">
      <pivotArea field="12" dataOnly="0" labelOnly="1" grandCol="1" outline="0" axis="axisCol" fieldPosition="0">
        <references count="1">
          <reference field="4294967294" count="1" selected="0">
            <x v="1"/>
          </reference>
        </references>
      </pivotArea>
    </format>
    <format dxfId="13337">
      <pivotArea dataOnly="0" labelOnly="1" outline="0" fieldPosition="0">
        <references count="2">
          <reference field="4294967294" count="2">
            <x v="0"/>
            <x v="1"/>
          </reference>
          <reference field="12" count="1" selected="0">
            <x v="0"/>
          </reference>
        </references>
      </pivotArea>
    </format>
    <format dxfId="13336">
      <pivotArea dataOnly="0" labelOnly="1" outline="0" fieldPosition="0">
        <references count="2">
          <reference field="4294967294" count="2">
            <x v="0"/>
            <x v="1"/>
          </reference>
          <reference field="12" count="1" selected="0">
            <x v="1"/>
          </reference>
        </references>
      </pivotArea>
    </format>
    <format dxfId="13335">
      <pivotArea collapsedLevelsAreSubtotals="1" fieldPosition="0">
        <references count="3">
          <reference field="4294967294" count="2" selected="0">
            <x v="0"/>
            <x v="1"/>
          </reference>
          <reference field="12" count="1" selected="0">
            <x v="1"/>
          </reference>
          <reference field="13" count="3">
            <x v="1"/>
            <x v="2"/>
            <x v="3"/>
          </reference>
        </references>
      </pivotArea>
    </format>
    <format dxfId="13334">
      <pivotArea field="13" grandCol="1" collapsedLevelsAreSubtotals="1" axis="axisRow" fieldPosition="0">
        <references count="2">
          <reference field="4294967294" count="2" selected="0">
            <x v="0"/>
            <x v="1"/>
          </reference>
          <reference field="13" count="3">
            <x v="1"/>
            <x v="2"/>
            <x v="3"/>
          </reference>
        </references>
      </pivotArea>
    </format>
    <format dxfId="13333">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13332">
      <pivotArea dataOnly="0" labelOnly="1" fieldPosition="0">
        <references count="1">
          <reference field="13" count="4">
            <x v="1"/>
            <x v="2"/>
            <x v="3"/>
            <x v="6"/>
          </reference>
        </references>
      </pivotArea>
    </format>
    <format dxfId="13331">
      <pivotArea outline="0" collapsedLevelsAreSubtotals="1" fieldPosition="0"/>
    </format>
    <format dxfId="13330">
      <pivotArea type="origin" dataOnly="0" labelOnly="1" outline="0" offset="A2" fieldPosition="0"/>
    </format>
    <format dxfId="13329">
      <pivotArea field="13" type="button" dataOnly="0" labelOnly="1" outline="0" axis="axisRow" fieldPosition="0"/>
    </format>
    <format dxfId="13328">
      <pivotArea dataOnly="0" labelOnly="1" fieldPosition="0">
        <references count="1">
          <reference field="13" count="14">
            <x v="1"/>
            <x v="2"/>
            <x v="3"/>
            <x v="6"/>
            <x v="7"/>
            <x v="8"/>
            <x v="9"/>
            <x v="10"/>
            <x v="11"/>
            <x v="14"/>
            <x v="15"/>
            <x v="16"/>
            <x v="17"/>
            <x v="18"/>
          </reference>
        </references>
      </pivotArea>
    </format>
    <format dxfId="13327">
      <pivotArea dataOnly="0" labelOnly="1" grandRow="1" outline="0" fieldPosition="0"/>
    </format>
    <format dxfId="13326">
      <pivotArea dataOnly="0" labelOnly="1" fieldPosition="0">
        <references count="1">
          <reference field="12" count="0"/>
        </references>
      </pivotArea>
    </format>
    <format dxfId="13325">
      <pivotArea field="12" dataOnly="0" labelOnly="1" grandCol="1" outline="0" axis="axisCol" fieldPosition="0">
        <references count="1">
          <reference field="4294967294" count="1" selected="0">
            <x v="0"/>
          </reference>
        </references>
      </pivotArea>
    </format>
    <format dxfId="13324">
      <pivotArea field="12" dataOnly="0" labelOnly="1" grandCol="1" outline="0" axis="axisCol" fieldPosition="0">
        <references count="1">
          <reference field="4294967294" count="1" selected="0">
            <x v="1"/>
          </reference>
        </references>
      </pivotArea>
    </format>
    <format dxfId="13323">
      <pivotArea field="12" dataOnly="0" labelOnly="1" grandCol="1" outline="0" axis="axisCol" fieldPosition="0">
        <references count="1">
          <reference field="4294967294" count="1" selected="0">
            <x v="0"/>
          </reference>
        </references>
      </pivotArea>
    </format>
    <format dxfId="13322">
      <pivotArea field="12" dataOnly="0" labelOnly="1" grandCol="1" outline="0" axis="axisCol" fieldPosition="0">
        <references count="1">
          <reference field="4294967294" count="1" selected="0">
            <x v="1"/>
          </reference>
        </references>
      </pivotArea>
    </format>
    <format dxfId="13321">
      <pivotArea dataOnly="0" labelOnly="1" outline="0" fieldPosition="0">
        <references count="2">
          <reference field="4294967294" count="2">
            <x v="0"/>
            <x v="1"/>
          </reference>
          <reference field="12" count="1" selected="0">
            <x v="0"/>
          </reference>
        </references>
      </pivotArea>
    </format>
    <format dxfId="13320">
      <pivotArea dataOnly="0" labelOnly="1" outline="0" fieldPosition="0">
        <references count="2">
          <reference field="4294967294" count="2">
            <x v="0"/>
            <x v="1"/>
          </reference>
          <reference field="12" count="1" selected="0">
            <x v="1"/>
          </reference>
        </references>
      </pivotArea>
    </format>
    <format dxfId="13319">
      <pivotArea grandRow="1" outline="0" collapsedLevelsAreSubtotals="1" fieldPosition="0"/>
    </format>
    <format dxfId="13318">
      <pivotArea dataOnly="0" labelOnly="1" grandRow="1" outline="0" fieldPosition="0"/>
    </format>
    <format dxfId="13317">
      <pivotArea type="origin" dataOnly="0" labelOnly="1" outline="0" offset="A2" fieldPosition="0"/>
    </format>
    <format dxfId="13316">
      <pivotArea dataOnly="0" labelOnly="1" fieldPosition="0">
        <references count="1">
          <reference field="12" count="0"/>
        </references>
      </pivotArea>
    </format>
    <format dxfId="13315">
      <pivotArea field="12" dataOnly="0" labelOnly="1" grandCol="1" outline="0" offset="IV1" axis="axisCol" fieldPosition="0">
        <references count="1">
          <reference field="4294967294" count="1" selected="0">
            <x v="0"/>
          </reference>
        </references>
      </pivotArea>
    </format>
    <format dxfId="13314">
      <pivotArea field="12" dataOnly="0" labelOnly="1" grandCol="1" outline="0" offset="IV1" axis="axisCol" fieldPosition="0">
        <references count="1">
          <reference field="4294967294" count="1" selected="0">
            <x v="1"/>
          </reference>
        </references>
      </pivotArea>
    </format>
    <format dxfId="13313">
      <pivotArea field="12" dataOnly="0" labelOnly="1" grandCol="1" outline="0" offset="IV1" axis="axisCol" fieldPosition="0">
        <references count="1">
          <reference field="4294967294" count="1" selected="0">
            <x v="0"/>
          </reference>
        </references>
      </pivotArea>
    </format>
    <format dxfId="13312">
      <pivotArea field="12" dataOnly="0" labelOnly="1" grandCol="1" outline="0" offset="IV1" axis="axisCol" fieldPosition="0">
        <references count="1">
          <reference field="4294967294" count="1" selected="0">
            <x v="1"/>
          </reference>
        </references>
      </pivotArea>
    </format>
    <format dxfId="13311">
      <pivotArea field="12" dataOnly="0" grandCol="1" outline="0" axis="axisCol" fieldPosition="0">
        <references count="1">
          <reference field="4294967294" count="1" selected="0">
            <x v="1"/>
          </reference>
        </references>
      </pivotArea>
    </format>
    <format dxfId="13310">
      <pivotArea collapsedLevelsAreSubtotals="1" fieldPosition="0">
        <references count="1">
          <reference field="13" count="14">
            <x v="1"/>
            <x v="2"/>
            <x v="3"/>
            <x v="6"/>
            <x v="7"/>
            <x v="8"/>
            <x v="9"/>
            <x v="10"/>
            <x v="11"/>
            <x v="14"/>
            <x v="15"/>
            <x v="16"/>
            <x v="17"/>
            <x v="18"/>
          </reference>
        </references>
      </pivotArea>
    </format>
    <format dxfId="13309">
      <pivotArea type="origin" dataOnly="0" labelOnly="1" outline="0" offset="A2" fieldPosition="0"/>
    </format>
    <format dxfId="13308">
      <pivotArea field="13" type="button" dataOnly="0" labelOnly="1" outline="0" axis="axisRow" fieldPosition="0"/>
    </format>
    <format dxfId="13307">
      <pivotArea dataOnly="0" labelOnly="1" fieldPosition="0">
        <references count="1">
          <reference field="13" count="14">
            <x v="1"/>
            <x v="2"/>
            <x v="3"/>
            <x v="6"/>
            <x v="7"/>
            <x v="8"/>
            <x v="9"/>
            <x v="10"/>
            <x v="11"/>
            <x v="14"/>
            <x v="15"/>
            <x v="16"/>
            <x v="17"/>
            <x v="18"/>
          </reference>
        </references>
      </pivotArea>
    </format>
    <format dxfId="13306">
      <pivotArea dataOnly="0" labelOnly="1" fieldPosition="0">
        <references count="1">
          <reference field="12" count="0"/>
        </references>
      </pivotArea>
    </format>
    <format dxfId="13305">
      <pivotArea field="12" dataOnly="0" labelOnly="1" grandCol="1" outline="0" axis="axisCol" fieldPosition="0">
        <references count="1">
          <reference field="4294967294" count="1" selected="0">
            <x v="0"/>
          </reference>
        </references>
      </pivotArea>
    </format>
    <format dxfId="13304">
      <pivotArea field="12" dataOnly="0" labelOnly="1" grandCol="1" outline="0" axis="axisCol" fieldPosition="0">
        <references count="1">
          <reference field="4294967294" count="1" selected="0">
            <x v="1"/>
          </reference>
        </references>
      </pivotArea>
    </format>
    <format dxfId="13303">
      <pivotArea field="12" dataOnly="0" labelOnly="1" grandCol="1" outline="0" axis="axisCol" fieldPosition="0">
        <references count="1">
          <reference field="4294967294" count="1" selected="0">
            <x v="0"/>
          </reference>
        </references>
      </pivotArea>
    </format>
    <format dxfId="13302">
      <pivotArea field="12" dataOnly="0" labelOnly="1" grandCol="1" outline="0" axis="axisCol" fieldPosition="0">
        <references count="1">
          <reference field="4294967294" count="1" selected="0">
            <x v="1"/>
          </reference>
        </references>
      </pivotArea>
    </format>
    <format dxfId="13301">
      <pivotArea dataOnly="0" labelOnly="1" outline="0" fieldPosition="0">
        <references count="2">
          <reference field="4294967294" count="2">
            <x v="0"/>
            <x v="1"/>
          </reference>
          <reference field="12" count="1" selected="0">
            <x v="0"/>
          </reference>
        </references>
      </pivotArea>
    </format>
    <format dxfId="13300">
      <pivotArea dataOnly="0" labelOnly="1" outline="0" fieldPosition="0">
        <references count="2">
          <reference field="4294967294" count="2">
            <x v="0"/>
            <x v="1"/>
          </reference>
          <reference field="12" count="1" selected="0">
            <x v="1"/>
          </reference>
        </references>
      </pivotArea>
    </format>
    <format dxfId="13299">
      <pivotArea collapsedLevelsAreSubtotals="1" fieldPosition="0">
        <references count="1">
          <reference field="13" count="14">
            <x v="1"/>
            <x v="2"/>
            <x v="3"/>
            <x v="6"/>
            <x v="7"/>
            <x v="8"/>
            <x v="9"/>
            <x v="10"/>
            <x v="11"/>
            <x v="14"/>
            <x v="15"/>
            <x v="16"/>
            <x v="17"/>
            <x v="18"/>
          </reference>
        </references>
      </pivotArea>
    </format>
    <format dxfId="13298">
      <pivotArea type="origin" dataOnly="0" labelOnly="1" outline="0" offset="A2" fieldPosition="0"/>
    </format>
    <format dxfId="13297">
      <pivotArea field="13" type="button" dataOnly="0" labelOnly="1" outline="0" axis="axisRow" fieldPosition="0"/>
    </format>
    <format dxfId="13296">
      <pivotArea dataOnly="0" labelOnly="1" fieldPosition="0">
        <references count="1">
          <reference field="13" count="14">
            <x v="1"/>
            <x v="2"/>
            <x v="3"/>
            <x v="6"/>
            <x v="7"/>
            <x v="8"/>
            <x v="9"/>
            <x v="10"/>
            <x v="11"/>
            <x v="14"/>
            <x v="15"/>
            <x v="16"/>
            <x v="17"/>
            <x v="18"/>
          </reference>
        </references>
      </pivotArea>
    </format>
    <format dxfId="13295">
      <pivotArea dataOnly="0" labelOnly="1" fieldPosition="0">
        <references count="1">
          <reference field="12" count="0"/>
        </references>
      </pivotArea>
    </format>
    <format dxfId="13294">
      <pivotArea field="12" dataOnly="0" labelOnly="1" grandCol="1" outline="0" axis="axisCol" fieldPosition="0">
        <references count="1">
          <reference field="4294967294" count="1" selected="0">
            <x v="0"/>
          </reference>
        </references>
      </pivotArea>
    </format>
    <format dxfId="13293">
      <pivotArea field="12" dataOnly="0" labelOnly="1" grandCol="1" outline="0" axis="axisCol" fieldPosition="0">
        <references count="1">
          <reference field="4294967294" count="1" selected="0">
            <x v="1"/>
          </reference>
        </references>
      </pivotArea>
    </format>
    <format dxfId="13292">
      <pivotArea field="12" dataOnly="0" labelOnly="1" grandCol="1" outline="0" axis="axisCol" fieldPosition="0">
        <references count="1">
          <reference field="4294967294" count="1" selected="0">
            <x v="0"/>
          </reference>
        </references>
      </pivotArea>
    </format>
    <format dxfId="13291">
      <pivotArea field="12" dataOnly="0" labelOnly="1" grandCol="1" outline="0" axis="axisCol" fieldPosition="0">
        <references count="1">
          <reference field="4294967294" count="1" selected="0">
            <x v="1"/>
          </reference>
        </references>
      </pivotArea>
    </format>
    <format dxfId="13290">
      <pivotArea dataOnly="0" labelOnly="1" outline="0" fieldPosition="0">
        <references count="2">
          <reference field="4294967294" count="2">
            <x v="0"/>
            <x v="1"/>
          </reference>
          <reference field="12" count="1" selected="0">
            <x v="0"/>
          </reference>
        </references>
      </pivotArea>
    </format>
    <format dxfId="13289">
      <pivotArea dataOnly="0" labelOnly="1" outline="0" fieldPosition="0">
        <references count="2">
          <reference field="4294967294" count="2">
            <x v="0"/>
            <x v="1"/>
          </reference>
          <reference field="12" count="1" selected="0">
            <x v="1"/>
          </reference>
        </references>
      </pivotArea>
    </format>
    <format dxfId="13288">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13287">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13286">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13285">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3630</v>
      </c>
      <c r="D4" s="202" t="s">
        <v>3628</v>
      </c>
      <c r="E4" s="193" t="s">
        <v>3629</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V7" sqref="V7"/>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3.28515625" bestFit="1"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27" t="s">
        <v>12</v>
      </c>
      <c r="B2" s="4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29"/>
      <c r="B4" s="430" t="s">
        <v>1274</v>
      </c>
      <c r="C4" s="430"/>
      <c r="D4" s="430"/>
      <c r="E4" s="430"/>
      <c r="F4" s="430"/>
      <c r="G4" s="430"/>
      <c r="H4" s="430"/>
      <c r="I4" s="430"/>
      <c r="J4" s="430"/>
      <c r="K4" s="430"/>
      <c r="L4" s="430"/>
      <c r="M4" s="430"/>
      <c r="N4" s="430"/>
      <c r="O4" s="430"/>
      <c r="P4" s="430"/>
      <c r="Q4" s="430"/>
      <c r="R4" s="430"/>
      <c r="S4" s="430"/>
      <c r="T4" s="430"/>
      <c r="U4" s="430"/>
      <c r="V4" s="430"/>
      <c r="W4" s="430"/>
      <c r="X4" s="430"/>
      <c r="Y4" s="430"/>
      <c r="Z4" s="430"/>
      <c r="AA4" s="430"/>
      <c r="AB4" s="430"/>
      <c r="AC4" s="430"/>
      <c r="AD4" s="430"/>
      <c r="AE4" s="430"/>
      <c r="AF4" s="430"/>
      <c r="AG4" s="43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4">
        <v>27</v>
      </c>
      <c r="C6" s="434"/>
      <c r="D6" s="426"/>
      <c r="E6" s="435">
        <v>2</v>
      </c>
      <c r="F6" s="435">
        <v>7</v>
      </c>
      <c r="G6" s="435"/>
      <c r="H6" s="435">
        <v>2</v>
      </c>
      <c r="I6" s="435"/>
      <c r="J6" s="436">
        <v>15</v>
      </c>
      <c r="K6" s="436"/>
      <c r="L6" s="436"/>
      <c r="M6" s="436">
        <v>1</v>
      </c>
      <c r="N6" s="436"/>
      <c r="O6" s="436"/>
      <c r="P6" s="436"/>
      <c r="Q6" s="436">
        <v>3</v>
      </c>
      <c r="R6" s="436"/>
      <c r="S6" s="435"/>
      <c r="T6" s="436"/>
      <c r="U6" s="436"/>
      <c r="V6" s="436"/>
      <c r="W6" s="436"/>
      <c r="X6" s="436"/>
      <c r="Y6" s="436"/>
      <c r="Z6" s="434"/>
      <c r="AA6" s="436"/>
      <c r="AB6" s="436"/>
      <c r="AC6" s="434"/>
      <c r="AD6" s="434"/>
      <c r="AE6" s="434"/>
      <c r="AF6" s="434"/>
      <c r="AG6" s="43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6"/>
      <c r="AU6" s="426">
        <v>3</v>
      </c>
      <c r="AV6" s="426">
        <v>24</v>
      </c>
      <c r="AW6" s="426"/>
      <c r="AX6" s="426"/>
      <c r="AY6" s="426"/>
      <c r="AZ6" s="426"/>
      <c r="BA6" s="426">
        <v>27</v>
      </c>
      <c r="BB6"/>
      <c r="BC6"/>
      <c r="BD6"/>
      <c r="BE6"/>
      <c r="BF6" s="9" t="s">
        <v>114</v>
      </c>
      <c r="BG6" s="343"/>
      <c r="BH6" s="343">
        <v>27</v>
      </c>
      <c r="BI6" s="343">
        <v>27</v>
      </c>
      <c r="BJ6"/>
      <c r="BK6"/>
      <c r="BL6"/>
      <c r="BN6"/>
      <c r="CH6" s="10" t="e">
        <v>#N/A</v>
      </c>
    </row>
    <row r="7" spans="1:86" s="10" customFormat="1" ht="18" customHeight="1">
      <c r="A7" s="24" t="s">
        <v>204</v>
      </c>
      <c r="B7" s="434">
        <v>33</v>
      </c>
      <c r="C7" s="434">
        <v>2</v>
      </c>
      <c r="D7" s="426">
        <v>5</v>
      </c>
      <c r="E7" s="435">
        <v>9</v>
      </c>
      <c r="F7" s="435">
        <v>9</v>
      </c>
      <c r="G7" s="435"/>
      <c r="H7" s="435"/>
      <c r="I7" s="435"/>
      <c r="J7" s="436"/>
      <c r="K7" s="436"/>
      <c r="L7" s="436"/>
      <c r="M7" s="436"/>
      <c r="N7" s="436">
        <v>7</v>
      </c>
      <c r="O7" s="436"/>
      <c r="P7" s="436"/>
      <c r="Q7" s="436"/>
      <c r="R7" s="436"/>
      <c r="S7" s="435"/>
      <c r="T7" s="436">
        <v>3</v>
      </c>
      <c r="U7" s="436">
        <v>2</v>
      </c>
      <c r="V7" s="436"/>
      <c r="W7" s="436"/>
      <c r="X7" s="436"/>
      <c r="Y7" s="436"/>
      <c r="Z7" s="434"/>
      <c r="AA7" s="436"/>
      <c r="AB7" s="436"/>
      <c r="AC7" s="434"/>
      <c r="AD7" s="434"/>
      <c r="AE7" s="434"/>
      <c r="AF7" s="434"/>
      <c r="AG7" s="43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6"/>
      <c r="AU7" s="426">
        <v>7</v>
      </c>
      <c r="AV7" s="426">
        <v>26</v>
      </c>
      <c r="AW7" s="426"/>
      <c r="AX7" s="426"/>
      <c r="AY7" s="426"/>
      <c r="AZ7" s="426"/>
      <c r="BA7" s="426">
        <v>33</v>
      </c>
      <c r="BB7"/>
      <c r="BC7"/>
      <c r="BD7"/>
      <c r="BE7"/>
      <c r="BF7" s="9" t="s">
        <v>204</v>
      </c>
      <c r="BG7" s="343"/>
      <c r="BH7" s="343">
        <v>33</v>
      </c>
      <c r="BI7" s="343">
        <v>33</v>
      </c>
      <c r="BJ7"/>
      <c r="BK7"/>
      <c r="BL7"/>
      <c r="BN7"/>
      <c r="CH7" s="10" t="e">
        <v>#N/A</v>
      </c>
    </row>
    <row r="8" spans="1:86" s="10" customFormat="1" ht="18" customHeight="1">
      <c r="A8" s="24" t="s">
        <v>43</v>
      </c>
      <c r="B8" s="434">
        <v>97</v>
      </c>
      <c r="C8" s="434"/>
      <c r="D8" s="426"/>
      <c r="E8" s="435">
        <v>3</v>
      </c>
      <c r="F8" s="435">
        <v>22</v>
      </c>
      <c r="G8" s="435">
        <v>25</v>
      </c>
      <c r="H8" s="435">
        <v>21</v>
      </c>
      <c r="I8" s="435">
        <v>7</v>
      </c>
      <c r="J8" s="436"/>
      <c r="K8" s="436"/>
      <c r="L8" s="436"/>
      <c r="M8" s="436">
        <v>5</v>
      </c>
      <c r="N8" s="436">
        <v>9</v>
      </c>
      <c r="O8" s="436">
        <v>3</v>
      </c>
      <c r="P8" s="436">
        <v>2</v>
      </c>
      <c r="Q8" s="436">
        <v>1</v>
      </c>
      <c r="R8" s="436">
        <v>1</v>
      </c>
      <c r="S8" s="435"/>
      <c r="T8" s="436"/>
      <c r="U8" s="436"/>
      <c r="V8" s="436"/>
      <c r="W8" s="436"/>
      <c r="X8" s="436"/>
      <c r="Y8" s="436"/>
      <c r="Z8" s="434"/>
      <c r="AA8" s="436"/>
      <c r="AB8" s="436"/>
      <c r="AC8" s="434"/>
      <c r="AD8" s="434"/>
      <c r="AE8" s="434"/>
      <c r="AF8" s="434"/>
      <c r="AG8" s="43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6"/>
      <c r="AU8" s="426">
        <v>3</v>
      </c>
      <c r="AV8" s="426">
        <v>91</v>
      </c>
      <c r="AW8" s="426"/>
      <c r="AX8" s="426">
        <v>3</v>
      </c>
      <c r="AY8" s="426"/>
      <c r="AZ8" s="426"/>
      <c r="BA8" s="426">
        <v>97</v>
      </c>
      <c r="BB8"/>
      <c r="BC8"/>
      <c r="BD8"/>
      <c r="BE8"/>
      <c r="BF8" s="9" t="s">
        <v>43</v>
      </c>
      <c r="BG8" s="343"/>
      <c r="BH8" s="343">
        <v>97</v>
      </c>
      <c r="BI8" s="343">
        <v>97</v>
      </c>
      <c r="BJ8"/>
      <c r="BK8"/>
      <c r="BL8"/>
      <c r="BN8"/>
      <c r="CH8" s="10" t="e">
        <v>#N/A</v>
      </c>
    </row>
    <row r="9" spans="1:86" s="10" customFormat="1" ht="15.75">
      <c r="A9" s="24" t="s">
        <v>23</v>
      </c>
      <c r="B9" s="434">
        <v>39</v>
      </c>
      <c r="C9" s="434">
        <v>2</v>
      </c>
      <c r="D9" s="426">
        <v>13</v>
      </c>
      <c r="E9" s="435">
        <v>1</v>
      </c>
      <c r="F9" s="435">
        <v>10</v>
      </c>
      <c r="G9" s="435">
        <v>7</v>
      </c>
      <c r="H9" s="435"/>
      <c r="I9" s="435"/>
      <c r="J9" s="436"/>
      <c r="K9" s="436"/>
      <c r="L9" s="436"/>
      <c r="M9" s="436">
        <v>5</v>
      </c>
      <c r="N9" s="436"/>
      <c r="O9" s="436"/>
      <c r="P9" s="436"/>
      <c r="Q9" s="436">
        <v>1</v>
      </c>
      <c r="R9" s="436">
        <v>2</v>
      </c>
      <c r="S9" s="435">
        <v>1</v>
      </c>
      <c r="T9" s="436">
        <v>2</v>
      </c>
      <c r="U9" s="436">
        <v>5</v>
      </c>
      <c r="V9" s="436"/>
      <c r="W9" s="436"/>
      <c r="X9" s="436"/>
      <c r="Y9" s="436"/>
      <c r="Z9" s="434"/>
      <c r="AA9" s="436"/>
      <c r="AB9" s="436"/>
      <c r="AC9" s="434"/>
      <c r="AD9" s="434"/>
      <c r="AE9" s="434"/>
      <c r="AF9" s="434"/>
      <c r="AG9" s="43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6"/>
      <c r="AU9" s="426">
        <v>9</v>
      </c>
      <c r="AV9" s="426">
        <v>27</v>
      </c>
      <c r="AW9" s="426">
        <v>1</v>
      </c>
      <c r="AX9" s="426">
        <v>2</v>
      </c>
      <c r="AY9" s="426"/>
      <c r="AZ9" s="426"/>
      <c r="BA9" s="426">
        <v>39</v>
      </c>
      <c r="BB9"/>
      <c r="BC9"/>
      <c r="BD9"/>
      <c r="BE9"/>
      <c r="BF9" s="9" t="s">
        <v>23</v>
      </c>
      <c r="BG9" s="343"/>
      <c r="BH9" s="343">
        <v>39</v>
      </c>
      <c r="BI9" s="343">
        <v>39</v>
      </c>
      <c r="BJ9"/>
      <c r="BK9"/>
      <c r="BL9"/>
      <c r="BN9"/>
      <c r="CH9" s="10" t="e">
        <v>#N/A</v>
      </c>
    </row>
    <row r="10" spans="1:86" s="10" customFormat="1" ht="19.5" customHeight="1">
      <c r="A10" s="24" t="s">
        <v>35</v>
      </c>
      <c r="B10" s="434">
        <v>63</v>
      </c>
      <c r="C10" s="434"/>
      <c r="D10" s="426"/>
      <c r="E10" s="435">
        <v>9</v>
      </c>
      <c r="F10" s="435">
        <v>12</v>
      </c>
      <c r="G10" s="435">
        <v>11</v>
      </c>
      <c r="H10" s="435">
        <v>15</v>
      </c>
      <c r="I10" s="435"/>
      <c r="J10" s="436">
        <v>2</v>
      </c>
      <c r="K10" s="436">
        <v>4</v>
      </c>
      <c r="L10" s="436">
        <v>3</v>
      </c>
      <c r="M10" s="436">
        <v>7</v>
      </c>
      <c r="N10" s="436">
        <v>6</v>
      </c>
      <c r="O10" s="436"/>
      <c r="P10" s="436"/>
      <c r="Q10" s="436">
        <v>2</v>
      </c>
      <c r="R10" s="436">
        <v>2</v>
      </c>
      <c r="S10" s="435"/>
      <c r="T10" s="436">
        <v>1</v>
      </c>
      <c r="U10" s="436">
        <v>3</v>
      </c>
      <c r="V10" s="436"/>
      <c r="W10" s="436"/>
      <c r="X10" s="436"/>
      <c r="Y10" s="436"/>
      <c r="Z10" s="434"/>
      <c r="AA10" s="436"/>
      <c r="AB10" s="436"/>
      <c r="AC10" s="434"/>
      <c r="AD10" s="434"/>
      <c r="AE10" s="434"/>
      <c r="AF10" s="434"/>
      <c r="AG10" s="434">
        <v>1</v>
      </c>
      <c r="AH10" s="18">
        <f t="shared" si="0"/>
        <v>4</v>
      </c>
      <c r="AI10" s="17">
        <f t="shared" si="1"/>
        <v>77</v>
      </c>
      <c r="AJ10" s="16">
        <f t="shared" si="5"/>
        <v>0.93650793650793651</v>
      </c>
      <c r="AK10" s="15">
        <f t="shared" si="2"/>
        <v>1.2222222222222223</v>
      </c>
      <c r="AL10" s="14"/>
      <c r="AM10" s="13">
        <f t="shared" si="3"/>
        <v>49</v>
      </c>
      <c r="AN10" s="25"/>
      <c r="AO10" s="25"/>
      <c r="AP10" s="25"/>
      <c r="AR10" s="12">
        <f t="shared" si="4"/>
        <v>9.4499999999999993</v>
      </c>
      <c r="AS10" s="22" t="s">
        <v>35</v>
      </c>
      <c r="AT10" s="426">
        <v>4</v>
      </c>
      <c r="AU10" s="426">
        <v>14</v>
      </c>
      <c r="AV10" s="426">
        <v>40</v>
      </c>
      <c r="AW10" s="426">
        <v>1</v>
      </c>
      <c r="AX10" s="426">
        <v>4</v>
      </c>
      <c r="AY10" s="426"/>
      <c r="AZ10" s="426"/>
      <c r="BA10" s="426">
        <v>63</v>
      </c>
      <c r="BB10"/>
      <c r="BC10"/>
      <c r="BD10"/>
      <c r="BE10"/>
      <c r="BF10" s="9" t="s">
        <v>35</v>
      </c>
      <c r="BG10" s="343">
        <v>4</v>
      </c>
      <c r="BH10" s="343">
        <v>59</v>
      </c>
      <c r="BI10" s="343">
        <v>63</v>
      </c>
      <c r="BJ10"/>
      <c r="BK10"/>
      <c r="BL10"/>
      <c r="BN10"/>
      <c r="CH10" s="10" t="e">
        <v>#N/A</v>
      </c>
    </row>
    <row r="11" spans="1:86" s="10" customFormat="1" ht="18" customHeight="1">
      <c r="A11" s="24" t="s">
        <v>66</v>
      </c>
      <c r="B11" s="434">
        <v>38</v>
      </c>
      <c r="C11" s="434"/>
      <c r="D11" s="426"/>
      <c r="E11" s="435"/>
      <c r="F11" s="435">
        <v>1</v>
      </c>
      <c r="G11" s="435">
        <v>6</v>
      </c>
      <c r="H11" s="435">
        <v>5</v>
      </c>
      <c r="I11" s="435"/>
      <c r="J11" s="436"/>
      <c r="K11" s="436">
        <v>3</v>
      </c>
      <c r="L11" s="436"/>
      <c r="M11" s="436"/>
      <c r="N11" s="436"/>
      <c r="O11" s="436"/>
      <c r="P11" s="436"/>
      <c r="Q11" s="436"/>
      <c r="R11" s="436">
        <v>12</v>
      </c>
      <c r="S11" s="435"/>
      <c r="T11" s="436"/>
      <c r="U11" s="436">
        <v>2</v>
      </c>
      <c r="V11" s="436"/>
      <c r="W11" s="436"/>
      <c r="X11" s="436"/>
      <c r="Y11" s="436"/>
      <c r="Z11" s="434"/>
      <c r="AA11" s="436"/>
      <c r="AB11" s="436"/>
      <c r="AC11" s="434"/>
      <c r="AD11" s="434"/>
      <c r="AE11" s="434"/>
      <c r="AF11" s="434"/>
      <c r="AG11" s="43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6">
        <v>10</v>
      </c>
      <c r="AU11" s="426">
        <v>2</v>
      </c>
      <c r="AV11" s="426">
        <v>26</v>
      </c>
      <c r="AW11" s="426"/>
      <c r="AX11" s="426"/>
      <c r="AY11" s="426"/>
      <c r="AZ11" s="426"/>
      <c r="BA11" s="426">
        <v>38</v>
      </c>
      <c r="BB11"/>
      <c r="BC11"/>
      <c r="BD11"/>
      <c r="BE11"/>
      <c r="BF11" s="9" t="s">
        <v>66</v>
      </c>
      <c r="BG11" s="343">
        <v>10</v>
      </c>
      <c r="BH11" s="343">
        <v>28</v>
      </c>
      <c r="BI11" s="343">
        <v>38</v>
      </c>
      <c r="BJ11"/>
      <c r="BK11"/>
      <c r="BL11"/>
      <c r="BN11"/>
      <c r="CH11" s="10" t="e">
        <v>#N/A</v>
      </c>
    </row>
    <row r="12" spans="1:86" s="10" customFormat="1" ht="18" customHeight="1">
      <c r="A12" s="24" t="s">
        <v>98</v>
      </c>
      <c r="B12" s="434">
        <v>23</v>
      </c>
      <c r="C12" s="434"/>
      <c r="D12" s="426"/>
      <c r="E12" s="435"/>
      <c r="F12" s="435">
        <v>6</v>
      </c>
      <c r="G12" s="435">
        <v>7</v>
      </c>
      <c r="H12" s="435"/>
      <c r="I12" s="435"/>
      <c r="J12" s="436">
        <v>3</v>
      </c>
      <c r="K12" s="436">
        <v>1</v>
      </c>
      <c r="L12" s="436"/>
      <c r="M12" s="436"/>
      <c r="N12" s="436">
        <v>3</v>
      </c>
      <c r="O12" s="436">
        <v>1</v>
      </c>
      <c r="P12" s="436">
        <v>1</v>
      </c>
      <c r="Q12" s="436"/>
      <c r="R12" s="436">
        <v>1</v>
      </c>
      <c r="S12" s="435"/>
      <c r="T12" s="436"/>
      <c r="U12" s="436"/>
      <c r="V12" s="436"/>
      <c r="W12" s="436"/>
      <c r="X12" s="436"/>
      <c r="Y12" s="436"/>
      <c r="Z12" s="434"/>
      <c r="AA12" s="436"/>
      <c r="AB12" s="436"/>
      <c r="AC12" s="434"/>
      <c r="AD12" s="434"/>
      <c r="AE12" s="434"/>
      <c r="AF12" s="434"/>
      <c r="AG12" s="43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6"/>
      <c r="AU12" s="426">
        <v>1</v>
      </c>
      <c r="AV12" s="426">
        <v>22</v>
      </c>
      <c r="AW12" s="426"/>
      <c r="AX12" s="426"/>
      <c r="AY12" s="426"/>
      <c r="AZ12" s="426"/>
      <c r="BA12" s="426">
        <v>23</v>
      </c>
      <c r="BB12"/>
      <c r="BC12"/>
      <c r="BD12"/>
      <c r="BE12"/>
      <c r="BF12" s="9" t="s">
        <v>98</v>
      </c>
      <c r="BG12" s="343"/>
      <c r="BH12" s="343">
        <v>23</v>
      </c>
      <c r="BI12" s="343">
        <v>23</v>
      </c>
      <c r="BJ12"/>
      <c r="BK12"/>
      <c r="BL12"/>
      <c r="BN12"/>
      <c r="CH12" s="10" t="e">
        <v>#N/A</v>
      </c>
    </row>
    <row r="13" spans="1:86" s="10" customFormat="1" ht="18" customHeight="1">
      <c r="A13" s="24" t="s">
        <v>19</v>
      </c>
      <c r="B13" s="434">
        <v>58</v>
      </c>
      <c r="C13" s="434">
        <v>5</v>
      </c>
      <c r="D13" s="426"/>
      <c r="E13" s="435">
        <v>8</v>
      </c>
      <c r="F13" s="435">
        <v>9</v>
      </c>
      <c r="G13" s="435">
        <v>20</v>
      </c>
      <c r="H13" s="435">
        <v>8</v>
      </c>
      <c r="I13" s="435"/>
      <c r="J13" s="436">
        <v>2</v>
      </c>
      <c r="K13" s="436">
        <v>4</v>
      </c>
      <c r="L13" s="436">
        <v>5</v>
      </c>
      <c r="M13" s="436">
        <v>6</v>
      </c>
      <c r="N13" s="436">
        <v>8</v>
      </c>
      <c r="O13" s="436">
        <v>4</v>
      </c>
      <c r="P13" s="436"/>
      <c r="Q13" s="436">
        <v>3</v>
      </c>
      <c r="R13" s="436">
        <v>1</v>
      </c>
      <c r="S13" s="435">
        <v>5</v>
      </c>
      <c r="T13" s="436"/>
      <c r="U13" s="436">
        <v>9</v>
      </c>
      <c r="V13" s="436"/>
      <c r="W13" s="436"/>
      <c r="X13" s="436"/>
      <c r="Y13" s="436"/>
      <c r="Z13" s="434"/>
      <c r="AA13" s="436"/>
      <c r="AB13" s="436"/>
      <c r="AC13" s="434"/>
      <c r="AD13" s="434"/>
      <c r="AE13" s="434"/>
      <c r="AF13" s="434"/>
      <c r="AG13" s="434">
        <v>3</v>
      </c>
      <c r="AH13" s="18">
        <f t="shared" si="0"/>
        <v>0</v>
      </c>
      <c r="AI13" s="17">
        <f t="shared" si="1"/>
        <v>92</v>
      </c>
      <c r="AJ13" s="16">
        <f t="shared" si="5"/>
        <v>1</v>
      </c>
      <c r="AK13" s="15">
        <f t="shared" si="2"/>
        <v>1.5862068965517242</v>
      </c>
      <c r="AL13" s="14"/>
      <c r="AM13" s="13">
        <f t="shared" si="3"/>
        <v>24</v>
      </c>
      <c r="AN13" s="25"/>
      <c r="AO13" s="25"/>
      <c r="AP13" s="25"/>
      <c r="AR13" s="12">
        <f t="shared" si="4"/>
        <v>8.6999999999999993</v>
      </c>
      <c r="AS13" s="22" t="s">
        <v>19</v>
      </c>
      <c r="AT13" s="426"/>
      <c r="AU13" s="426">
        <v>10</v>
      </c>
      <c r="AV13" s="426">
        <v>34</v>
      </c>
      <c r="AW13" s="426">
        <v>7</v>
      </c>
      <c r="AX13" s="426">
        <v>3</v>
      </c>
      <c r="AY13" s="426">
        <v>3</v>
      </c>
      <c r="AZ13" s="426">
        <v>1</v>
      </c>
      <c r="BA13" s="426">
        <v>58</v>
      </c>
      <c r="BB13"/>
      <c r="BC13"/>
      <c r="BD13"/>
      <c r="BE13"/>
      <c r="BF13" s="9" t="s">
        <v>19</v>
      </c>
      <c r="BG13" s="343"/>
      <c r="BH13" s="343">
        <v>58</v>
      </c>
      <c r="BI13" s="343">
        <v>58</v>
      </c>
      <c r="BJ13"/>
      <c r="BK13"/>
      <c r="BL13"/>
      <c r="BM13"/>
      <c r="BN13"/>
      <c r="CH13" s="10" t="e">
        <v>#N/A</v>
      </c>
    </row>
    <row r="14" spans="1:86" s="10" customFormat="1" ht="18" customHeight="1">
      <c r="A14" s="24" t="s">
        <v>316</v>
      </c>
      <c r="B14" s="434">
        <v>26</v>
      </c>
      <c r="C14" s="434"/>
      <c r="D14" s="426"/>
      <c r="E14" s="435"/>
      <c r="F14" s="435"/>
      <c r="G14" s="435">
        <v>18</v>
      </c>
      <c r="H14" s="435"/>
      <c r="I14" s="435"/>
      <c r="J14" s="436"/>
      <c r="K14" s="436">
        <v>2</v>
      </c>
      <c r="L14" s="436"/>
      <c r="M14" s="436"/>
      <c r="N14" s="436">
        <v>15</v>
      </c>
      <c r="O14" s="436"/>
      <c r="P14" s="436"/>
      <c r="Q14" s="436">
        <v>8</v>
      </c>
      <c r="R14" s="436"/>
      <c r="S14" s="435"/>
      <c r="T14" s="436">
        <v>10</v>
      </c>
      <c r="U14" s="436">
        <v>4</v>
      </c>
      <c r="V14" s="436"/>
      <c r="W14" s="436"/>
      <c r="X14" s="436"/>
      <c r="Y14" s="436"/>
      <c r="Z14" s="434"/>
      <c r="AA14" s="436"/>
      <c r="AB14" s="436"/>
      <c r="AC14" s="434"/>
      <c r="AD14" s="434"/>
      <c r="AE14" s="434"/>
      <c r="AF14" s="434"/>
      <c r="AG14" s="43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426"/>
      <c r="AU14" s="426">
        <v>7</v>
      </c>
      <c r="AV14" s="426">
        <v>5</v>
      </c>
      <c r="AW14" s="426">
        <v>1</v>
      </c>
      <c r="AX14" s="426">
        <v>13</v>
      </c>
      <c r="AY14" s="426"/>
      <c r="AZ14" s="426"/>
      <c r="BA14" s="426">
        <v>26</v>
      </c>
      <c r="BB14"/>
      <c r="BC14"/>
      <c r="BD14"/>
      <c r="BE14"/>
      <c r="BF14" s="9" t="s">
        <v>316</v>
      </c>
      <c r="BG14" s="343"/>
      <c r="BH14" s="343">
        <v>26</v>
      </c>
      <c r="BI14" s="343">
        <v>26</v>
      </c>
      <c r="BJ14"/>
      <c r="BK14"/>
      <c r="BL14"/>
      <c r="BM14"/>
      <c r="BN14"/>
      <c r="CH14" s="10" t="e">
        <v>#N/A</v>
      </c>
    </row>
    <row r="15" spans="1:86" s="10" customFormat="1" ht="18" customHeight="1">
      <c r="A15" s="24" t="s">
        <v>231</v>
      </c>
      <c r="B15" s="434">
        <v>43</v>
      </c>
      <c r="C15" s="434"/>
      <c r="D15" s="426"/>
      <c r="E15" s="435">
        <v>3</v>
      </c>
      <c r="F15" s="435">
        <v>27</v>
      </c>
      <c r="G15" s="435"/>
      <c r="H15" s="435"/>
      <c r="I15" s="435"/>
      <c r="J15" s="436"/>
      <c r="K15" s="436"/>
      <c r="L15" s="436"/>
      <c r="M15" s="436"/>
      <c r="N15" s="436"/>
      <c r="O15" s="436"/>
      <c r="P15" s="436"/>
      <c r="Q15" s="436"/>
      <c r="R15" s="436">
        <v>1</v>
      </c>
      <c r="S15" s="435"/>
      <c r="T15" s="436"/>
      <c r="U15" s="436">
        <v>6</v>
      </c>
      <c r="V15" s="436">
        <v>1</v>
      </c>
      <c r="W15" s="436"/>
      <c r="X15" s="436"/>
      <c r="Y15" s="436"/>
      <c r="Z15" s="434"/>
      <c r="AA15" s="436"/>
      <c r="AB15" s="436"/>
      <c r="AC15" s="434"/>
      <c r="AD15" s="434"/>
      <c r="AE15" s="434"/>
      <c r="AF15" s="434"/>
      <c r="AG15" s="434">
        <v>2</v>
      </c>
      <c r="AH15" s="18">
        <f t="shared" si="0"/>
        <v>9</v>
      </c>
      <c r="AI15" s="17">
        <f t="shared" si="1"/>
        <v>38</v>
      </c>
      <c r="AJ15" s="16">
        <f t="shared" si="5"/>
        <v>0.79069767441860461</v>
      </c>
      <c r="AK15" s="15">
        <f t="shared" si="2"/>
        <v>0.88372093023255816</v>
      </c>
      <c r="AL15" s="14"/>
      <c r="AM15" s="13">
        <f t="shared" si="3"/>
        <v>48</v>
      </c>
      <c r="AN15" s="25"/>
      <c r="AO15" s="25"/>
      <c r="AP15" s="25"/>
      <c r="AR15" s="12">
        <f t="shared" si="4"/>
        <v>6.45</v>
      </c>
      <c r="AS15" s="22" t="s">
        <v>231</v>
      </c>
      <c r="AT15" s="426">
        <v>9</v>
      </c>
      <c r="AU15" s="426">
        <v>6</v>
      </c>
      <c r="AV15" s="426">
        <v>25</v>
      </c>
      <c r="AW15" s="426">
        <v>1</v>
      </c>
      <c r="AX15" s="426">
        <v>2</v>
      </c>
      <c r="AY15" s="426"/>
      <c r="AZ15" s="426"/>
      <c r="BA15" s="426">
        <v>43</v>
      </c>
      <c r="BB15"/>
      <c r="BC15"/>
      <c r="BD15"/>
      <c r="BE15"/>
      <c r="BF15" s="9" t="s">
        <v>231</v>
      </c>
      <c r="BG15" s="343">
        <v>9</v>
      </c>
      <c r="BH15" s="343">
        <v>34</v>
      </c>
      <c r="BI15" s="343">
        <v>43</v>
      </c>
      <c r="BJ15"/>
      <c r="BK15"/>
      <c r="BL15"/>
      <c r="BM15"/>
      <c r="BN15"/>
      <c r="CH15" s="10" t="e">
        <v>#N/A</v>
      </c>
    </row>
    <row r="16" spans="1:86" s="10" customFormat="1" ht="18" customHeight="1">
      <c r="A16" s="24" t="s">
        <v>325</v>
      </c>
      <c r="B16" s="434">
        <v>35</v>
      </c>
      <c r="C16" s="434"/>
      <c r="D16" s="426"/>
      <c r="E16" s="435">
        <v>8</v>
      </c>
      <c r="F16" s="435">
        <v>10</v>
      </c>
      <c r="G16" s="435">
        <v>13</v>
      </c>
      <c r="H16" s="435">
        <v>9</v>
      </c>
      <c r="I16" s="435"/>
      <c r="J16" s="436">
        <v>6</v>
      </c>
      <c r="K16" s="436"/>
      <c r="L16" s="436"/>
      <c r="M16" s="436">
        <v>12</v>
      </c>
      <c r="N16" s="436">
        <v>7</v>
      </c>
      <c r="O16" s="436"/>
      <c r="P16" s="436"/>
      <c r="Q16" s="436">
        <v>4</v>
      </c>
      <c r="R16" s="436"/>
      <c r="S16" s="435">
        <v>4</v>
      </c>
      <c r="T16" s="436">
        <v>7</v>
      </c>
      <c r="U16" s="436"/>
      <c r="V16" s="436"/>
      <c r="W16" s="436"/>
      <c r="X16" s="436"/>
      <c r="Y16" s="436"/>
      <c r="Z16" s="434"/>
      <c r="AA16" s="436"/>
      <c r="AB16" s="436"/>
      <c r="AC16" s="434"/>
      <c r="AD16" s="434"/>
      <c r="AE16" s="434"/>
      <c r="AF16" s="434"/>
      <c r="AG16" s="43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6"/>
      <c r="AU16" s="426">
        <v>12</v>
      </c>
      <c r="AV16" s="426">
        <v>8</v>
      </c>
      <c r="AW16" s="426">
        <v>4</v>
      </c>
      <c r="AX16" s="426">
        <v>9</v>
      </c>
      <c r="AY16" s="426"/>
      <c r="AZ16" s="426">
        <v>2</v>
      </c>
      <c r="BA16" s="426">
        <v>35</v>
      </c>
      <c r="BB16"/>
      <c r="BC16"/>
      <c r="BD16"/>
      <c r="BE16"/>
      <c r="BF16" s="9" t="s">
        <v>325</v>
      </c>
      <c r="BG16" s="343"/>
      <c r="BH16" s="343">
        <v>35</v>
      </c>
      <c r="BI16" s="343">
        <v>35</v>
      </c>
      <c r="BJ16"/>
      <c r="BK16"/>
      <c r="BL16"/>
      <c r="BM16"/>
      <c r="BN16"/>
      <c r="CH16" s="10" t="e">
        <v>#N/A</v>
      </c>
    </row>
    <row r="17" spans="1:86" ht="15.75">
      <c r="A17" s="24" t="s">
        <v>15</v>
      </c>
      <c r="B17" s="434">
        <v>12</v>
      </c>
      <c r="C17" s="434"/>
      <c r="D17" s="426"/>
      <c r="E17" s="435">
        <v>4</v>
      </c>
      <c r="F17" s="435">
        <v>6</v>
      </c>
      <c r="G17" s="435"/>
      <c r="H17" s="435"/>
      <c r="I17" s="435"/>
      <c r="J17" s="436"/>
      <c r="K17" s="436">
        <v>1</v>
      </c>
      <c r="L17" s="436"/>
      <c r="M17" s="436"/>
      <c r="N17" s="436">
        <v>3</v>
      </c>
      <c r="O17" s="436"/>
      <c r="P17" s="436"/>
      <c r="Q17" s="436">
        <v>1</v>
      </c>
      <c r="R17" s="436"/>
      <c r="S17" s="435"/>
      <c r="T17" s="436"/>
      <c r="U17" s="436"/>
      <c r="V17" s="436"/>
      <c r="W17" s="436"/>
      <c r="X17" s="436"/>
      <c r="Y17" s="436"/>
      <c r="Z17" s="434"/>
      <c r="AA17" s="436"/>
      <c r="AB17" s="436"/>
      <c r="AC17" s="434"/>
      <c r="AD17" s="434"/>
      <c r="AE17" s="434"/>
      <c r="AF17" s="434"/>
      <c r="AG17" s="434">
        <v>1</v>
      </c>
      <c r="AH17" s="18">
        <f t="shared" si="0"/>
        <v>0</v>
      </c>
      <c r="AI17" s="17">
        <f t="shared" si="1"/>
        <v>15</v>
      </c>
      <c r="AJ17" s="16">
        <f t="shared" si="5"/>
        <v>1</v>
      </c>
      <c r="AK17" s="15">
        <f t="shared" si="2"/>
        <v>1.25</v>
      </c>
      <c r="AL17" s="14"/>
      <c r="AM17" s="13">
        <f t="shared" si="3"/>
        <v>9</v>
      </c>
      <c r="AR17" s="12">
        <f t="shared" si="4"/>
        <v>1.7999999999999998</v>
      </c>
      <c r="AS17" s="22" t="s">
        <v>15</v>
      </c>
      <c r="AT17" s="426"/>
      <c r="AU17" s="426">
        <v>4</v>
      </c>
      <c r="AV17" s="426">
        <v>7</v>
      </c>
      <c r="AW17" s="426"/>
      <c r="AX17" s="426">
        <v>1</v>
      </c>
      <c r="AY17" s="426"/>
      <c r="AZ17" s="426"/>
      <c r="BA17" s="426">
        <v>12</v>
      </c>
      <c r="BF17" s="9" t="s">
        <v>15</v>
      </c>
      <c r="BG17" s="343"/>
      <c r="BH17" s="343">
        <v>12</v>
      </c>
      <c r="BI17" s="343">
        <v>12</v>
      </c>
      <c r="CH17" s="10" t="e">
        <v>#N/A</v>
      </c>
    </row>
    <row r="18" spans="1:86" ht="15.75">
      <c r="A18" s="24" t="s">
        <v>477</v>
      </c>
      <c r="B18" s="434">
        <v>11</v>
      </c>
      <c r="C18" s="434"/>
      <c r="D18" s="426">
        <v>1</v>
      </c>
      <c r="E18" s="435"/>
      <c r="F18" s="435"/>
      <c r="G18" s="435">
        <v>2</v>
      </c>
      <c r="H18" s="435">
        <v>4</v>
      </c>
      <c r="I18" s="435"/>
      <c r="J18" s="436">
        <v>3</v>
      </c>
      <c r="K18" s="436"/>
      <c r="L18" s="436"/>
      <c r="M18" s="436">
        <v>3</v>
      </c>
      <c r="N18" s="436"/>
      <c r="O18" s="436">
        <v>1</v>
      </c>
      <c r="P18" s="436"/>
      <c r="Q18" s="436"/>
      <c r="R18" s="436"/>
      <c r="S18" s="435"/>
      <c r="T18" s="436"/>
      <c r="U18" s="436"/>
      <c r="V18" s="436"/>
      <c r="W18" s="436"/>
      <c r="X18" s="436"/>
      <c r="Y18" s="436"/>
      <c r="Z18" s="434"/>
      <c r="AA18" s="436"/>
      <c r="AB18" s="436"/>
      <c r="AC18" s="434"/>
      <c r="AD18" s="434"/>
      <c r="AE18" s="434"/>
      <c r="AF18" s="434"/>
      <c r="AG18" s="434">
        <v>1</v>
      </c>
      <c r="AH18" s="18">
        <f>AT18</f>
        <v>0</v>
      </c>
      <c r="AI18" s="17">
        <f t="shared" si="1"/>
        <v>14</v>
      </c>
      <c r="AJ18" s="16">
        <f t="shared" si="5"/>
        <v>1</v>
      </c>
      <c r="AK18" s="15">
        <f t="shared" si="2"/>
        <v>1.2727272727272727</v>
      </c>
      <c r="AL18" s="14"/>
      <c r="AM18" s="13">
        <f t="shared" si="3"/>
        <v>8</v>
      </c>
      <c r="AR18" s="12">
        <f t="shared" si="4"/>
        <v>1.65</v>
      </c>
      <c r="AS18" s="22" t="s">
        <v>477</v>
      </c>
      <c r="AT18" s="426"/>
      <c r="AU18" s="426">
        <v>2</v>
      </c>
      <c r="AV18" s="426">
        <v>8</v>
      </c>
      <c r="AW18" s="426"/>
      <c r="AX18" s="426">
        <v>1</v>
      </c>
      <c r="AY18" s="426"/>
      <c r="AZ18" s="426"/>
      <c r="BA18" s="426">
        <v>11</v>
      </c>
      <c r="BF18" s="9" t="s">
        <v>477</v>
      </c>
      <c r="BG18" s="343"/>
      <c r="BH18" s="343">
        <v>11</v>
      </c>
      <c r="BI18" s="343">
        <v>11</v>
      </c>
      <c r="CH18" s="10" t="e">
        <v>#N/A</v>
      </c>
    </row>
    <row r="19" spans="1:86" ht="15.75">
      <c r="A19" s="24" t="s">
        <v>74</v>
      </c>
      <c r="B19" s="434">
        <v>38</v>
      </c>
      <c r="C19" s="434">
        <v>3</v>
      </c>
      <c r="D19" s="426"/>
      <c r="E19" s="435"/>
      <c r="F19" s="435">
        <v>13</v>
      </c>
      <c r="G19" s="435">
        <v>13</v>
      </c>
      <c r="H19" s="435">
        <v>7</v>
      </c>
      <c r="I19" s="435"/>
      <c r="J19" s="436">
        <v>4</v>
      </c>
      <c r="K19" s="436">
        <v>1</v>
      </c>
      <c r="L19" s="436">
        <v>3</v>
      </c>
      <c r="M19" s="436">
        <v>8</v>
      </c>
      <c r="N19" s="436">
        <v>8</v>
      </c>
      <c r="O19" s="436">
        <v>4</v>
      </c>
      <c r="P19" s="436"/>
      <c r="Q19" s="436">
        <v>2</v>
      </c>
      <c r="R19" s="436"/>
      <c r="S19" s="435">
        <v>3</v>
      </c>
      <c r="T19" s="436">
        <v>2</v>
      </c>
      <c r="U19" s="436">
        <v>3</v>
      </c>
      <c r="V19" s="436"/>
      <c r="W19" s="436"/>
      <c r="X19" s="436"/>
      <c r="Y19" s="436"/>
      <c r="Z19" s="434"/>
      <c r="AA19" s="436"/>
      <c r="AB19" s="436"/>
      <c r="AC19" s="434"/>
      <c r="AD19" s="434"/>
      <c r="AE19" s="434"/>
      <c r="AF19" s="434"/>
      <c r="AG19" s="434">
        <v>1</v>
      </c>
      <c r="AH19" s="18">
        <f t="shared" si="0"/>
        <v>0</v>
      </c>
      <c r="AI19" s="17">
        <f t="shared" si="1"/>
        <v>71</v>
      </c>
      <c r="AJ19" s="16">
        <f t="shared" si="5"/>
        <v>1</v>
      </c>
      <c r="AK19" s="15">
        <f t="shared" si="2"/>
        <v>1.868421052631579</v>
      </c>
      <c r="AL19" s="14"/>
      <c r="AM19" s="13">
        <f t="shared" si="3"/>
        <v>5</v>
      </c>
      <c r="AR19" s="12">
        <f t="shared" si="4"/>
        <v>5.7</v>
      </c>
      <c r="AS19" s="22" t="s">
        <v>74</v>
      </c>
      <c r="AT19" s="426"/>
      <c r="AU19" s="426">
        <v>14</v>
      </c>
      <c r="AV19" s="426">
        <v>15</v>
      </c>
      <c r="AW19" s="426">
        <v>2</v>
      </c>
      <c r="AX19" s="426">
        <v>5</v>
      </c>
      <c r="AY19" s="426">
        <v>2</v>
      </c>
      <c r="AZ19" s="426"/>
      <c r="BA19" s="426">
        <v>38</v>
      </c>
      <c r="BF19" s="9" t="s">
        <v>74</v>
      </c>
      <c r="BG19" s="343"/>
      <c r="BH19" s="343">
        <v>38</v>
      </c>
      <c r="BI19" s="343">
        <v>38</v>
      </c>
      <c r="CH19" s="10" t="e">
        <v>#N/A</v>
      </c>
    </row>
    <row r="20" spans="1:86" ht="15.75">
      <c r="A20" s="24" t="s">
        <v>50</v>
      </c>
      <c r="B20" s="434">
        <v>33</v>
      </c>
      <c r="C20" s="434"/>
      <c r="D20" s="426"/>
      <c r="E20" s="435">
        <v>3</v>
      </c>
      <c r="F20" s="435"/>
      <c r="G20" s="435">
        <v>7</v>
      </c>
      <c r="H20" s="435">
        <v>7</v>
      </c>
      <c r="I20" s="435"/>
      <c r="J20" s="436">
        <v>2</v>
      </c>
      <c r="K20" s="436">
        <v>3</v>
      </c>
      <c r="L20" s="436">
        <v>2</v>
      </c>
      <c r="M20" s="436">
        <v>7</v>
      </c>
      <c r="N20" s="436">
        <v>2</v>
      </c>
      <c r="O20" s="436"/>
      <c r="P20" s="436"/>
      <c r="Q20" s="436"/>
      <c r="R20" s="436">
        <v>3</v>
      </c>
      <c r="S20" s="435"/>
      <c r="T20" s="436">
        <v>4</v>
      </c>
      <c r="U20" s="436">
        <v>1</v>
      </c>
      <c r="V20" s="436"/>
      <c r="W20" s="436"/>
      <c r="X20" s="436"/>
      <c r="Y20" s="436"/>
      <c r="Z20" s="434"/>
      <c r="AA20" s="436"/>
      <c r="AB20" s="436"/>
      <c r="AC20" s="434"/>
      <c r="AD20" s="434"/>
      <c r="AE20" s="434"/>
      <c r="AF20" s="434"/>
      <c r="AG20" s="434"/>
      <c r="AH20" s="18">
        <f t="shared" si="0"/>
        <v>0</v>
      </c>
      <c r="AI20" s="17">
        <f t="shared" si="1"/>
        <v>41</v>
      </c>
      <c r="AJ20" s="16">
        <f t="shared" si="5"/>
        <v>1</v>
      </c>
      <c r="AK20" s="15">
        <f t="shared" si="2"/>
        <v>1.2424242424242424</v>
      </c>
      <c r="AL20" s="14"/>
      <c r="AM20" s="13">
        <f t="shared" si="3"/>
        <v>25</v>
      </c>
      <c r="AR20" s="12">
        <f t="shared" si="4"/>
        <v>4.95</v>
      </c>
      <c r="AS20" s="22" t="s">
        <v>50</v>
      </c>
      <c r="AT20" s="426"/>
      <c r="AU20" s="426">
        <v>4</v>
      </c>
      <c r="AV20" s="426">
        <v>27</v>
      </c>
      <c r="AW20" s="426">
        <v>1</v>
      </c>
      <c r="AX20" s="426">
        <v>1</v>
      </c>
      <c r="AY20" s="426"/>
      <c r="AZ20" s="426"/>
      <c r="BA20" s="426">
        <v>33</v>
      </c>
      <c r="BF20" s="9" t="s">
        <v>50</v>
      </c>
      <c r="BG20" s="343"/>
      <c r="BH20" s="343">
        <v>33</v>
      </c>
      <c r="BI20" s="343">
        <v>33</v>
      </c>
      <c r="CH20" s="10" t="e">
        <v>#N/A</v>
      </c>
    </row>
    <row r="21" spans="1:86" ht="15.75">
      <c r="A21" s="24" t="s">
        <v>350</v>
      </c>
      <c r="B21" s="434">
        <v>48</v>
      </c>
      <c r="C21" s="434">
        <v>2</v>
      </c>
      <c r="D21" s="426"/>
      <c r="E21" s="435">
        <v>11</v>
      </c>
      <c r="F21" s="435">
        <v>23</v>
      </c>
      <c r="G21" s="435"/>
      <c r="H21" s="435">
        <v>1</v>
      </c>
      <c r="I21" s="435"/>
      <c r="J21" s="436">
        <v>1</v>
      </c>
      <c r="K21" s="436"/>
      <c r="L21" s="436"/>
      <c r="M21" s="436">
        <v>7</v>
      </c>
      <c r="N21" s="436"/>
      <c r="O21" s="436">
        <v>1</v>
      </c>
      <c r="P21" s="436"/>
      <c r="Q21" s="436">
        <v>3</v>
      </c>
      <c r="R21" s="436"/>
      <c r="S21" s="435"/>
      <c r="T21" s="436"/>
      <c r="U21" s="436"/>
      <c r="V21" s="436"/>
      <c r="W21" s="436"/>
      <c r="X21" s="436"/>
      <c r="Y21" s="436"/>
      <c r="Z21" s="434"/>
      <c r="AA21" s="436"/>
      <c r="AB21" s="436"/>
      <c r="AC21" s="434"/>
      <c r="AD21" s="434"/>
      <c r="AE21" s="434"/>
      <c r="AF21" s="434"/>
      <c r="AG21" s="434">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6"/>
      <c r="AU21" s="426">
        <v>2</v>
      </c>
      <c r="AV21" s="426">
        <v>46</v>
      </c>
      <c r="AW21" s="426"/>
      <c r="AX21" s="426"/>
      <c r="AY21" s="426"/>
      <c r="AZ21" s="426"/>
      <c r="BA21" s="426">
        <v>48</v>
      </c>
      <c r="BF21" s="9" t="s">
        <v>350</v>
      </c>
      <c r="BG21" s="343"/>
      <c r="BH21" s="343">
        <v>48</v>
      </c>
      <c r="BI21" s="343">
        <v>48</v>
      </c>
      <c r="CH21" s="10" t="e">
        <v>#N/A</v>
      </c>
    </row>
    <row r="22" spans="1:86" ht="15.75">
      <c r="A22" s="24" t="s">
        <v>153</v>
      </c>
      <c r="B22" s="434">
        <v>19</v>
      </c>
      <c r="C22" s="434"/>
      <c r="D22" s="426"/>
      <c r="E22" s="435">
        <v>10</v>
      </c>
      <c r="F22" s="435">
        <v>6</v>
      </c>
      <c r="G22" s="435"/>
      <c r="H22" s="435">
        <v>1</v>
      </c>
      <c r="I22" s="435"/>
      <c r="J22" s="436">
        <v>1</v>
      </c>
      <c r="K22" s="436"/>
      <c r="L22" s="436"/>
      <c r="M22" s="436"/>
      <c r="N22" s="436">
        <v>2</v>
      </c>
      <c r="O22" s="436"/>
      <c r="P22" s="436"/>
      <c r="Q22" s="436"/>
      <c r="R22" s="436"/>
      <c r="S22" s="435">
        <v>1</v>
      </c>
      <c r="T22" s="436"/>
      <c r="U22" s="436"/>
      <c r="V22" s="436"/>
      <c r="W22" s="436"/>
      <c r="X22" s="436"/>
      <c r="Y22" s="436"/>
      <c r="Z22" s="434"/>
      <c r="AA22" s="436"/>
      <c r="AB22" s="436"/>
      <c r="AC22" s="434"/>
      <c r="AD22" s="434"/>
      <c r="AE22" s="434"/>
      <c r="AF22" s="434"/>
      <c r="AG22" s="434"/>
      <c r="AH22" s="18">
        <f t="shared" si="0"/>
        <v>0</v>
      </c>
      <c r="AI22" s="17">
        <f t="shared" si="1"/>
        <v>21</v>
      </c>
      <c r="AJ22" s="16">
        <f t="shared" si="5"/>
        <v>1</v>
      </c>
      <c r="AK22" s="15">
        <f t="shared" si="2"/>
        <v>1.1052631578947369</v>
      </c>
      <c r="AL22" s="14"/>
      <c r="AM22" s="13">
        <f t="shared" si="3"/>
        <v>17</v>
      </c>
      <c r="AR22" s="12">
        <f t="shared" si="4"/>
        <v>2.85</v>
      </c>
      <c r="AS22" s="22" t="s">
        <v>153</v>
      </c>
      <c r="AT22" s="426"/>
      <c r="AU22" s="426"/>
      <c r="AV22" s="426">
        <v>17</v>
      </c>
      <c r="AW22" s="426"/>
      <c r="AX22" s="426">
        <v>2</v>
      </c>
      <c r="AY22" s="426"/>
      <c r="AZ22" s="426"/>
      <c r="BA22" s="426">
        <v>19</v>
      </c>
      <c r="BF22" s="9" t="s">
        <v>153</v>
      </c>
      <c r="BG22" s="343"/>
      <c r="BH22" s="343">
        <v>19</v>
      </c>
      <c r="BI22" s="343">
        <v>19</v>
      </c>
      <c r="CH22" s="10" t="e">
        <v>#N/A</v>
      </c>
    </row>
    <row r="23" spans="1:86" ht="16.5" thickBot="1">
      <c r="A23" s="23" t="s">
        <v>334</v>
      </c>
      <c r="B23" s="434">
        <v>57</v>
      </c>
      <c r="C23" s="434"/>
      <c r="D23" s="426">
        <v>6</v>
      </c>
      <c r="E23" s="435">
        <v>3</v>
      </c>
      <c r="F23" s="435">
        <v>14</v>
      </c>
      <c r="G23" s="435">
        <v>8</v>
      </c>
      <c r="H23" s="435"/>
      <c r="I23" s="435"/>
      <c r="J23" s="436">
        <v>6</v>
      </c>
      <c r="K23" s="436"/>
      <c r="L23" s="436">
        <v>7</v>
      </c>
      <c r="M23" s="436"/>
      <c r="N23" s="436">
        <v>3</v>
      </c>
      <c r="O23" s="436">
        <v>7</v>
      </c>
      <c r="P23" s="436"/>
      <c r="Q23" s="436">
        <v>7</v>
      </c>
      <c r="R23" s="436">
        <v>3</v>
      </c>
      <c r="S23" s="435"/>
      <c r="T23" s="436">
        <v>3</v>
      </c>
      <c r="U23" s="436">
        <v>3</v>
      </c>
      <c r="V23" s="436">
        <v>1</v>
      </c>
      <c r="W23" s="436"/>
      <c r="X23" s="436"/>
      <c r="Y23" s="436"/>
      <c r="Z23" s="434"/>
      <c r="AA23" s="436"/>
      <c r="AB23" s="436"/>
      <c r="AC23" s="434"/>
      <c r="AD23" s="434"/>
      <c r="AE23" s="434"/>
      <c r="AF23" s="434"/>
      <c r="AG23" s="43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426">
        <v>1</v>
      </c>
      <c r="AU23" s="426">
        <v>13</v>
      </c>
      <c r="AV23" s="426">
        <v>37</v>
      </c>
      <c r="AW23" s="426">
        <v>1</v>
      </c>
      <c r="AX23" s="426">
        <v>5</v>
      </c>
      <c r="AY23" s="426"/>
      <c r="AZ23" s="426"/>
      <c r="BA23" s="426">
        <v>57</v>
      </c>
      <c r="BF23" s="9" t="s">
        <v>334</v>
      </c>
      <c r="BG23" s="343">
        <v>1</v>
      </c>
      <c r="BH23" s="343">
        <v>56</v>
      </c>
      <c r="BI23" s="343">
        <v>57</v>
      </c>
      <c r="CH23" s="10" t="e">
        <v>#N/A</v>
      </c>
    </row>
    <row r="24" spans="1:86" ht="30" customHeight="1" thickBot="1">
      <c r="A24" s="21" t="s">
        <v>1108</v>
      </c>
      <c r="B24" s="431">
        <v>700</v>
      </c>
      <c r="C24" s="432">
        <v>14</v>
      </c>
      <c r="D24" s="432">
        <v>25</v>
      </c>
      <c r="E24" s="432">
        <v>74</v>
      </c>
      <c r="F24" s="432">
        <v>175</v>
      </c>
      <c r="G24" s="432">
        <v>137</v>
      </c>
      <c r="H24" s="432">
        <v>80</v>
      </c>
      <c r="I24" s="432">
        <v>7</v>
      </c>
      <c r="J24" s="432">
        <v>45</v>
      </c>
      <c r="K24" s="432">
        <v>19</v>
      </c>
      <c r="L24" s="432">
        <v>20</v>
      </c>
      <c r="M24" s="432">
        <v>61</v>
      </c>
      <c r="N24" s="432">
        <v>73</v>
      </c>
      <c r="O24" s="432">
        <v>21</v>
      </c>
      <c r="P24" s="432">
        <v>3</v>
      </c>
      <c r="Q24" s="432">
        <v>35</v>
      </c>
      <c r="R24" s="432">
        <v>26</v>
      </c>
      <c r="S24" s="432">
        <v>14</v>
      </c>
      <c r="T24" s="432">
        <v>32</v>
      </c>
      <c r="U24" s="432">
        <v>38</v>
      </c>
      <c r="V24" s="432">
        <v>2</v>
      </c>
      <c r="W24" s="432"/>
      <c r="X24" s="432"/>
      <c r="Y24" s="432"/>
      <c r="Z24" s="432"/>
      <c r="AA24" s="432"/>
      <c r="AB24" s="432"/>
      <c r="AC24" s="432"/>
      <c r="AD24" s="432"/>
      <c r="AE24" s="432"/>
      <c r="AF24" s="432"/>
      <c r="AG24" s="433">
        <v>20</v>
      </c>
      <c r="AH24" s="18">
        <f>AT24</f>
        <v>24</v>
      </c>
      <c r="AI24" s="17">
        <f>SUM(D24:AF24)</f>
        <v>887</v>
      </c>
      <c r="AJ24" s="16">
        <f>BH24/B24</f>
        <v>0.96571428571428575</v>
      </c>
      <c r="AK24" s="15">
        <f xml:space="preserve"> AI24/B24</f>
        <v>1.2671428571428571</v>
      </c>
      <c r="AL24" s="14"/>
      <c r="AM24" s="13">
        <f>B24*2-AI24</f>
        <v>513</v>
      </c>
      <c r="AR24" s="12">
        <f t="shared" si="4"/>
        <v>105</v>
      </c>
      <c r="AS24" s="11" t="s">
        <v>1108</v>
      </c>
      <c r="AT24" s="426">
        <v>24</v>
      </c>
      <c r="AU24" s="426">
        <v>113</v>
      </c>
      <c r="AV24" s="426">
        <v>485</v>
      </c>
      <c r="AW24" s="426">
        <v>19</v>
      </c>
      <c r="AX24" s="426">
        <v>51</v>
      </c>
      <c r="AY24" s="426">
        <v>5</v>
      </c>
      <c r="AZ24" s="426">
        <v>3</v>
      </c>
      <c r="BA24" s="426">
        <v>700</v>
      </c>
      <c r="BF24" s="9" t="s">
        <v>1108</v>
      </c>
      <c r="BG24" s="343">
        <v>24</v>
      </c>
      <c r="BH24" s="343">
        <v>676</v>
      </c>
      <c r="BI24" s="343">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45" zoomScaleNormal="100" workbookViewId="0">
      <selection activeCell="C48" sqref="C48"/>
    </sheetView>
  </sheetViews>
  <sheetFormatPr defaultRowHeight="15"/>
  <cols>
    <col min="1" max="1" width="21.42578125" style="3" bestFit="1" customWidth="1"/>
    <col min="2" max="2" width="13" style="3" customWidth="1"/>
    <col min="3" max="8" width="13"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45">
        <v>162</v>
      </c>
      <c r="D6" s="346">
        <v>119</v>
      </c>
      <c r="E6" s="346">
        <v>32</v>
      </c>
      <c r="F6" s="347">
        <v>313</v>
      </c>
      <c r="G6" s="62"/>
      <c r="H6" s="3"/>
      <c r="BU6" t="e">
        <v>#N/A</v>
      </c>
      <c r="CH6" t="e">
        <v>#N/A</v>
      </c>
    </row>
    <row r="7" spans="1:86" ht="23.25" customHeight="1" thickBot="1">
      <c r="A7" s="63"/>
      <c r="B7" s="64" t="s">
        <v>1286</v>
      </c>
      <c r="C7" s="65">
        <v>9093614.4000000041</v>
      </c>
      <c r="D7" s="66">
        <v>7557450.8199999994</v>
      </c>
      <c r="E7" s="66">
        <v>1622736.1099999996</v>
      </c>
      <c r="F7" s="67">
        <v>18273801.329999994</v>
      </c>
      <c r="G7" s="68">
        <f>+(D7+E7)*100/F7</f>
        <v>50.236876084063255</v>
      </c>
      <c r="H7" s="69">
        <v>0.91</v>
      </c>
      <c r="I7" s="70"/>
      <c r="BU7" t="e">
        <v>#N/A</v>
      </c>
      <c r="CH7" t="e">
        <v>#N/A</v>
      </c>
    </row>
    <row r="8" spans="1:86" ht="23.25" customHeight="1">
      <c r="A8" s="63">
        <v>2</v>
      </c>
      <c r="B8" s="61" t="s">
        <v>1272</v>
      </c>
      <c r="C8" s="348">
        <v>85</v>
      </c>
      <c r="D8" s="344">
        <v>23</v>
      </c>
      <c r="E8" s="344">
        <v>25</v>
      </c>
      <c r="F8" s="349">
        <v>133</v>
      </c>
      <c r="G8" s="63"/>
      <c r="I8" s="56"/>
      <c r="J8" s="3"/>
      <c r="K8" s="3"/>
      <c r="BU8" t="e">
        <v>#N/A</v>
      </c>
      <c r="CH8" t="e">
        <v>#N/A</v>
      </c>
    </row>
    <row r="9" spans="1:86" ht="23.25" customHeight="1" thickBot="1">
      <c r="A9" s="63"/>
      <c r="B9" s="64" t="s">
        <v>1286</v>
      </c>
      <c r="C9" s="65">
        <v>3021877.3699999996</v>
      </c>
      <c r="D9" s="66">
        <v>983777.5</v>
      </c>
      <c r="E9" s="66">
        <v>510824.75999999995</v>
      </c>
      <c r="F9" s="67">
        <v>4516479.63</v>
      </c>
      <c r="G9" s="68">
        <f>+(D9+E9)*100/F9</f>
        <v>33.092195303446992</v>
      </c>
      <c r="H9" s="69">
        <v>0.81</v>
      </c>
      <c r="I9" s="56"/>
      <c r="J9" s="3"/>
      <c r="K9" s="3"/>
      <c r="BU9" t="e">
        <v>#N/A</v>
      </c>
      <c r="CH9" t="e">
        <v>#N/A</v>
      </c>
    </row>
    <row r="10" spans="1:86" ht="23.25" customHeight="1">
      <c r="A10" s="63">
        <v>3</v>
      </c>
      <c r="B10" s="61" t="s">
        <v>1272</v>
      </c>
      <c r="C10" s="348">
        <v>45</v>
      </c>
      <c r="D10" s="344">
        <v>33</v>
      </c>
      <c r="E10" s="344">
        <v>4</v>
      </c>
      <c r="F10" s="349">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8">
        <v>50</v>
      </c>
      <c r="D12" s="344">
        <v>12</v>
      </c>
      <c r="E12" s="344">
        <v>5</v>
      </c>
      <c r="F12" s="349">
        <v>67</v>
      </c>
      <c r="G12" s="63"/>
      <c r="I12" s="56"/>
      <c r="J12" s="3"/>
      <c r="K12" s="3"/>
      <c r="BU12" t="e">
        <v>#N/A</v>
      </c>
      <c r="CH12" t="e">
        <v>#N/A</v>
      </c>
    </row>
    <row r="13" spans="1:86" ht="23.25" customHeight="1" thickBot="1">
      <c r="A13" s="63"/>
      <c r="B13" s="64" t="s">
        <v>1286</v>
      </c>
      <c r="C13" s="65">
        <v>2165603.6400000006</v>
      </c>
      <c r="D13" s="66">
        <v>605953.82999999996</v>
      </c>
      <c r="E13" s="66">
        <v>274261.56</v>
      </c>
      <c r="F13" s="67">
        <v>3045819.0300000007</v>
      </c>
      <c r="G13" s="68">
        <f>+(D13+E13)*100/F13</f>
        <v>28.899136203768471</v>
      </c>
      <c r="H13" s="69">
        <v>0.65</v>
      </c>
      <c r="I13" s="56"/>
      <c r="J13" s="3"/>
      <c r="K13" s="74">
        <v>46193</v>
      </c>
      <c r="L13" s="3"/>
      <c r="M13" s="75"/>
      <c r="BU13" t="e">
        <v>#N/A</v>
      </c>
      <c r="CH13" t="e">
        <v>#N/A</v>
      </c>
    </row>
    <row r="14" spans="1:86" ht="23.25" customHeight="1">
      <c r="A14" s="63">
        <v>5</v>
      </c>
      <c r="B14" s="61" t="s">
        <v>1272</v>
      </c>
      <c r="C14" s="348">
        <v>48</v>
      </c>
      <c r="D14" s="344">
        <v>5</v>
      </c>
      <c r="E14" s="344">
        <v>2</v>
      </c>
      <c r="F14" s="349">
        <v>55</v>
      </c>
      <c r="G14" s="63"/>
      <c r="I14" s="56"/>
      <c r="J14" s="3"/>
      <c r="K14" s="74">
        <f ca="1">TODAY()</f>
        <v>46193</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0</v>
      </c>
      <c r="BU15" t="e">
        <v>#N/A</v>
      </c>
      <c r="CH15" t="e">
        <v>#N/A</v>
      </c>
    </row>
    <row r="16" spans="1:86" ht="23.25" customHeight="1">
      <c r="A16" s="63">
        <v>6</v>
      </c>
      <c r="B16" s="61" t="s">
        <v>1272</v>
      </c>
      <c r="C16" s="348">
        <v>50</v>
      </c>
      <c r="D16" s="344">
        <v>3</v>
      </c>
      <c r="E16" s="344">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440</v>
      </c>
      <c r="D18" s="344">
        <v>195</v>
      </c>
      <c r="E18" s="344">
        <v>70</v>
      </c>
      <c r="F18" s="349">
        <v>705</v>
      </c>
      <c r="G18" s="79"/>
      <c r="H18" s="3"/>
      <c r="I18" s="56"/>
      <c r="J18" s="3"/>
      <c r="K18" s="3"/>
      <c r="BU18" t="e">
        <v>#N/A</v>
      </c>
      <c r="CH18" t="e">
        <v>#N/A</v>
      </c>
    </row>
    <row r="19" spans="1:86" ht="34.5" customHeight="1" thickBot="1">
      <c r="A19" s="80" t="s">
        <v>1288</v>
      </c>
      <c r="B19" s="81"/>
      <c r="C19" s="400">
        <v>20231505.960000005</v>
      </c>
      <c r="D19" s="399">
        <v>11079925.649999997</v>
      </c>
      <c r="E19" s="399">
        <v>2698462.07</v>
      </c>
      <c r="F19" s="401">
        <v>34009893.679999992</v>
      </c>
      <c r="G19" s="82">
        <f>+(D19+E19)*100/F19</f>
        <v>40.51288089766237</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45">
        <v>9093614.4000000041</v>
      </c>
      <c r="C26" s="346">
        <v>7557450.8199999994</v>
      </c>
      <c r="D26" s="346">
        <v>1622736.1099999996</v>
      </c>
      <c r="E26" s="347">
        <v>18273801.330000002</v>
      </c>
      <c r="F26" s="86">
        <f t="shared" ref="F26:F32" si="0">+C26*100/E26</f>
        <v>41.356752672980917</v>
      </c>
      <c r="G26" s="86">
        <f t="shared" ref="G26:G32" si="1">+D26*100/E26</f>
        <v>8.8801234110823053</v>
      </c>
      <c r="H26" s="87">
        <f t="shared" ref="H26:H32" si="2">F26+G26</f>
        <v>50.236876084063226</v>
      </c>
      <c r="I26" s="88">
        <v>0.91</v>
      </c>
      <c r="J26" s="75">
        <f t="shared" ref="J26:J31" si="3">C26*91%</f>
        <v>6877280.2461999999</v>
      </c>
      <c r="BU26" t="e">
        <v>#N/A</v>
      </c>
      <c r="CH26" t="e">
        <v>#N/A</v>
      </c>
    </row>
    <row r="27" spans="1:86" ht="18" customHeight="1">
      <c r="A27" s="63">
        <v>2</v>
      </c>
      <c r="B27" s="348">
        <v>3021877.3699999996</v>
      </c>
      <c r="C27" s="344">
        <v>983777.5</v>
      </c>
      <c r="D27" s="344">
        <v>510824.75999999995</v>
      </c>
      <c r="E27" s="349">
        <v>4516479.63</v>
      </c>
      <c r="F27" s="89">
        <f t="shared" si="0"/>
        <v>21.78195365845146</v>
      </c>
      <c r="G27" s="89">
        <f t="shared" si="1"/>
        <v>11.310241644995529</v>
      </c>
      <c r="H27" s="90">
        <f t="shared" si="2"/>
        <v>33.092195303446985</v>
      </c>
      <c r="I27" s="88">
        <v>0.81</v>
      </c>
      <c r="J27" s="75">
        <f t="shared" si="3"/>
        <v>895237.52500000002</v>
      </c>
      <c r="BU27" t="e">
        <v>#N/A</v>
      </c>
      <c r="CH27" t="e">
        <v>#N/A</v>
      </c>
    </row>
    <row r="28" spans="1:86" ht="18" customHeight="1">
      <c r="A28" s="63">
        <v>3</v>
      </c>
      <c r="B28" s="348">
        <v>1873497.9600000002</v>
      </c>
      <c r="C28" s="344">
        <v>1584804.22</v>
      </c>
      <c r="D28" s="344">
        <v>280568</v>
      </c>
      <c r="E28" s="349">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8">
        <v>2165603.6400000006</v>
      </c>
      <c r="C29" s="344">
        <v>605953.82999999996</v>
      </c>
      <c r="D29" s="344">
        <v>274261.56</v>
      </c>
      <c r="E29" s="349">
        <v>3045819.0300000007</v>
      </c>
      <c r="F29" s="89">
        <f t="shared" si="0"/>
        <v>19.894610416167758</v>
      </c>
      <c r="G29" s="89">
        <f t="shared" si="1"/>
        <v>9.0045257876007145</v>
      </c>
      <c r="H29" s="90">
        <f t="shared" si="2"/>
        <v>28.899136203768471</v>
      </c>
      <c r="I29" s="88">
        <v>0.6</v>
      </c>
      <c r="J29" s="75">
        <f t="shared" si="3"/>
        <v>551417.98529999994</v>
      </c>
      <c r="BU29" t="e">
        <v>#N/A</v>
      </c>
      <c r="CH29" t="e">
        <v>#N/A</v>
      </c>
    </row>
    <row r="30" spans="1:86" ht="18" customHeight="1">
      <c r="A30" s="63">
        <v>5</v>
      </c>
      <c r="B30" s="348">
        <v>1852082.4999999998</v>
      </c>
      <c r="C30" s="344">
        <v>192351.28000000003</v>
      </c>
      <c r="D30" s="344">
        <v>9943.64</v>
      </c>
      <c r="E30" s="349">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8">
        <v>2224830.09</v>
      </c>
      <c r="C31" s="344">
        <v>155588</v>
      </c>
      <c r="D31" s="344">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3">
        <v>20231505.960000005</v>
      </c>
      <c r="C32" s="354">
        <v>11079925.65</v>
      </c>
      <c r="D32" s="354">
        <v>2698462.07</v>
      </c>
      <c r="E32" s="355">
        <v>34009893.68</v>
      </c>
      <c r="F32" s="230">
        <f t="shared" si="0"/>
        <v>32.578536570126673</v>
      </c>
      <c r="G32" s="230">
        <f t="shared" si="1"/>
        <v>7.9343443275356922</v>
      </c>
      <c r="H32" s="231">
        <f t="shared" si="2"/>
        <v>40.512880897662363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57" t="s">
        <v>1137</v>
      </c>
      <c r="B38" s="358">
        <v>1</v>
      </c>
      <c r="BU38" t="e">
        <v>#N/A</v>
      </c>
      <c r="CH38" t="e">
        <v>#N/A</v>
      </c>
    </row>
    <row r="39" spans="1:86" ht="15.75" thickBot="1">
      <c r="A39" s="357" t="s">
        <v>1160</v>
      </c>
      <c r="B39" s="382" t="s">
        <v>1276</v>
      </c>
      <c r="H39" s="97"/>
      <c r="J39" s="386" t="s">
        <v>1160</v>
      </c>
      <c r="K39" s="412" t="s">
        <v>1276</v>
      </c>
      <c r="N39" s="99"/>
      <c r="BU39" t="e">
        <v>#N/A</v>
      </c>
      <c r="CH39" t="e">
        <v>#N/A</v>
      </c>
    </row>
    <row r="40" spans="1:86" s="3" customFormat="1" ht="15.75" thickBot="1">
      <c r="A40" s="357" t="s">
        <v>12</v>
      </c>
      <c r="B40" s="359" t="s">
        <v>1276</v>
      </c>
      <c r="D40"/>
      <c r="E40" s="56"/>
      <c r="H40" s="97"/>
      <c r="I40" s="56"/>
      <c r="J40" s="386" t="s">
        <v>1137</v>
      </c>
      <c r="K40" s="413">
        <v>1</v>
      </c>
      <c r="L40" s="6"/>
      <c r="M40" s="6"/>
      <c r="N40" s="99"/>
      <c r="O40" s="6"/>
      <c r="P40" s="102"/>
      <c r="Q40" s="102"/>
      <c r="R40" s="102"/>
      <c r="AC40"/>
      <c r="BU40" t="e">
        <v>#N/A</v>
      </c>
      <c r="CH40" t="e">
        <v>#N/A</v>
      </c>
    </row>
    <row r="41" spans="1:86" ht="29.25" customHeight="1" thickBot="1">
      <c r="A41" s="103" t="s">
        <v>1294</v>
      </c>
      <c r="B41" s="104">
        <f>GETPIVOTDATA("POS",$A$136,"BUCKET","BKT 1")/GETPIVOTDATA("POS",$A$41)</f>
        <v>3.8585467099417119E-2</v>
      </c>
      <c r="E41" s="55"/>
      <c r="F41" s="3"/>
      <c r="G41" s="3"/>
      <c r="I41" s="56"/>
      <c r="J41"/>
      <c r="K41" s="3"/>
      <c r="N41" s="99"/>
      <c r="O41"/>
      <c r="BU41" t="e">
        <v>#N/A</v>
      </c>
      <c r="CH41" t="e">
        <v>#N/A</v>
      </c>
    </row>
    <row r="42" spans="1:86" s="3" customFormat="1" ht="30" customHeight="1" thickBot="1">
      <c r="A42" s="375" t="s">
        <v>1286</v>
      </c>
      <c r="B42" s="383" t="s">
        <v>1138</v>
      </c>
      <c r="C42" s="384"/>
      <c r="D42" s="384"/>
      <c r="E42" s="384"/>
      <c r="F42" s="3" t="s">
        <v>1277</v>
      </c>
      <c r="G42"/>
      <c r="H42"/>
      <c r="I42" s="56"/>
      <c r="J42" s="414" t="s">
        <v>1295</v>
      </c>
      <c r="K42" s="415" t="s">
        <v>1138</v>
      </c>
      <c r="L42" s="416"/>
      <c r="M42" s="416"/>
      <c r="N42" s="416"/>
      <c r="O42"/>
      <c r="AD42"/>
      <c r="BU42" t="e">
        <v>#N/A</v>
      </c>
      <c r="CH42" t="e">
        <v>#N/A</v>
      </c>
    </row>
    <row r="43" spans="1:86" s="3" customFormat="1" ht="31.5" customHeight="1" thickBot="1">
      <c r="A43" s="392" t="s">
        <v>11</v>
      </c>
      <c r="B43" s="372" t="s">
        <v>1232</v>
      </c>
      <c r="C43" s="373" t="s">
        <v>1281</v>
      </c>
      <c r="D43" s="374" t="s">
        <v>1283</v>
      </c>
      <c r="E43" s="360" t="s">
        <v>1108</v>
      </c>
      <c r="F43" s="106" t="s">
        <v>1290</v>
      </c>
      <c r="G43" s="106" t="s">
        <v>1291</v>
      </c>
      <c r="H43" s="107" t="s">
        <v>1296</v>
      </c>
      <c r="I43" s="56"/>
      <c r="J43" s="388" t="s">
        <v>11</v>
      </c>
      <c r="K43" s="372" t="s">
        <v>1232</v>
      </c>
      <c r="L43" s="373" t="s">
        <v>1281</v>
      </c>
      <c r="M43" s="374" t="s">
        <v>1283</v>
      </c>
      <c r="N43" s="360" t="s">
        <v>1284</v>
      </c>
      <c r="O43" s="2" t="s">
        <v>1297</v>
      </c>
      <c r="AD43"/>
      <c r="BU43" t="e">
        <v>#N/A</v>
      </c>
      <c r="CH43" t="e">
        <v>#N/A</v>
      </c>
    </row>
    <row r="44" spans="1:86" s="3" customFormat="1" ht="21" customHeight="1">
      <c r="A44" s="389" t="s">
        <v>114</v>
      </c>
      <c r="B44" s="361">
        <v>778784.04</v>
      </c>
      <c r="C44" s="377">
        <v>90625</v>
      </c>
      <c r="D44" s="377">
        <v>8285</v>
      </c>
      <c r="E44" s="379">
        <v>877694.04</v>
      </c>
      <c r="F44" s="110">
        <f t="shared" ref="F44:F62" si="4">+C44*100/E44</f>
        <v>10.325352101057904</v>
      </c>
      <c r="G44" s="110">
        <f t="shared" ref="G44:G62" si="5">+D44*100/E44</f>
        <v>0.94395081001119707</v>
      </c>
      <c r="H44" s="111">
        <f t="shared" ref="H44:H62" si="6">F44+G44</f>
        <v>11.269302911069101</v>
      </c>
      <c r="I44" s="56"/>
      <c r="J44" s="389" t="s">
        <v>114</v>
      </c>
      <c r="K44" s="408">
        <v>9</v>
      </c>
      <c r="L44" s="409">
        <v>1</v>
      </c>
      <c r="M44" s="409">
        <v>1</v>
      </c>
      <c r="N44" s="417">
        <v>11</v>
      </c>
      <c r="O44" s="112">
        <f>B44/GETPIVOTDATA("POS",$A$42)</f>
        <v>4.2617517063703349E-2</v>
      </c>
      <c r="AD44"/>
      <c r="BU44" t="e">
        <v>#N/A</v>
      </c>
      <c r="CH44" t="e">
        <v>#N/A</v>
      </c>
    </row>
    <row r="45" spans="1:86" s="3" customFormat="1" ht="22.5" customHeight="1">
      <c r="A45" s="390" t="s">
        <v>204</v>
      </c>
      <c r="B45" s="364">
        <v>132845.1</v>
      </c>
      <c r="C45" s="371">
        <v>504134.66000000003</v>
      </c>
      <c r="D45" s="371">
        <v>82500</v>
      </c>
      <c r="E45" s="380">
        <v>719479.76</v>
      </c>
      <c r="F45" s="114">
        <f t="shared" si="4"/>
        <v>70.069331762716999</v>
      </c>
      <c r="G45" s="114">
        <f t="shared" si="5"/>
        <v>11.466618602307868</v>
      </c>
      <c r="H45" s="115">
        <f t="shared" si="6"/>
        <v>81.53595036502486</v>
      </c>
      <c r="I45" s="56"/>
      <c r="J45" s="390" t="s">
        <v>204</v>
      </c>
      <c r="K45" s="407">
        <v>4</v>
      </c>
      <c r="L45" s="406">
        <v>8</v>
      </c>
      <c r="M45" s="406">
        <v>2</v>
      </c>
      <c r="N45" s="418">
        <v>14</v>
      </c>
      <c r="O45" s="116">
        <f t="shared" ref="O45:O62" si="7">B45/GETPIVOTDATA("POS",$A$42)</f>
        <v>7.2697025430559382E-3</v>
      </c>
      <c r="AD45"/>
      <c r="BU45" t="e">
        <v>#N/A</v>
      </c>
      <c r="CH45" t="e">
        <v>#N/A</v>
      </c>
    </row>
    <row r="46" spans="1:86" s="3" customFormat="1" ht="22.5" customHeight="1">
      <c r="A46" s="390" t="s">
        <v>43</v>
      </c>
      <c r="B46" s="364">
        <v>717465.63</v>
      </c>
      <c r="C46" s="371">
        <v>819300.22</v>
      </c>
      <c r="D46" s="371">
        <v>69399</v>
      </c>
      <c r="E46" s="380">
        <v>1606164.85</v>
      </c>
      <c r="F46" s="114">
        <f t="shared" si="4"/>
        <v>51.009721698242863</v>
      </c>
      <c r="G46" s="114">
        <f t="shared" si="5"/>
        <v>4.3207893635575445</v>
      </c>
      <c r="H46" s="115">
        <f t="shared" si="6"/>
        <v>55.330511061800408</v>
      </c>
      <c r="I46" s="56"/>
      <c r="J46" s="390" t="s">
        <v>43</v>
      </c>
      <c r="K46" s="407">
        <v>22</v>
      </c>
      <c r="L46" s="406">
        <v>16</v>
      </c>
      <c r="M46" s="406">
        <v>1</v>
      </c>
      <c r="N46" s="418">
        <v>39</v>
      </c>
      <c r="O46" s="116">
        <f t="shared" si="7"/>
        <v>3.9261980419046175E-2</v>
      </c>
      <c r="AD46"/>
      <c r="BU46" t="e">
        <v>#N/A</v>
      </c>
      <c r="CH46" t="e">
        <v>#N/A</v>
      </c>
    </row>
    <row r="47" spans="1:86" s="3" customFormat="1" ht="22.5" customHeight="1">
      <c r="A47" s="390" t="s">
        <v>23</v>
      </c>
      <c r="B47" s="364">
        <v>355232.33</v>
      </c>
      <c r="C47" s="371">
        <v>288277.40000000002</v>
      </c>
      <c r="D47" s="371">
        <v>20100.489999999998</v>
      </c>
      <c r="E47" s="380">
        <v>663610.22</v>
      </c>
      <c r="F47" s="114">
        <f t="shared" si="4"/>
        <v>43.440771602342117</v>
      </c>
      <c r="G47" s="114">
        <f t="shared" si="5"/>
        <v>3.0289602833422302</v>
      </c>
      <c r="H47" s="115">
        <f t="shared" si="6"/>
        <v>46.469731885684347</v>
      </c>
      <c r="I47" s="56"/>
      <c r="J47" s="390" t="s">
        <v>23</v>
      </c>
      <c r="K47" s="407">
        <v>6</v>
      </c>
      <c r="L47" s="406">
        <v>3</v>
      </c>
      <c r="M47" s="406">
        <v>2</v>
      </c>
      <c r="N47" s="418">
        <v>11</v>
      </c>
      <c r="O47" s="116">
        <f t="shared" si="7"/>
        <v>1.9439432638288401E-2</v>
      </c>
      <c r="AD47"/>
      <c r="BU47" t="e">
        <v>#N/A</v>
      </c>
      <c r="CH47" t="e">
        <v>#N/A</v>
      </c>
    </row>
    <row r="48" spans="1:86" s="3" customFormat="1" ht="22.5" customHeight="1">
      <c r="A48" s="390" t="s">
        <v>35</v>
      </c>
      <c r="B48" s="364">
        <v>1507790.39</v>
      </c>
      <c r="C48" s="371">
        <v>658878.73</v>
      </c>
      <c r="D48" s="371">
        <v>152127</v>
      </c>
      <c r="E48" s="380">
        <v>2318796.12</v>
      </c>
      <c r="F48" s="114">
        <f t="shared" si="4"/>
        <v>28.414690033205677</v>
      </c>
      <c r="G48" s="114">
        <f t="shared" si="5"/>
        <v>6.5606026630750094</v>
      </c>
      <c r="H48" s="115">
        <f t="shared" si="6"/>
        <v>34.97529269628069</v>
      </c>
      <c r="I48" s="56"/>
      <c r="J48" s="390" t="s">
        <v>35</v>
      </c>
      <c r="K48" s="407">
        <v>22</v>
      </c>
      <c r="L48" s="406">
        <v>16</v>
      </c>
      <c r="M48" s="406">
        <v>2</v>
      </c>
      <c r="N48" s="418">
        <v>40</v>
      </c>
      <c r="O48" s="116">
        <f t="shared" si="7"/>
        <v>8.2511042052573286E-2</v>
      </c>
      <c r="AD48"/>
      <c r="BU48" t="e">
        <v>#N/A</v>
      </c>
      <c r="CH48" t="e">
        <v>#N/A</v>
      </c>
    </row>
    <row r="49" spans="1:86" s="3" customFormat="1" ht="22.5" customHeight="1">
      <c r="A49" s="390" t="s">
        <v>66</v>
      </c>
      <c r="B49" s="364">
        <v>721927.54</v>
      </c>
      <c r="C49" s="371">
        <v>123395.53</v>
      </c>
      <c r="D49" s="371">
        <v>167112</v>
      </c>
      <c r="E49" s="380">
        <v>1012435.0700000001</v>
      </c>
      <c r="F49" s="114">
        <f t="shared" si="4"/>
        <v>12.187994436028376</v>
      </c>
      <c r="G49" s="114">
        <f t="shared" si="5"/>
        <v>16.505947388803904</v>
      </c>
      <c r="H49" s="115">
        <f t="shared" si="6"/>
        <v>28.69394182483228</v>
      </c>
      <c r="I49" s="56"/>
      <c r="J49" s="390" t="s">
        <v>66</v>
      </c>
      <c r="K49" s="407">
        <v>8</v>
      </c>
      <c r="L49" s="406">
        <v>4</v>
      </c>
      <c r="M49" s="406">
        <v>1</v>
      </c>
      <c r="N49" s="418">
        <v>13</v>
      </c>
      <c r="O49" s="116">
        <f t="shared" si="7"/>
        <v>3.9506150196282119E-2</v>
      </c>
      <c r="AD49"/>
      <c r="BU49" t="e">
        <v>#N/A</v>
      </c>
      <c r="CH49" t="e">
        <v>#N/A</v>
      </c>
    </row>
    <row r="50" spans="1:86" s="3" customFormat="1" ht="22.5" customHeight="1">
      <c r="A50" s="390" t="s">
        <v>98</v>
      </c>
      <c r="B50" s="364">
        <v>318348.32</v>
      </c>
      <c r="C50" s="371">
        <v>362776</v>
      </c>
      <c r="D50" s="371"/>
      <c r="E50" s="380">
        <v>681124.32000000007</v>
      </c>
      <c r="F50" s="114">
        <f t="shared" si="4"/>
        <v>53.261348823956247</v>
      </c>
      <c r="G50" s="114">
        <f t="shared" si="5"/>
        <v>0</v>
      </c>
      <c r="H50" s="115">
        <f t="shared" si="6"/>
        <v>53.261348823956247</v>
      </c>
      <c r="I50" s="56"/>
      <c r="J50" s="390" t="s">
        <v>98</v>
      </c>
      <c r="K50" s="407">
        <v>7</v>
      </c>
      <c r="L50" s="406">
        <v>6</v>
      </c>
      <c r="M50" s="406">
        <v>0</v>
      </c>
      <c r="N50" s="418">
        <v>13</v>
      </c>
      <c r="O50" s="116">
        <f t="shared" si="7"/>
        <v>1.7421023368431245E-2</v>
      </c>
      <c r="AD50"/>
      <c r="BU50" t="e">
        <v>#N/A</v>
      </c>
      <c r="CH50" t="e">
        <v>#N/A</v>
      </c>
    </row>
    <row r="51" spans="1:86" s="3" customFormat="1" ht="22.5" customHeight="1">
      <c r="A51" s="390" t="s">
        <v>19</v>
      </c>
      <c r="B51" s="364">
        <v>762895.34</v>
      </c>
      <c r="C51" s="371">
        <v>1173019</v>
      </c>
      <c r="D51" s="371">
        <v>528438.07000000007</v>
      </c>
      <c r="E51" s="380">
        <v>2464352.41</v>
      </c>
      <c r="F51" s="114">
        <f t="shared" si="4"/>
        <v>47.599482737941685</v>
      </c>
      <c r="G51" s="114">
        <f t="shared" si="5"/>
        <v>21.443283349234942</v>
      </c>
      <c r="H51" s="115">
        <f t="shared" si="6"/>
        <v>69.042766087176631</v>
      </c>
      <c r="I51" s="56"/>
      <c r="J51" s="390" t="s">
        <v>19</v>
      </c>
      <c r="K51" s="407">
        <v>8</v>
      </c>
      <c r="L51" s="406">
        <v>12</v>
      </c>
      <c r="M51" s="406">
        <v>7</v>
      </c>
      <c r="N51" s="418">
        <v>27</v>
      </c>
      <c r="O51" s="116">
        <f t="shared" si="7"/>
        <v>4.1748037325302356E-2</v>
      </c>
      <c r="AD51"/>
      <c r="BU51" t="e">
        <v>#N/A</v>
      </c>
      <c r="CH51" t="e">
        <v>#N/A</v>
      </c>
    </row>
    <row r="52" spans="1:86" s="3" customFormat="1" ht="22.5" customHeight="1">
      <c r="A52" s="390" t="s">
        <v>316</v>
      </c>
      <c r="B52" s="364">
        <v>403037.35</v>
      </c>
      <c r="C52" s="371">
        <v>248971</v>
      </c>
      <c r="D52" s="371"/>
      <c r="E52" s="380">
        <v>652008.35</v>
      </c>
      <c r="F52" s="114">
        <f t="shared" si="4"/>
        <v>38.185247167463423</v>
      </c>
      <c r="G52" s="114">
        <f t="shared" si="5"/>
        <v>0</v>
      </c>
      <c r="H52" s="115">
        <f t="shared" si="6"/>
        <v>38.185247167463423</v>
      </c>
      <c r="I52" s="56"/>
      <c r="J52" s="390" t="s">
        <v>316</v>
      </c>
      <c r="K52" s="407">
        <v>8</v>
      </c>
      <c r="L52" s="406">
        <v>3</v>
      </c>
      <c r="M52" s="406">
        <v>0</v>
      </c>
      <c r="N52" s="418">
        <v>11</v>
      </c>
      <c r="O52" s="116">
        <f t="shared" si="7"/>
        <v>2.2055473993707907E-2</v>
      </c>
      <c r="AD52"/>
      <c r="BU52" t="e">
        <v>#N/A</v>
      </c>
      <c r="CH52" t="e">
        <v>#N/A</v>
      </c>
    </row>
    <row r="53" spans="1:86" s="3" customFormat="1" ht="22.5" customHeight="1">
      <c r="A53" s="390" t="s">
        <v>231</v>
      </c>
      <c r="B53" s="364">
        <v>370890.28</v>
      </c>
      <c r="C53" s="371">
        <v>472045.11000000004</v>
      </c>
      <c r="D53" s="371">
        <v>67590.149999999994</v>
      </c>
      <c r="E53" s="380">
        <v>910525.54000000015</v>
      </c>
      <c r="F53" s="114">
        <f t="shared" si="4"/>
        <v>51.843148738035396</v>
      </c>
      <c r="G53" s="114">
        <f t="shared" si="5"/>
        <v>7.4232019894796117</v>
      </c>
      <c r="H53" s="115">
        <f t="shared" si="6"/>
        <v>59.266350727515004</v>
      </c>
      <c r="I53" s="56"/>
      <c r="J53" s="390" t="s">
        <v>231</v>
      </c>
      <c r="K53" s="407">
        <v>6</v>
      </c>
      <c r="L53" s="406">
        <v>6</v>
      </c>
      <c r="M53" s="406">
        <v>2</v>
      </c>
      <c r="N53" s="418">
        <v>14</v>
      </c>
      <c r="O53" s="116">
        <f t="shared" si="7"/>
        <v>2.0296285009463875E-2</v>
      </c>
      <c r="AD53"/>
      <c r="BU53" t="e">
        <v>#N/A</v>
      </c>
      <c r="CH53" t="e">
        <v>#N/A</v>
      </c>
    </row>
    <row r="54" spans="1:86" s="3" customFormat="1" ht="22.5" customHeight="1">
      <c r="A54" s="390" t="s">
        <v>325</v>
      </c>
      <c r="B54" s="364">
        <v>118241.20999999999</v>
      </c>
      <c r="C54" s="371">
        <v>459538.74000000005</v>
      </c>
      <c r="D54" s="371">
        <v>17954</v>
      </c>
      <c r="E54" s="380">
        <v>595733.95000000007</v>
      </c>
      <c r="F54" s="114">
        <f t="shared" si="4"/>
        <v>77.138249381288418</v>
      </c>
      <c r="G54" s="114">
        <f t="shared" si="5"/>
        <v>3.0137614282348686</v>
      </c>
      <c r="H54" s="115">
        <f t="shared" si="6"/>
        <v>80.15201080952329</v>
      </c>
      <c r="I54" s="56"/>
      <c r="J54" s="390" t="s">
        <v>325</v>
      </c>
      <c r="K54" s="407">
        <v>5</v>
      </c>
      <c r="L54" s="406">
        <v>11</v>
      </c>
      <c r="M54" s="406">
        <v>1</v>
      </c>
      <c r="N54" s="418">
        <v>17</v>
      </c>
      <c r="O54" s="116">
        <f t="shared" si="7"/>
        <v>6.4705316570277047E-3</v>
      </c>
      <c r="AD54"/>
      <c r="BU54" t="e">
        <v>#N/A</v>
      </c>
      <c r="CH54" t="e">
        <v>#N/A</v>
      </c>
    </row>
    <row r="55" spans="1:86" s="3" customFormat="1" ht="22.5" customHeight="1">
      <c r="A55" s="390" t="s">
        <v>15</v>
      </c>
      <c r="B55" s="364">
        <v>89116.4</v>
      </c>
      <c r="C55" s="371"/>
      <c r="D55" s="371">
        <v>4350</v>
      </c>
      <c r="E55" s="380">
        <v>93466.4</v>
      </c>
      <c r="F55" s="114">
        <f t="shared" si="4"/>
        <v>0</v>
      </c>
      <c r="G55" s="114">
        <f t="shared" si="5"/>
        <v>4.6540788989412238</v>
      </c>
      <c r="H55" s="115">
        <f>F55+G55</f>
        <v>4.6540788989412238</v>
      </c>
      <c r="I55" s="56"/>
      <c r="J55" s="390" t="s">
        <v>15</v>
      </c>
      <c r="K55" s="407">
        <v>3</v>
      </c>
      <c r="L55" s="406">
        <v>0</v>
      </c>
      <c r="M55" s="406">
        <v>1</v>
      </c>
      <c r="N55" s="418">
        <v>4</v>
      </c>
      <c r="O55" s="116">
        <f t="shared" si="7"/>
        <v>4.8767302648572673E-3</v>
      </c>
      <c r="AD55"/>
      <c r="BU55" t="e">
        <v>#N/A</v>
      </c>
      <c r="CH55" t="e">
        <v>#N/A</v>
      </c>
    </row>
    <row r="56" spans="1:86" s="3" customFormat="1" ht="22.5" customHeight="1">
      <c r="A56" s="390" t="s">
        <v>477</v>
      </c>
      <c r="B56" s="364">
        <v>233009.09000000003</v>
      </c>
      <c r="C56" s="371"/>
      <c r="D56" s="371">
        <v>26169</v>
      </c>
      <c r="E56" s="380">
        <v>259178.09000000003</v>
      </c>
      <c r="F56" s="114">
        <f t="shared" si="4"/>
        <v>0</v>
      </c>
      <c r="G56" s="114">
        <f t="shared" si="5"/>
        <v>10.09691830046282</v>
      </c>
      <c r="H56" s="115">
        <f t="shared" si="6"/>
        <v>10.09691830046282</v>
      </c>
      <c r="I56" s="56"/>
      <c r="J56" s="390" t="s">
        <v>477</v>
      </c>
      <c r="K56" s="407">
        <v>5</v>
      </c>
      <c r="L56" s="406">
        <v>0</v>
      </c>
      <c r="M56" s="406">
        <v>1</v>
      </c>
      <c r="N56" s="418">
        <v>6</v>
      </c>
      <c r="O56" s="116">
        <f t="shared" si="7"/>
        <v>1.2750991750001694E-2</v>
      </c>
      <c r="AD56"/>
      <c r="BU56" t="e">
        <v>#N/A</v>
      </c>
      <c r="CH56" t="e">
        <v>#N/A</v>
      </c>
    </row>
    <row r="57" spans="1:86" s="3" customFormat="1" ht="22.5" customHeight="1">
      <c r="A57" s="390" t="s">
        <v>74</v>
      </c>
      <c r="B57" s="364">
        <v>721468.28999999992</v>
      </c>
      <c r="C57" s="371">
        <v>250462.16999999998</v>
      </c>
      <c r="D57" s="371">
        <v>29939</v>
      </c>
      <c r="E57" s="380">
        <v>1001869.46</v>
      </c>
      <c r="F57" s="114">
        <f t="shared" si="4"/>
        <v>24.999481469372267</v>
      </c>
      <c r="G57" s="114">
        <f t="shared" si="5"/>
        <v>2.988313467505038</v>
      </c>
      <c r="H57" s="115">
        <f t="shared" si="6"/>
        <v>27.987794936877304</v>
      </c>
      <c r="I57" s="56"/>
      <c r="J57" s="390" t="s">
        <v>74</v>
      </c>
      <c r="K57" s="407">
        <v>13</v>
      </c>
      <c r="L57" s="406">
        <v>4</v>
      </c>
      <c r="M57" s="406">
        <v>2</v>
      </c>
      <c r="N57" s="418">
        <v>19</v>
      </c>
      <c r="O57" s="116">
        <f t="shared" si="7"/>
        <v>3.9481018588922126E-2</v>
      </c>
      <c r="AD57"/>
      <c r="BU57" t="e">
        <v>#N/A</v>
      </c>
      <c r="CH57" t="e">
        <v>#N/A</v>
      </c>
    </row>
    <row r="58" spans="1:86" s="3" customFormat="1" ht="21.75" customHeight="1">
      <c r="A58" s="390" t="s">
        <v>50</v>
      </c>
      <c r="B58" s="364">
        <v>616697.73</v>
      </c>
      <c r="C58" s="371">
        <v>512711.5</v>
      </c>
      <c r="D58" s="371">
        <v>31439</v>
      </c>
      <c r="E58" s="380">
        <v>1160848.23</v>
      </c>
      <c r="F58" s="114">
        <f t="shared" si="4"/>
        <v>44.166970905404234</v>
      </c>
      <c r="G58" s="114">
        <f t="shared" si="5"/>
        <v>2.708278238921896</v>
      </c>
      <c r="H58" s="115">
        <f t="shared" si="6"/>
        <v>46.875249144326133</v>
      </c>
      <c r="I58" s="56"/>
      <c r="J58" s="390" t="s">
        <v>50</v>
      </c>
      <c r="K58" s="407">
        <v>10</v>
      </c>
      <c r="L58" s="406">
        <v>5</v>
      </c>
      <c r="M58" s="406">
        <v>1</v>
      </c>
      <c r="N58" s="418">
        <v>16</v>
      </c>
      <c r="O58" s="116">
        <f t="shared" si="7"/>
        <v>3.3747643353633852E-2</v>
      </c>
      <c r="AD58"/>
      <c r="BU58" t="e">
        <v>#N/A</v>
      </c>
      <c r="CH58" t="e">
        <v>#N/A</v>
      </c>
    </row>
    <row r="59" spans="1:86" s="3" customFormat="1" ht="22.5" customHeight="1">
      <c r="A59" s="390" t="s">
        <v>350</v>
      </c>
      <c r="B59" s="364">
        <v>420541.2</v>
      </c>
      <c r="C59" s="371">
        <v>485824.62</v>
      </c>
      <c r="D59" s="371">
        <v>105541.34</v>
      </c>
      <c r="E59" s="380">
        <v>1011907.16</v>
      </c>
      <c r="F59" s="114">
        <f t="shared" si="4"/>
        <v>48.010789843605806</v>
      </c>
      <c r="G59" s="114">
        <f t="shared" si="5"/>
        <v>10.429942999909201</v>
      </c>
      <c r="H59" s="115">
        <f t="shared" si="6"/>
        <v>58.440732843515008</v>
      </c>
      <c r="I59" s="56"/>
      <c r="J59" s="390" t="s">
        <v>350</v>
      </c>
      <c r="K59" s="407">
        <v>12</v>
      </c>
      <c r="L59" s="406">
        <v>5</v>
      </c>
      <c r="M59" s="406">
        <v>1</v>
      </c>
      <c r="N59" s="418">
        <v>18</v>
      </c>
      <c r="O59" s="116">
        <f t="shared" si="7"/>
        <v>2.3013339830372338E-2</v>
      </c>
      <c r="AD59"/>
      <c r="BU59" t="e">
        <v>#N/A</v>
      </c>
      <c r="CH59" t="e">
        <v>#N/A</v>
      </c>
    </row>
    <row r="60" spans="1:86" s="3" customFormat="1" ht="22.5" customHeight="1">
      <c r="A60" s="390" t="s">
        <v>153</v>
      </c>
      <c r="B60" s="364">
        <v>6765</v>
      </c>
      <c r="C60" s="371">
        <v>484201.51999999996</v>
      </c>
      <c r="D60" s="371">
        <v>3001</v>
      </c>
      <c r="E60" s="380">
        <v>493967.51999999996</v>
      </c>
      <c r="F60" s="114">
        <f t="shared" si="4"/>
        <v>98.022946933838881</v>
      </c>
      <c r="G60" s="114">
        <f t="shared" si="5"/>
        <v>0.60752982301346459</v>
      </c>
      <c r="H60" s="115">
        <f t="shared" si="6"/>
        <v>98.630476756852346</v>
      </c>
      <c r="I60" s="56"/>
      <c r="J60" s="390" t="s">
        <v>153</v>
      </c>
      <c r="K60" s="407">
        <v>1</v>
      </c>
      <c r="L60" s="406">
        <v>7</v>
      </c>
      <c r="M60" s="406">
        <v>1</v>
      </c>
      <c r="N60" s="418">
        <v>9</v>
      </c>
      <c r="O60" s="116">
        <f t="shared" si="7"/>
        <v>3.7020212039264846E-4</v>
      </c>
      <c r="AD60"/>
      <c r="BU60" t="e">
        <v>#N/A</v>
      </c>
      <c r="CH60" t="e">
        <v>#N/A</v>
      </c>
    </row>
    <row r="61" spans="1:86" s="3" customFormat="1" ht="22.5" customHeight="1" thickBot="1">
      <c r="A61" s="391" t="s">
        <v>334</v>
      </c>
      <c r="B61" s="364">
        <v>818559.16</v>
      </c>
      <c r="C61" s="371">
        <v>623289.62</v>
      </c>
      <c r="D61" s="371">
        <v>308791.06</v>
      </c>
      <c r="E61" s="380">
        <v>1750639.84</v>
      </c>
      <c r="F61" s="232">
        <f t="shared" si="4"/>
        <v>35.603532249100418</v>
      </c>
      <c r="G61" s="232">
        <f t="shared" si="5"/>
        <v>17.638754296828981</v>
      </c>
      <c r="H61" s="233">
        <f t="shared" si="6"/>
        <v>53.242286545929403</v>
      </c>
      <c r="I61" s="56"/>
      <c r="J61" s="391" t="s">
        <v>334</v>
      </c>
      <c r="K61" s="407">
        <v>13</v>
      </c>
      <c r="L61" s="406">
        <v>12</v>
      </c>
      <c r="M61" s="406">
        <v>6</v>
      </c>
      <c r="N61" s="418">
        <v>31</v>
      </c>
      <c r="O61" s="116">
        <f t="shared" si="7"/>
        <v>4.4794136984305274E-2</v>
      </c>
      <c r="AD61"/>
      <c r="BU61" t="e">
        <v>#N/A</v>
      </c>
      <c r="CH61" t="e">
        <v>#N/A</v>
      </c>
    </row>
    <row r="62" spans="1:86" s="3" customFormat="1" ht="24" customHeight="1" thickBot="1">
      <c r="A62" s="360" t="s">
        <v>1108</v>
      </c>
      <c r="B62" s="381">
        <v>9093614.4000000004</v>
      </c>
      <c r="C62" s="378">
        <v>7557450.8199999994</v>
      </c>
      <c r="D62" s="378">
        <v>1622736.11</v>
      </c>
      <c r="E62" s="370">
        <v>18273801.330000002</v>
      </c>
      <c r="F62" s="234">
        <f t="shared" si="4"/>
        <v>41.356752672980917</v>
      </c>
      <c r="G62" s="234">
        <f t="shared" si="5"/>
        <v>8.8801234110823053</v>
      </c>
      <c r="H62" s="235">
        <f t="shared" si="6"/>
        <v>50.236876084063226</v>
      </c>
      <c r="I62" s="56"/>
      <c r="J62" s="360" t="s">
        <v>1284</v>
      </c>
      <c r="K62" s="419">
        <v>162</v>
      </c>
      <c r="L62" s="420">
        <v>119</v>
      </c>
      <c r="M62" s="420">
        <v>32</v>
      </c>
      <c r="N62" s="421">
        <v>313</v>
      </c>
      <c r="O62" s="116">
        <f t="shared" si="7"/>
        <v>0.49763123915936758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57" t="s">
        <v>1137</v>
      </c>
      <c r="B65" s="358">
        <v>2</v>
      </c>
      <c r="C65" s="77"/>
      <c r="D65" s="77"/>
      <c r="E65" s="77"/>
      <c r="F65" s="121"/>
      <c r="G65" s="121"/>
      <c r="H65" s="121"/>
      <c r="I65" s="56"/>
      <c r="J65" s="122"/>
      <c r="K65" s="122"/>
      <c r="L65" s="123"/>
      <c r="M65" s="124"/>
      <c r="N65" s="124"/>
      <c r="O65" s="124"/>
      <c r="AD65"/>
      <c r="BU65"/>
      <c r="CH65" t="e">
        <v>#N/A</v>
      </c>
    </row>
    <row r="66" spans="1:86" ht="15.75" thickBot="1">
      <c r="A66" s="357" t="s">
        <v>1160</v>
      </c>
      <c r="B66" s="359" t="s">
        <v>1276</v>
      </c>
      <c r="I66" s="56"/>
      <c r="J66" s="213" t="s">
        <v>1160</v>
      </c>
      <c r="K66" s="98" t="s">
        <v>1276</v>
      </c>
      <c r="N66" s="99"/>
      <c r="P66" s="3"/>
      <c r="S66" s="3"/>
      <c r="BU66" t="e">
        <v>#N/A</v>
      </c>
      <c r="CH66" t="e">
        <v>#N/A</v>
      </c>
    </row>
    <row r="67" spans="1:86" s="3" customFormat="1" ht="15.75" thickBot="1">
      <c r="A67" s="357" t="s">
        <v>12</v>
      </c>
      <c r="B67" s="35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1.7196581488844224E-2</v>
      </c>
      <c r="D68" s="338" t="s">
        <v>1298</v>
      </c>
      <c r="E68" s="339"/>
      <c r="F68" s="339"/>
      <c r="G68" s="340"/>
      <c r="I68" s="56"/>
      <c r="N68" s="99"/>
      <c r="S68" s="3"/>
      <c r="BU68" t="e">
        <v>#N/A</v>
      </c>
      <c r="CH68" t="e">
        <v>#N/A</v>
      </c>
    </row>
    <row r="69" spans="1:86" s="3" customFormat="1" ht="15.75" thickBot="1">
      <c r="A69" s="375" t="s">
        <v>1286</v>
      </c>
      <c r="B69" s="402" t="s">
        <v>1138</v>
      </c>
      <c r="C69" s="384"/>
      <c r="D69" s="384"/>
      <c r="E69" s="384"/>
      <c r="G69"/>
      <c r="H69"/>
      <c r="I69" s="56"/>
      <c r="J69" s="210" t="s">
        <v>1295</v>
      </c>
      <c r="K69" s="212" t="s">
        <v>1138</v>
      </c>
      <c r="L69" s="356"/>
      <c r="M69" s="356"/>
      <c r="N69" s="356"/>
      <c r="O69" s="6"/>
      <c r="P69"/>
      <c r="Q69"/>
      <c r="R69"/>
      <c r="T69"/>
      <c r="U69"/>
      <c r="AD69"/>
      <c r="BU69" t="e">
        <v>#N/A</v>
      </c>
      <c r="CH69" t="e">
        <v>#N/A</v>
      </c>
    </row>
    <row r="70" spans="1:86" s="3" customFormat="1" ht="33.75" customHeight="1" thickBot="1">
      <c r="A70" s="388" t="s">
        <v>11</v>
      </c>
      <c r="B70" s="372" t="s">
        <v>1232</v>
      </c>
      <c r="C70" s="373" t="s">
        <v>1281</v>
      </c>
      <c r="D70" s="374" t="s">
        <v>1283</v>
      </c>
      <c r="E70" s="360"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03" t="s">
        <v>114</v>
      </c>
      <c r="B71" s="361">
        <v>45379</v>
      </c>
      <c r="C71" s="362">
        <v>154732.35</v>
      </c>
      <c r="D71" s="362">
        <v>16635</v>
      </c>
      <c r="E71" s="363">
        <v>216746.35</v>
      </c>
      <c r="F71" s="110">
        <f t="shared" ref="F71:F89" si="8">+C71*100/E71</f>
        <v>71.388676210695124</v>
      </c>
      <c r="G71" s="110">
        <f t="shared" ref="G71:G89" si="9">+D71*100/E71</f>
        <v>7.6748697267566444</v>
      </c>
      <c r="H71" s="111">
        <f t="shared" ref="H71:H89" si="10">F71+G71</f>
        <v>79.063545937451764</v>
      </c>
      <c r="I71" s="56" t="s">
        <v>3537</v>
      </c>
      <c r="J71" s="109" t="s">
        <v>114</v>
      </c>
      <c r="K71" s="345">
        <v>1</v>
      </c>
      <c r="L71" s="346">
        <v>2</v>
      </c>
      <c r="M71" s="346">
        <v>4</v>
      </c>
      <c r="N71" s="347">
        <v>7</v>
      </c>
      <c r="O71" s="6"/>
      <c r="P71"/>
      <c r="Q71"/>
      <c r="R71"/>
      <c r="S71"/>
      <c r="T71"/>
      <c r="U71"/>
      <c r="AD71"/>
      <c r="BU71" t="e">
        <v>#N/A</v>
      </c>
      <c r="CH71" t="e">
        <v>#N/A</v>
      </c>
    </row>
    <row r="72" spans="1:86" s="3" customFormat="1" ht="23.25" customHeight="1" thickBot="1">
      <c r="A72" s="404" t="s">
        <v>204</v>
      </c>
      <c r="B72" s="364">
        <v>47087</v>
      </c>
      <c r="C72" s="365"/>
      <c r="D72" s="365"/>
      <c r="E72" s="366">
        <v>47087</v>
      </c>
      <c r="F72" s="114">
        <f t="shared" si="8"/>
        <v>0</v>
      </c>
      <c r="G72" s="114">
        <f t="shared" si="9"/>
        <v>0</v>
      </c>
      <c r="H72" s="115">
        <f t="shared" si="10"/>
        <v>0</v>
      </c>
      <c r="I72" s="56" t="s">
        <v>3538</v>
      </c>
      <c r="J72" s="117" t="s">
        <v>204</v>
      </c>
      <c r="K72" s="348">
        <v>2</v>
      </c>
      <c r="L72" s="344">
        <v>0</v>
      </c>
      <c r="M72" s="344">
        <v>0</v>
      </c>
      <c r="N72" s="349">
        <v>2</v>
      </c>
      <c r="O72" s="6"/>
      <c r="P72"/>
      <c r="Q72"/>
      <c r="R72"/>
      <c r="S72"/>
      <c r="T72"/>
      <c r="U72"/>
      <c r="AD72"/>
      <c r="BU72" t="e">
        <v>#N/A</v>
      </c>
      <c r="CH72" t="e">
        <v>#N/A</v>
      </c>
    </row>
    <row r="73" spans="1:86" s="3" customFormat="1" ht="23.25" customHeight="1" thickBot="1">
      <c r="A73" s="404" t="s">
        <v>43</v>
      </c>
      <c r="B73" s="364">
        <v>680107.38</v>
      </c>
      <c r="C73" s="365">
        <v>139027</v>
      </c>
      <c r="D73" s="365">
        <v>74896.009999999995</v>
      </c>
      <c r="E73" s="366">
        <v>894030.39</v>
      </c>
      <c r="F73" s="114">
        <f t="shared" si="8"/>
        <v>15.550589952540651</v>
      </c>
      <c r="G73" s="114">
        <f t="shared" si="9"/>
        <v>8.3773449804094451</v>
      </c>
      <c r="H73" s="115">
        <f>F73+G73</f>
        <v>23.927934932950095</v>
      </c>
      <c r="I73" s="56" t="s">
        <v>3538</v>
      </c>
      <c r="J73" s="127" t="s">
        <v>43</v>
      </c>
      <c r="K73" s="348">
        <v>20</v>
      </c>
      <c r="L73" s="344">
        <v>4</v>
      </c>
      <c r="M73" s="344">
        <v>2</v>
      </c>
      <c r="N73" s="349">
        <v>26</v>
      </c>
      <c r="O73" s="6"/>
      <c r="P73"/>
      <c r="Q73"/>
      <c r="R73"/>
      <c r="S73"/>
      <c r="T73"/>
      <c r="U73"/>
      <c r="AD73"/>
      <c r="BU73" t="e">
        <v>#N/A</v>
      </c>
      <c r="CH73" t="e">
        <v>#N/A</v>
      </c>
    </row>
    <row r="74" spans="1:86" s="3" customFormat="1" ht="23.25" customHeight="1">
      <c r="A74" s="404" t="s">
        <v>23</v>
      </c>
      <c r="B74" s="364">
        <v>224462.51</v>
      </c>
      <c r="C74" s="365">
        <v>74559</v>
      </c>
      <c r="D74" s="365"/>
      <c r="E74" s="366">
        <v>299021.51</v>
      </c>
      <c r="F74" s="114">
        <f t="shared" si="8"/>
        <v>24.934326630883511</v>
      </c>
      <c r="G74" s="114">
        <f t="shared" si="9"/>
        <v>0</v>
      </c>
      <c r="H74" s="115">
        <f t="shared" si="10"/>
        <v>24.934326630883511</v>
      </c>
      <c r="I74" s="56" t="s">
        <v>3537</v>
      </c>
      <c r="J74" s="109" t="s">
        <v>23</v>
      </c>
      <c r="K74" s="348">
        <v>10</v>
      </c>
      <c r="L74" s="344">
        <v>0</v>
      </c>
      <c r="M74" s="344">
        <v>1</v>
      </c>
      <c r="N74" s="349">
        <v>11</v>
      </c>
      <c r="O74" s="6"/>
      <c r="P74"/>
      <c r="Q74"/>
      <c r="R74"/>
      <c r="S74"/>
      <c r="T74"/>
      <c r="U74"/>
      <c r="AD74"/>
      <c r="BU74" t="e">
        <v>#N/A</v>
      </c>
      <c r="CH74" t="e">
        <v>#N/A</v>
      </c>
    </row>
    <row r="75" spans="1:86" s="3" customFormat="1" ht="23.25" customHeight="1">
      <c r="A75" s="404" t="s">
        <v>35</v>
      </c>
      <c r="B75" s="364">
        <v>121951.64</v>
      </c>
      <c r="C75" s="365">
        <v>84494</v>
      </c>
      <c r="D75" s="365">
        <v>20176.57</v>
      </c>
      <c r="E75" s="366">
        <v>226622.21000000002</v>
      </c>
      <c r="F75" s="114">
        <f t="shared" si="8"/>
        <v>37.284077319694305</v>
      </c>
      <c r="G75" s="114">
        <f t="shared" si="9"/>
        <v>8.9031741416695205</v>
      </c>
      <c r="H75" s="115">
        <f t="shared" si="10"/>
        <v>46.187251461363829</v>
      </c>
      <c r="I75" s="56" t="s">
        <v>3537</v>
      </c>
      <c r="J75" s="113" t="s">
        <v>35</v>
      </c>
      <c r="K75" s="348">
        <v>4</v>
      </c>
      <c r="L75" s="344">
        <v>2</v>
      </c>
      <c r="M75" s="344">
        <v>1</v>
      </c>
      <c r="N75" s="349">
        <v>7</v>
      </c>
      <c r="O75" s="6"/>
      <c r="P75"/>
      <c r="Q75"/>
      <c r="R75"/>
      <c r="S75"/>
      <c r="T75"/>
      <c r="U75"/>
      <c r="AD75"/>
      <c r="BU75" t="e">
        <v>#N/A</v>
      </c>
      <c r="CH75" t="e">
        <v>#N/A</v>
      </c>
    </row>
    <row r="76" spans="1:86" s="3" customFormat="1" ht="23.25" customHeight="1" thickBot="1">
      <c r="A76" s="404" t="s">
        <v>66</v>
      </c>
      <c r="B76" s="364">
        <v>183081</v>
      </c>
      <c r="C76" s="365">
        <v>74937.990000000005</v>
      </c>
      <c r="D76" s="365">
        <v>31168</v>
      </c>
      <c r="E76" s="366">
        <v>289186.99</v>
      </c>
      <c r="F76" s="114">
        <f t="shared" si="8"/>
        <v>25.913333791399126</v>
      </c>
      <c r="G76" s="114">
        <f t="shared" si="9"/>
        <v>10.77780158782385</v>
      </c>
      <c r="H76" s="115">
        <f t="shared" si="10"/>
        <v>36.691135379222978</v>
      </c>
      <c r="I76" s="56" t="s">
        <v>3538</v>
      </c>
      <c r="J76" s="117" t="s">
        <v>66</v>
      </c>
      <c r="K76" s="348">
        <v>5</v>
      </c>
      <c r="L76" s="344">
        <v>2</v>
      </c>
      <c r="M76" s="344">
        <v>4</v>
      </c>
      <c r="N76" s="349">
        <v>11</v>
      </c>
      <c r="O76" s="6"/>
      <c r="P76"/>
      <c r="Q76"/>
      <c r="R76"/>
      <c r="S76"/>
      <c r="T76"/>
      <c r="U76"/>
      <c r="AD76"/>
      <c r="BU76" t="e">
        <v>#N/A</v>
      </c>
      <c r="CH76" t="e">
        <v>#N/A</v>
      </c>
    </row>
    <row r="77" spans="1:86" s="3" customFormat="1" ht="23.25" customHeight="1">
      <c r="A77" s="404" t="s">
        <v>98</v>
      </c>
      <c r="B77" s="364">
        <v>76348.02</v>
      </c>
      <c r="C77" s="365">
        <v>66849</v>
      </c>
      <c r="D77" s="365"/>
      <c r="E77" s="366">
        <v>143197.02000000002</v>
      </c>
      <c r="F77" s="114">
        <f t="shared" si="8"/>
        <v>46.683234050540989</v>
      </c>
      <c r="G77" s="114">
        <f t="shared" si="9"/>
        <v>0</v>
      </c>
      <c r="H77" s="115">
        <f t="shared" si="10"/>
        <v>46.683234050540989</v>
      </c>
      <c r="I77" s="56" t="s">
        <v>3538</v>
      </c>
      <c r="J77" s="127" t="s">
        <v>98</v>
      </c>
      <c r="K77" s="348">
        <v>2</v>
      </c>
      <c r="L77" s="344">
        <v>0</v>
      </c>
      <c r="M77" s="344">
        <v>1</v>
      </c>
      <c r="N77" s="349">
        <v>3</v>
      </c>
      <c r="O77" s="6"/>
      <c r="P77"/>
      <c r="Q77"/>
      <c r="R77"/>
      <c r="S77"/>
      <c r="T77"/>
      <c r="U77"/>
      <c r="AD77"/>
      <c r="BU77" t="e">
        <v>#N/A</v>
      </c>
      <c r="CH77" t="e">
        <v>#N/A</v>
      </c>
    </row>
    <row r="78" spans="1:86" s="3" customFormat="1" ht="23.25" customHeight="1" thickBot="1">
      <c r="A78" s="404" t="s">
        <v>19</v>
      </c>
      <c r="B78" s="364">
        <v>362205.27</v>
      </c>
      <c r="C78" s="365"/>
      <c r="D78" s="365">
        <v>201853.04</v>
      </c>
      <c r="E78" s="366">
        <v>564058.31000000006</v>
      </c>
      <c r="F78" s="114">
        <f t="shared" si="8"/>
        <v>0</v>
      </c>
      <c r="G78" s="114">
        <f t="shared" si="9"/>
        <v>35.785846325001394</v>
      </c>
      <c r="H78" s="115">
        <f t="shared" si="10"/>
        <v>35.785846325001394</v>
      </c>
      <c r="I78" s="56" t="s">
        <v>3538</v>
      </c>
      <c r="J78" s="127" t="s">
        <v>19</v>
      </c>
      <c r="K78" s="348">
        <v>6</v>
      </c>
      <c r="L78" s="344">
        <v>3</v>
      </c>
      <c r="M78" s="344">
        <v>0</v>
      </c>
      <c r="N78" s="349">
        <v>9</v>
      </c>
      <c r="O78" s="6"/>
      <c r="P78"/>
      <c r="Q78"/>
      <c r="R78"/>
      <c r="S78"/>
      <c r="T78"/>
      <c r="U78"/>
      <c r="AD78"/>
      <c r="BU78" t="e">
        <v>#N/A</v>
      </c>
      <c r="CH78" t="e">
        <v>#N/A</v>
      </c>
    </row>
    <row r="79" spans="1:86" s="3" customFormat="1" ht="23.25" customHeight="1">
      <c r="A79" s="404" t="s">
        <v>316</v>
      </c>
      <c r="B79" s="364">
        <v>366800</v>
      </c>
      <c r="C79" s="365"/>
      <c r="D79" s="365">
        <v>57225.479999999996</v>
      </c>
      <c r="E79" s="366">
        <v>424025.48</v>
      </c>
      <c r="F79" s="114">
        <f t="shared" si="8"/>
        <v>0</v>
      </c>
      <c r="G79" s="114">
        <f t="shared" si="9"/>
        <v>13.495764452645629</v>
      </c>
      <c r="H79" s="115">
        <f t="shared" si="10"/>
        <v>13.495764452645629</v>
      </c>
      <c r="I79" s="56" t="s">
        <v>3538</v>
      </c>
      <c r="J79" s="109" t="s">
        <v>316</v>
      </c>
      <c r="K79" s="348">
        <v>6</v>
      </c>
      <c r="L79" s="344">
        <v>3</v>
      </c>
      <c r="M79" s="344">
        <v>0</v>
      </c>
      <c r="N79" s="349">
        <v>9</v>
      </c>
      <c r="O79" s="6"/>
      <c r="P79"/>
      <c r="Q79"/>
      <c r="R79"/>
      <c r="S79"/>
      <c r="T79"/>
      <c r="U79"/>
      <c r="AD79"/>
      <c r="BU79" t="e">
        <v>#N/A</v>
      </c>
      <c r="CH79" t="e">
        <v>#N/A</v>
      </c>
    </row>
    <row r="80" spans="1:86" s="3" customFormat="1" ht="23.25" customHeight="1">
      <c r="A80" s="404" t="s">
        <v>231</v>
      </c>
      <c r="B80" s="364">
        <v>334129</v>
      </c>
      <c r="C80" s="365">
        <v>30380.36</v>
      </c>
      <c r="D80" s="365">
        <v>2885.66</v>
      </c>
      <c r="E80" s="366">
        <v>367395.01999999996</v>
      </c>
      <c r="F80" s="114">
        <f t="shared" si="8"/>
        <v>8.2691267834822586</v>
      </c>
      <c r="G80" s="114">
        <f t="shared" si="9"/>
        <v>0.78543797354683809</v>
      </c>
      <c r="H80" s="115">
        <f t="shared" si="10"/>
        <v>9.0545647570290964</v>
      </c>
      <c r="I80" s="56" t="s">
        <v>3537</v>
      </c>
      <c r="J80" s="113" t="s">
        <v>231</v>
      </c>
      <c r="K80" s="348">
        <v>4</v>
      </c>
      <c r="L80" s="344">
        <v>1</v>
      </c>
      <c r="M80" s="344">
        <v>2</v>
      </c>
      <c r="N80" s="349">
        <v>7</v>
      </c>
      <c r="O80" s="6"/>
      <c r="P80"/>
      <c r="Q80"/>
      <c r="R80"/>
      <c r="S80"/>
      <c r="T80"/>
      <c r="U80"/>
      <c r="AD80"/>
      <c r="BU80" t="e">
        <v>#N/A</v>
      </c>
      <c r="CH80" t="e">
        <v>#N/A</v>
      </c>
    </row>
    <row r="81" spans="1:86" s="3" customFormat="1" ht="23.25" customHeight="1">
      <c r="A81" s="404" t="s">
        <v>325</v>
      </c>
      <c r="B81" s="364">
        <v>106398.47</v>
      </c>
      <c r="C81" s="365">
        <v>18667</v>
      </c>
      <c r="D81" s="365">
        <v>15113</v>
      </c>
      <c r="E81" s="366">
        <v>140178.47</v>
      </c>
      <c r="F81" s="114">
        <f t="shared" si="8"/>
        <v>13.316595622708681</v>
      </c>
      <c r="G81" s="114">
        <f t="shared" si="9"/>
        <v>10.781256208603219</v>
      </c>
      <c r="H81" s="115">
        <f t="shared" si="10"/>
        <v>24.0978518313119</v>
      </c>
      <c r="I81" s="56" t="s">
        <v>3538</v>
      </c>
      <c r="J81" s="113" t="s">
        <v>325</v>
      </c>
      <c r="K81" s="348">
        <v>3</v>
      </c>
      <c r="L81" s="344">
        <v>4</v>
      </c>
      <c r="M81" s="344">
        <v>1</v>
      </c>
      <c r="N81" s="349">
        <v>8</v>
      </c>
      <c r="O81" s="6"/>
      <c r="P81"/>
      <c r="Q81"/>
      <c r="R81"/>
      <c r="S81"/>
      <c r="T81"/>
      <c r="U81"/>
      <c r="AD81"/>
      <c r="BU81" t="e">
        <v>#N/A</v>
      </c>
      <c r="CH81" t="e">
        <v>#N/A</v>
      </c>
    </row>
    <row r="82" spans="1:86" s="3" customFormat="1" ht="23.25" customHeight="1">
      <c r="A82" s="404" t="s">
        <v>15</v>
      </c>
      <c r="B82" s="364"/>
      <c r="C82" s="365">
        <v>4153.8</v>
      </c>
      <c r="D82" s="365"/>
      <c r="E82" s="366">
        <v>4153.8</v>
      </c>
      <c r="F82" s="114">
        <f t="shared" si="8"/>
        <v>100</v>
      </c>
      <c r="G82" s="114">
        <f t="shared" si="9"/>
        <v>0</v>
      </c>
      <c r="H82" s="115">
        <f t="shared" si="10"/>
        <v>100</v>
      </c>
      <c r="I82" s="56" t="s">
        <v>3537</v>
      </c>
      <c r="J82" s="113" t="s">
        <v>15</v>
      </c>
      <c r="K82" s="348">
        <v>0</v>
      </c>
      <c r="L82" s="344">
        <v>0</v>
      </c>
      <c r="M82" s="344">
        <v>1</v>
      </c>
      <c r="N82" s="349">
        <v>1</v>
      </c>
      <c r="O82" s="6"/>
      <c r="P82"/>
      <c r="Q82"/>
      <c r="R82"/>
      <c r="S82"/>
      <c r="T82"/>
      <c r="U82"/>
      <c r="AD82"/>
      <c r="BU82" t="e">
        <v>#N/A</v>
      </c>
      <c r="CH82" t="e">
        <v>#N/A</v>
      </c>
    </row>
    <row r="83" spans="1:86" s="3" customFormat="1" ht="23.25" customHeight="1">
      <c r="A83" s="404" t="s">
        <v>477</v>
      </c>
      <c r="B83" s="364">
        <v>78625.649999999994</v>
      </c>
      <c r="C83" s="365"/>
      <c r="D83" s="365"/>
      <c r="E83" s="366">
        <v>78625.649999999994</v>
      </c>
      <c r="F83" s="114">
        <f t="shared" si="8"/>
        <v>0</v>
      </c>
      <c r="G83" s="114">
        <f t="shared" si="9"/>
        <v>0</v>
      </c>
      <c r="H83" s="115">
        <f t="shared" si="10"/>
        <v>0</v>
      </c>
      <c r="I83" s="56" t="s">
        <v>3537</v>
      </c>
      <c r="J83" s="113" t="s">
        <v>477</v>
      </c>
      <c r="K83" s="348">
        <v>2</v>
      </c>
      <c r="L83" s="344">
        <v>0</v>
      </c>
      <c r="M83" s="344">
        <v>0</v>
      </c>
      <c r="N83" s="349">
        <v>2</v>
      </c>
      <c r="O83" s="6"/>
      <c r="P83"/>
      <c r="Q83"/>
      <c r="R83"/>
      <c r="S83"/>
      <c r="T83"/>
      <c r="U83"/>
      <c r="AD83"/>
      <c r="BU83" t="e">
        <v>#N/A</v>
      </c>
      <c r="CH83" t="e">
        <v>#N/A</v>
      </c>
    </row>
    <row r="84" spans="1:86" s="3" customFormat="1" ht="23.25" customHeight="1">
      <c r="A84" s="404" t="s">
        <v>74</v>
      </c>
      <c r="B84" s="364">
        <v>106511.15</v>
      </c>
      <c r="C84" s="365"/>
      <c r="D84" s="365"/>
      <c r="E84" s="366">
        <v>106511.15</v>
      </c>
      <c r="F84" s="114">
        <f t="shared" si="8"/>
        <v>0</v>
      </c>
      <c r="G84" s="114">
        <f>+D84*100/E84</f>
        <v>0</v>
      </c>
      <c r="H84" s="115">
        <f t="shared" si="10"/>
        <v>0</v>
      </c>
      <c r="I84" s="56" t="s">
        <v>3537</v>
      </c>
      <c r="J84" s="113" t="s">
        <v>74</v>
      </c>
      <c r="K84" s="348">
        <v>6</v>
      </c>
      <c r="L84" s="344">
        <v>0</v>
      </c>
      <c r="M84" s="344">
        <v>0</v>
      </c>
      <c r="N84" s="349">
        <v>6</v>
      </c>
      <c r="O84" s="6"/>
      <c r="P84"/>
      <c r="Q84"/>
      <c r="R84"/>
      <c r="S84"/>
      <c r="T84"/>
      <c r="U84"/>
      <c r="AD84"/>
      <c r="BU84" t="e">
        <v>#N/A</v>
      </c>
      <c r="CH84" t="e">
        <v>#N/A</v>
      </c>
    </row>
    <row r="85" spans="1:86" s="3" customFormat="1" ht="23.25" customHeight="1">
      <c r="A85" s="404" t="s">
        <v>50</v>
      </c>
      <c r="B85" s="364">
        <v>48299.25</v>
      </c>
      <c r="C85" s="365">
        <v>23491</v>
      </c>
      <c r="D85" s="365"/>
      <c r="E85" s="366">
        <v>71790.25</v>
      </c>
      <c r="F85" s="114">
        <f>+C85*100/E85</f>
        <v>32.72171360317035</v>
      </c>
      <c r="G85" s="114">
        <f>+D85*100/E85</f>
        <v>0</v>
      </c>
      <c r="H85" s="115">
        <f t="shared" si="10"/>
        <v>32.72171360317035</v>
      </c>
      <c r="I85" s="56" t="s">
        <v>3537</v>
      </c>
      <c r="J85" s="113" t="s">
        <v>50</v>
      </c>
      <c r="K85" s="348">
        <v>3</v>
      </c>
      <c r="L85" s="344">
        <v>0</v>
      </c>
      <c r="M85" s="344">
        <v>1</v>
      </c>
      <c r="N85" s="349">
        <v>4</v>
      </c>
      <c r="O85" s="6"/>
      <c r="P85"/>
      <c r="Q85"/>
      <c r="R85"/>
      <c r="S85"/>
      <c r="T85"/>
      <c r="U85"/>
      <c r="AD85"/>
      <c r="BU85" t="e">
        <v>#N/A</v>
      </c>
      <c r="CH85" t="e">
        <v>#N/A</v>
      </c>
    </row>
    <row r="86" spans="1:86" s="3" customFormat="1" ht="23.25" customHeight="1">
      <c r="A86" s="404" t="s">
        <v>350</v>
      </c>
      <c r="B86" s="364">
        <v>119341</v>
      </c>
      <c r="C86" s="365">
        <v>215597</v>
      </c>
      <c r="D86" s="365">
        <v>53499</v>
      </c>
      <c r="E86" s="366">
        <v>388437</v>
      </c>
      <c r="F86" s="114">
        <f t="shared" si="8"/>
        <v>55.503723898598743</v>
      </c>
      <c r="G86" s="114">
        <f t="shared" si="9"/>
        <v>13.772889812247547</v>
      </c>
      <c r="H86" s="115">
        <f t="shared" si="10"/>
        <v>69.276613710846291</v>
      </c>
      <c r="I86" s="56" t="s">
        <v>3537</v>
      </c>
      <c r="J86" s="113" t="s">
        <v>350</v>
      </c>
      <c r="K86" s="348">
        <v>8</v>
      </c>
      <c r="L86" s="344">
        <v>2</v>
      </c>
      <c r="M86" s="344">
        <v>3</v>
      </c>
      <c r="N86" s="349">
        <v>13</v>
      </c>
      <c r="O86" s="6"/>
      <c r="P86"/>
      <c r="Q86"/>
      <c r="R86"/>
      <c r="S86"/>
      <c r="T86"/>
      <c r="U86"/>
      <c r="AD86"/>
      <c r="BU86" t="e">
        <v>#N/A</v>
      </c>
      <c r="CH86" t="e">
        <v>#N/A</v>
      </c>
    </row>
    <row r="87" spans="1:86" s="3" customFormat="1" ht="23.25" customHeight="1">
      <c r="A87" s="404" t="s">
        <v>153</v>
      </c>
      <c r="B87" s="364">
        <v>38649.919999999998</v>
      </c>
      <c r="C87" s="365">
        <v>96889</v>
      </c>
      <c r="D87" s="365"/>
      <c r="E87" s="366">
        <v>135538.91999999998</v>
      </c>
      <c r="F87" s="114">
        <f t="shared" si="8"/>
        <v>71.484264445961358</v>
      </c>
      <c r="G87" s="114">
        <f t="shared" si="9"/>
        <v>0</v>
      </c>
      <c r="H87" s="115">
        <f t="shared" si="10"/>
        <v>71.484264445961358</v>
      </c>
      <c r="I87" s="56" t="s">
        <v>3537</v>
      </c>
      <c r="J87" s="113" t="s">
        <v>153</v>
      </c>
      <c r="K87" s="348">
        <v>1</v>
      </c>
      <c r="L87" s="344">
        <v>0</v>
      </c>
      <c r="M87" s="344">
        <v>2</v>
      </c>
      <c r="N87" s="349">
        <v>3</v>
      </c>
      <c r="O87" s="6"/>
      <c r="P87"/>
      <c r="Q87"/>
      <c r="R87"/>
      <c r="S87"/>
      <c r="T87"/>
      <c r="U87"/>
      <c r="AD87"/>
      <c r="BU87" t="e">
        <v>#N/A</v>
      </c>
      <c r="CH87" t="e">
        <v>#N/A</v>
      </c>
    </row>
    <row r="88" spans="1:86" s="3" customFormat="1" ht="23.25" customHeight="1" thickBot="1">
      <c r="A88" s="405" t="s">
        <v>334</v>
      </c>
      <c r="B88" s="364">
        <v>82501.11</v>
      </c>
      <c r="C88" s="365"/>
      <c r="D88" s="365">
        <v>37373</v>
      </c>
      <c r="E88" s="366">
        <v>119874.11</v>
      </c>
      <c r="F88" s="232">
        <f t="shared" si="8"/>
        <v>0</v>
      </c>
      <c r="G88" s="232">
        <f t="shared" si="9"/>
        <v>31.176873805361307</v>
      </c>
      <c r="H88" s="233">
        <f t="shared" si="10"/>
        <v>31.176873805361307</v>
      </c>
      <c r="I88" s="56" t="s">
        <v>3537</v>
      </c>
      <c r="J88" s="117" t="s">
        <v>334</v>
      </c>
      <c r="K88" s="348">
        <v>2</v>
      </c>
      <c r="L88" s="344">
        <v>2</v>
      </c>
      <c r="M88" s="344">
        <v>0</v>
      </c>
      <c r="N88" s="349">
        <v>4</v>
      </c>
      <c r="O88" s="6"/>
      <c r="P88"/>
      <c r="Q88"/>
      <c r="R88"/>
      <c r="S88"/>
      <c r="T88"/>
      <c r="U88"/>
      <c r="AD88"/>
      <c r="BU88" t="e">
        <v>#N/A</v>
      </c>
      <c r="CH88" t="e">
        <v>#N/A</v>
      </c>
    </row>
    <row r="89" spans="1:86" ht="23.25" customHeight="1" thickBot="1">
      <c r="A89" s="367" t="s">
        <v>1108</v>
      </c>
      <c r="B89" s="368">
        <v>3021877.37</v>
      </c>
      <c r="C89" s="369">
        <v>983777.5</v>
      </c>
      <c r="D89" s="369">
        <v>510824.75999999995</v>
      </c>
      <c r="E89" s="370">
        <v>4516479.63</v>
      </c>
      <c r="F89" s="234">
        <f t="shared" si="8"/>
        <v>21.78195365845146</v>
      </c>
      <c r="G89" s="234">
        <f t="shared" si="9"/>
        <v>11.310241644995529</v>
      </c>
      <c r="H89" s="235">
        <f t="shared" si="10"/>
        <v>33.092195303446985</v>
      </c>
      <c r="I89" s="56"/>
      <c r="J89" s="58" t="s">
        <v>1284</v>
      </c>
      <c r="K89" s="350">
        <v>85</v>
      </c>
      <c r="L89" s="351">
        <v>25</v>
      </c>
      <c r="M89" s="351">
        <v>23</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94">
        <v>126</v>
      </c>
      <c r="C96" s="395">
        <v>187</v>
      </c>
      <c r="D96" s="396">
        <v>313</v>
      </c>
      <c r="E96" s="137">
        <f>D96*25%</f>
        <v>78.25</v>
      </c>
      <c r="F96" s="137">
        <f t="shared" ref="F96:F102" si="11">E96-B96</f>
        <v>-47.75</v>
      </c>
      <c r="G96" s="137" t="e">
        <f ca="1">F96/K$15</f>
        <v>#DIV/0!</v>
      </c>
      <c r="H96" s="138">
        <f t="shared" ref="H96:H102" si="12">B96*100/D96</f>
        <v>40.255591054313101</v>
      </c>
      <c r="I96" s="56">
        <v>85</v>
      </c>
      <c r="J96" s="3"/>
      <c r="BU96" t="e">
        <v>#N/A</v>
      </c>
      <c r="CH96" t="e">
        <v>#N/A</v>
      </c>
    </row>
    <row r="97" spans="1:86" ht="20.25" customHeight="1">
      <c r="A97" s="63">
        <v>2</v>
      </c>
      <c r="B97" s="397">
        <v>38</v>
      </c>
      <c r="C97" s="393">
        <v>95</v>
      </c>
      <c r="D97" s="398">
        <v>133</v>
      </c>
      <c r="E97" s="137">
        <f t="shared" ref="E97:E102" si="13">D97*25%</f>
        <v>33.25</v>
      </c>
      <c r="F97" s="139">
        <f t="shared" si="11"/>
        <v>-4.75</v>
      </c>
      <c r="G97" s="137" t="e">
        <f t="shared" ref="G97:G102" ca="1" si="14">F97/K$15</f>
        <v>#DIV/0!</v>
      </c>
      <c r="H97" s="140">
        <f t="shared" si="12"/>
        <v>28.571428571428573</v>
      </c>
      <c r="I97" s="56">
        <v>70</v>
      </c>
      <c r="J97" s="3"/>
      <c r="BU97" t="e">
        <v>#N/A</v>
      </c>
      <c r="CH97" t="e">
        <v>#N/A</v>
      </c>
    </row>
    <row r="98" spans="1:86" ht="20.25" customHeight="1">
      <c r="A98" s="63">
        <v>3</v>
      </c>
      <c r="B98" s="397">
        <v>33</v>
      </c>
      <c r="C98" s="393">
        <v>49</v>
      </c>
      <c r="D98" s="398">
        <v>82</v>
      </c>
      <c r="E98" s="137">
        <f t="shared" si="13"/>
        <v>20.5</v>
      </c>
      <c r="F98" s="139">
        <f t="shared" si="11"/>
        <v>-12.5</v>
      </c>
      <c r="G98" s="137" t="e">
        <f t="shared" ca="1" si="14"/>
        <v>#DIV/0!</v>
      </c>
      <c r="H98" s="140">
        <f t="shared" si="12"/>
        <v>40.243902439024389</v>
      </c>
      <c r="I98" s="56">
        <v>50</v>
      </c>
      <c r="J98" s="75"/>
      <c r="BU98" t="e">
        <v>#N/A</v>
      </c>
      <c r="CH98" t="e">
        <v>#N/A</v>
      </c>
    </row>
    <row r="99" spans="1:86" ht="20.25" customHeight="1">
      <c r="A99" s="63">
        <v>4</v>
      </c>
      <c r="B99" s="397">
        <v>14</v>
      </c>
      <c r="C99" s="393">
        <v>53</v>
      </c>
      <c r="D99" s="398">
        <v>67</v>
      </c>
      <c r="E99" s="137">
        <f t="shared" si="13"/>
        <v>16.75</v>
      </c>
      <c r="F99" s="139">
        <f t="shared" si="11"/>
        <v>2.75</v>
      </c>
      <c r="G99" s="137" t="e">
        <f t="shared" ca="1" si="14"/>
        <v>#DIV/0!</v>
      </c>
      <c r="H99" s="140">
        <f t="shared" si="12"/>
        <v>20.895522388059703</v>
      </c>
      <c r="I99" s="56">
        <v>50</v>
      </c>
      <c r="J99" s="75"/>
      <c r="BU99" t="e">
        <v>#N/A</v>
      </c>
      <c r="CH99" t="e">
        <v>#N/A</v>
      </c>
    </row>
    <row r="100" spans="1:86" ht="20.25" customHeight="1">
      <c r="A100" s="63">
        <v>5</v>
      </c>
      <c r="B100" s="397">
        <v>4</v>
      </c>
      <c r="C100" s="393">
        <v>51</v>
      </c>
      <c r="D100" s="398">
        <v>55</v>
      </c>
      <c r="E100" s="137">
        <f t="shared" si="13"/>
        <v>13.75</v>
      </c>
      <c r="F100" s="139">
        <f t="shared" si="11"/>
        <v>9.75</v>
      </c>
      <c r="G100" s="137" t="e">
        <f t="shared" ca="1" si="14"/>
        <v>#DIV/0!</v>
      </c>
      <c r="H100" s="140">
        <f t="shared" si="12"/>
        <v>7.2727272727272725</v>
      </c>
      <c r="I100" s="56">
        <v>50</v>
      </c>
      <c r="J100" s="75"/>
      <c r="BU100" t="e">
        <v>#N/A</v>
      </c>
      <c r="CH100" t="e">
        <v>#N/A</v>
      </c>
    </row>
    <row r="101" spans="1:86" ht="20.25" customHeight="1" thickBot="1">
      <c r="A101" s="64">
        <v>6</v>
      </c>
      <c r="B101" s="397">
        <v>4</v>
      </c>
      <c r="C101" s="393">
        <v>51</v>
      </c>
      <c r="D101" s="398">
        <v>55</v>
      </c>
      <c r="E101" s="141">
        <f t="shared" si="13"/>
        <v>13.75</v>
      </c>
      <c r="F101" s="142">
        <f t="shared" si="11"/>
        <v>9.75</v>
      </c>
      <c r="G101" s="141" t="e">
        <f t="shared" ca="1" si="14"/>
        <v>#DIV/0!</v>
      </c>
      <c r="H101" s="143">
        <f t="shared" si="12"/>
        <v>7.2727272727272725</v>
      </c>
      <c r="I101" s="56">
        <v>50</v>
      </c>
      <c r="J101" s="75"/>
      <c r="BU101" t="e">
        <v>#N/A</v>
      </c>
      <c r="CH101" t="e">
        <v>#N/A</v>
      </c>
    </row>
    <row r="102" spans="1:86" ht="24.75" customHeight="1" thickBot="1">
      <c r="A102" s="58" t="s">
        <v>1108</v>
      </c>
      <c r="B102" s="353">
        <v>219</v>
      </c>
      <c r="C102" s="354">
        <v>486</v>
      </c>
      <c r="D102" s="355">
        <v>705</v>
      </c>
      <c r="E102" s="144">
        <f t="shared" si="13"/>
        <v>176.25</v>
      </c>
      <c r="F102" s="144">
        <f t="shared" si="11"/>
        <v>-42.75</v>
      </c>
      <c r="G102" s="144" t="e">
        <f t="shared" ca="1" si="14"/>
        <v>#DIV/0!</v>
      </c>
      <c r="H102" s="145">
        <f t="shared" si="12"/>
        <v>31.063829787234042</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75" t="s">
        <v>1132</v>
      </c>
      <c r="B106" s="422" t="s">
        <v>3626</v>
      </c>
      <c r="C106" s="341"/>
      <c r="D106" s="341"/>
      <c r="E106" s="6"/>
      <c r="I106" s="55"/>
      <c r="BU106" t="e">
        <v>#N/A</v>
      </c>
      <c r="CH106" t="e">
        <v>#N/A</v>
      </c>
    </row>
    <row r="107" spans="1:86" ht="15.75" thickBot="1">
      <c r="A107" s="375" t="s">
        <v>1139</v>
      </c>
      <c r="B107" s="422" t="s">
        <v>1282</v>
      </c>
      <c r="C107" s="342"/>
      <c r="D107" s="342"/>
      <c r="E107" s="6"/>
      <c r="I107" s="55"/>
      <c r="BU107" t="e">
        <v>#N/A</v>
      </c>
      <c r="CH107" t="e">
        <v>#N/A</v>
      </c>
    </row>
    <row r="108" spans="1:86" ht="36" customHeight="1" thickBot="1">
      <c r="A108" s="146" t="s">
        <v>1302</v>
      </c>
      <c r="B108" s="147">
        <f>GETPIVOTDATA("RECEIPT CUT",$A$109)/GETPIVOTDATA("RECEIPT CUT",$A$199)</f>
        <v>2.1276595744680851E-2</v>
      </c>
      <c r="C108" s="216" t="s">
        <v>1303</v>
      </c>
      <c r="D108" s="148">
        <f>B135</f>
        <v>3.8585467099417119E-2</v>
      </c>
      <c r="E108" s="217" t="s">
        <v>1304</v>
      </c>
      <c r="F108" s="149">
        <f>B68</f>
        <v>1.7196581488844224E-2</v>
      </c>
      <c r="I108" s="55"/>
      <c r="BU108" t="e">
        <v>#N/A</v>
      </c>
      <c r="CH108" t="e">
        <v>#N/A</v>
      </c>
    </row>
    <row r="109" spans="1:86" ht="18" customHeight="1" thickBot="1">
      <c r="A109" s="375" t="s">
        <v>1295</v>
      </c>
      <c r="B109" s="375" t="s">
        <v>1137</v>
      </c>
      <c r="C109" s="422"/>
      <c r="D109" s="422"/>
      <c r="E109" s="422"/>
      <c r="F109" s="422"/>
      <c r="G109" s="422"/>
      <c r="K109"/>
      <c r="L109"/>
      <c r="BU109" t="e">
        <v>#N/A</v>
      </c>
      <c r="CH109" t="e">
        <v>#N/A</v>
      </c>
    </row>
    <row r="110" spans="1:86" ht="30" customHeight="1" thickBot="1">
      <c r="A110" s="392" t="s">
        <v>11</v>
      </c>
      <c r="B110" s="372" t="s">
        <v>3624</v>
      </c>
      <c r="C110" s="373" t="s">
        <v>3633</v>
      </c>
      <c r="D110" s="424" t="s">
        <v>1779</v>
      </c>
      <c r="E110" s="373" t="s">
        <v>3549</v>
      </c>
      <c r="F110" s="374" t="s">
        <v>3631</v>
      </c>
      <c r="G110" s="150" t="s">
        <v>1284</v>
      </c>
      <c r="K110"/>
      <c r="L110"/>
      <c r="BU110" t="e">
        <v>#N/A</v>
      </c>
      <c r="CH110" t="e">
        <v>#N/A</v>
      </c>
    </row>
    <row r="111" spans="1:86" ht="24" customHeight="1">
      <c r="A111" s="385" t="s">
        <v>114</v>
      </c>
      <c r="B111" s="408"/>
      <c r="C111" s="409">
        <v>2</v>
      </c>
      <c r="D111" s="409"/>
      <c r="E111" s="409"/>
      <c r="F111" s="409"/>
      <c r="G111" s="417">
        <v>2</v>
      </c>
      <c r="K111"/>
      <c r="L111"/>
      <c r="BU111" t="e">
        <v>#N/A</v>
      </c>
      <c r="CH111" t="e">
        <v>#N/A</v>
      </c>
    </row>
    <row r="112" spans="1:86" ht="24" customHeight="1">
      <c r="A112" s="423" t="s">
        <v>43</v>
      </c>
      <c r="B112" s="407">
        <v>1</v>
      </c>
      <c r="C112" s="406"/>
      <c r="D112" s="406"/>
      <c r="E112" s="406"/>
      <c r="F112" s="406"/>
      <c r="G112" s="418">
        <v>1</v>
      </c>
      <c r="K112"/>
      <c r="L112"/>
      <c r="BU112" t="e">
        <v>#N/A</v>
      </c>
      <c r="CH112" t="e">
        <v>#N/A</v>
      </c>
    </row>
    <row r="113" spans="1:86" ht="24" customHeight="1">
      <c r="A113" s="423" t="s">
        <v>35</v>
      </c>
      <c r="B113" s="407"/>
      <c r="C113" s="406"/>
      <c r="D113" s="406"/>
      <c r="E113" s="406"/>
      <c r="F113" s="406">
        <v>1</v>
      </c>
      <c r="G113" s="418">
        <v>1</v>
      </c>
      <c r="J113"/>
      <c r="K113"/>
      <c r="L113"/>
      <c r="BU113" t="e">
        <v>#N/A</v>
      </c>
      <c r="CH113" t="e">
        <v>#N/A</v>
      </c>
    </row>
    <row r="114" spans="1:86" ht="24" customHeight="1">
      <c r="A114" s="423" t="s">
        <v>98</v>
      </c>
      <c r="B114" s="407">
        <v>1</v>
      </c>
      <c r="C114" s="406"/>
      <c r="D114" s="406"/>
      <c r="E114" s="406"/>
      <c r="F114" s="406"/>
      <c r="G114" s="418">
        <v>1</v>
      </c>
      <c r="J114"/>
      <c r="K114"/>
      <c r="L114"/>
      <c r="BU114" t="e">
        <v>#N/A</v>
      </c>
      <c r="CH114" t="e">
        <v>#N/A</v>
      </c>
    </row>
    <row r="115" spans="1:86" ht="24" customHeight="1">
      <c r="A115" s="331" t="s">
        <v>231</v>
      </c>
      <c r="B115" s="407">
        <v>2</v>
      </c>
      <c r="C115" s="406">
        <v>1</v>
      </c>
      <c r="D115" s="406"/>
      <c r="E115" s="406">
        <v>1</v>
      </c>
      <c r="F115" s="406"/>
      <c r="G115" s="418">
        <v>4</v>
      </c>
      <c r="J115"/>
      <c r="K115"/>
      <c r="L115"/>
      <c r="BU115" t="e">
        <v>#N/A</v>
      </c>
      <c r="CH115" t="e">
        <v>#N/A</v>
      </c>
    </row>
    <row r="116" spans="1:86" ht="24" customHeight="1">
      <c r="A116" s="331" t="s">
        <v>325</v>
      </c>
      <c r="B116" s="407"/>
      <c r="C116" s="406">
        <v>1</v>
      </c>
      <c r="D116" s="406"/>
      <c r="E116" s="406"/>
      <c r="F116" s="406"/>
      <c r="G116" s="418">
        <v>1</v>
      </c>
      <c r="J116"/>
      <c r="K116"/>
      <c r="L116"/>
      <c r="BU116" t="e">
        <v>#N/A</v>
      </c>
      <c r="CH116" t="e">
        <v>#N/A</v>
      </c>
    </row>
    <row r="117" spans="1:86" ht="28.5" customHeight="1">
      <c r="A117" s="331" t="s">
        <v>50</v>
      </c>
      <c r="B117" s="407">
        <v>1</v>
      </c>
      <c r="C117" s="406"/>
      <c r="D117" s="406"/>
      <c r="E117" s="406"/>
      <c r="F117" s="406"/>
      <c r="G117" s="418">
        <v>1</v>
      </c>
      <c r="J117"/>
      <c r="K117"/>
      <c r="L117"/>
      <c r="BU117" t="e">
        <v>#N/A</v>
      </c>
      <c r="CH117" t="e">
        <v>#N/A</v>
      </c>
    </row>
    <row r="118" spans="1:86" ht="29.25" customHeight="1">
      <c r="A118" s="423" t="s">
        <v>334</v>
      </c>
      <c r="B118" s="407"/>
      <c r="C118" s="406"/>
      <c r="D118" s="406">
        <v>1</v>
      </c>
      <c r="E118" s="406"/>
      <c r="F118" s="406"/>
      <c r="G118" s="418">
        <v>1</v>
      </c>
      <c r="J118"/>
      <c r="K118"/>
      <c r="L118"/>
      <c r="BU118" t="e">
        <v>#N/A</v>
      </c>
      <c r="CH118" t="e">
        <v>#N/A</v>
      </c>
    </row>
    <row r="119" spans="1:86" ht="24" customHeight="1" thickBot="1">
      <c r="A119" s="425" t="s">
        <v>19</v>
      </c>
      <c r="B119" s="407">
        <v>3</v>
      </c>
      <c r="C119" s="406"/>
      <c r="D119" s="406"/>
      <c r="E119" s="406"/>
      <c r="F119" s="406"/>
      <c r="G119" s="418">
        <v>3</v>
      </c>
      <c r="J119"/>
      <c r="K119"/>
      <c r="L119"/>
      <c r="BU119" t="e">
        <v>#N/A</v>
      </c>
      <c r="CH119" t="e">
        <v>#N/A</v>
      </c>
    </row>
    <row r="120" spans="1:86" ht="24" customHeight="1" thickBot="1">
      <c r="A120" s="360" t="s">
        <v>1284</v>
      </c>
      <c r="B120" s="419">
        <v>8</v>
      </c>
      <c r="C120" s="420">
        <v>4</v>
      </c>
      <c r="D120" s="420">
        <v>1</v>
      </c>
      <c r="E120" s="420">
        <v>1</v>
      </c>
      <c r="F120" s="420">
        <v>1</v>
      </c>
      <c r="G120" s="421">
        <v>15</v>
      </c>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3.8585467099417119E-2</v>
      </c>
      <c r="C135" s="247">
        <f>GETPIVOTDATA("POS",$A$136,"BUCKET",2)/GETPIVOTDATA("POS",$A$69)</f>
        <v>1.7196581488844224E-2</v>
      </c>
      <c r="BU135" t="e">
        <v>#N/A</v>
      </c>
      <c r="CH135" t="e">
        <v>#N/A</v>
      </c>
    </row>
    <row r="136" spans="1:86" ht="15.75" thickBot="1">
      <c r="A136" s="245" t="s">
        <v>1286</v>
      </c>
      <c r="B136" s="245" t="s">
        <v>1289</v>
      </c>
      <c r="C136" s="336"/>
      <c r="D136" s="328"/>
      <c r="E136" s="328"/>
      <c r="F136" s="244"/>
      <c r="J136"/>
      <c r="BU136" t="e">
        <v>#N/A</v>
      </c>
      <c r="CH136" t="e">
        <v>#N/A</v>
      </c>
    </row>
    <row r="137" spans="1:86" ht="30.75" customHeight="1" thickBot="1">
      <c r="A137" s="209" t="s">
        <v>1307</v>
      </c>
      <c r="B137" s="289" t="s">
        <v>1308</v>
      </c>
      <c r="C137" s="337" t="s">
        <v>1309</v>
      </c>
      <c r="D137" s="1" t="s">
        <v>3627</v>
      </c>
      <c r="E137" s="1" t="s">
        <v>3522</v>
      </c>
      <c r="F137" s="2" t="s">
        <v>3632</v>
      </c>
      <c r="I137" s="72" t="s">
        <v>1308</v>
      </c>
      <c r="J137" s="72" t="s">
        <v>1309</v>
      </c>
      <c r="BU137" t="e">
        <v>#N/A</v>
      </c>
      <c r="CH137" t="e">
        <v>#N/A</v>
      </c>
    </row>
    <row r="138" spans="1:86">
      <c r="A138" s="61" t="s">
        <v>114</v>
      </c>
      <c r="B138" s="437"/>
      <c r="C138" s="334">
        <v>74782.350000000006</v>
      </c>
      <c r="D138" s="334"/>
      <c r="E138" s="334"/>
      <c r="F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AKSHAY KARALE &gt;50k 💸100</v>
      </c>
      <c r="BU138" t="e">
        <v>#N/A</v>
      </c>
      <c r="CH138" t="e">
        <v>#N/A</v>
      </c>
    </row>
    <row r="139" spans="1:86">
      <c r="A139" s="63" t="s">
        <v>43</v>
      </c>
      <c r="B139" s="252">
        <v>17882.87</v>
      </c>
      <c r="C139" s="333"/>
      <c r="D139" s="333"/>
      <c r="E139" s="333"/>
      <c r="F139" s="251"/>
      <c r="I139" t="str">
        <f t="shared" si="15"/>
        <v/>
      </c>
      <c r="J139" t="str">
        <f t="shared" si="16"/>
        <v/>
      </c>
      <c r="BU139" t="e">
        <v>#N/A</v>
      </c>
      <c r="CH139" t="e">
        <v>#N/A</v>
      </c>
    </row>
    <row r="140" spans="1:86">
      <c r="A140" s="63" t="s">
        <v>35</v>
      </c>
      <c r="B140" s="252"/>
      <c r="C140" s="333"/>
      <c r="D140" s="333"/>
      <c r="E140" s="333"/>
      <c r="F140" s="251">
        <v>4646.2</v>
      </c>
      <c r="I140" t="str">
        <f t="shared" si="15"/>
        <v/>
      </c>
      <c r="J140" t="str">
        <f t="shared" si="16"/>
        <v/>
      </c>
      <c r="BU140" t="e">
        <v>#N/A</v>
      </c>
      <c r="CH140" t="e">
        <v>#N/A</v>
      </c>
    </row>
    <row r="141" spans="1:86">
      <c r="A141" s="63" t="s">
        <v>98</v>
      </c>
      <c r="B141" s="252">
        <v>54576</v>
      </c>
      <c r="C141" s="333"/>
      <c r="D141" s="333"/>
      <c r="E141" s="333"/>
      <c r="F141" s="251"/>
      <c r="I141" t="str">
        <f t="shared" si="15"/>
        <v>KIRAN KHAIRNAR &gt;50k 💸100</v>
      </c>
      <c r="J141" t="str">
        <f t="shared" si="16"/>
        <v/>
      </c>
      <c r="BU141">
        <v>49</v>
      </c>
      <c r="CH141" t="e">
        <v>#N/A</v>
      </c>
    </row>
    <row r="142" spans="1:86">
      <c r="A142" s="63" t="s">
        <v>19</v>
      </c>
      <c r="B142" s="252">
        <v>455904</v>
      </c>
      <c r="C142" s="333"/>
      <c r="D142" s="333"/>
      <c r="E142" s="333"/>
      <c r="F142" s="251"/>
      <c r="I142" t="str">
        <f t="shared" si="15"/>
        <v>NITIN KADAM &gt;4L 💸400</v>
      </c>
      <c r="J142" t="str">
        <f t="shared" si="16"/>
        <v/>
      </c>
      <c r="BU142" t="e">
        <v>#N/A</v>
      </c>
      <c r="CH142" t="e">
        <v>#N/A</v>
      </c>
    </row>
    <row r="143" spans="1:86">
      <c r="A143" s="63" t="s">
        <v>231</v>
      </c>
      <c r="B143" s="252">
        <v>146476.09</v>
      </c>
      <c r="C143" s="333">
        <v>2885.66</v>
      </c>
      <c r="D143" s="333"/>
      <c r="E143" s="333">
        <v>6306</v>
      </c>
      <c r="F143" s="251"/>
      <c r="I143" t="str">
        <f t="shared" si="15"/>
        <v>SACHIN INGALE &gt;1L 💸100</v>
      </c>
      <c r="J143" t="str">
        <f t="shared" si="16"/>
        <v/>
      </c>
      <c r="BU143" t="e">
        <v>#N/A</v>
      </c>
      <c r="CH143">
        <v>72</v>
      </c>
    </row>
    <row r="144" spans="1:86" ht="16.5" customHeight="1">
      <c r="A144" s="63" t="s">
        <v>325</v>
      </c>
      <c r="B144" s="252"/>
      <c r="C144" s="333">
        <v>0</v>
      </c>
      <c r="D144" s="333"/>
      <c r="E144" s="333"/>
      <c r="F144" s="251"/>
      <c r="I144" t="str">
        <f t="shared" si="15"/>
        <v/>
      </c>
      <c r="J144" t="str">
        <f t="shared" si="16"/>
        <v/>
      </c>
      <c r="CH144" t="e">
        <v>#N/A</v>
      </c>
    </row>
    <row r="145" spans="1:86">
      <c r="A145" s="63" t="s">
        <v>50</v>
      </c>
      <c r="B145" s="252">
        <v>30264.2</v>
      </c>
      <c r="C145" s="333"/>
      <c r="D145" s="333"/>
      <c r="E145" s="333"/>
      <c r="F145" s="251"/>
      <c r="I145" t="str">
        <f t="shared" si="15"/>
        <v/>
      </c>
      <c r="J145" t="str">
        <f t="shared" si="16"/>
        <v/>
      </c>
      <c r="CH145" t="e">
        <v>#N/A</v>
      </c>
    </row>
    <row r="146" spans="1:86" ht="20.25" customHeight="1" thickBot="1">
      <c r="A146" s="64" t="s">
        <v>334</v>
      </c>
      <c r="B146" s="252"/>
      <c r="C146" s="333"/>
      <c r="D146" s="333">
        <v>13099.43</v>
      </c>
      <c r="E146" s="333"/>
      <c r="F146" s="251"/>
      <c r="I146" t="str">
        <f t="shared" si="15"/>
        <v/>
      </c>
      <c r="J146" t="str">
        <f t="shared" si="16"/>
        <v/>
      </c>
      <c r="BU146" t="e">
        <v>#N/A</v>
      </c>
      <c r="CH146" t="e">
        <v>#N/A</v>
      </c>
    </row>
    <row r="147" spans="1:86" ht="15.75" thickBot="1">
      <c r="A147" s="58" t="s">
        <v>1108</v>
      </c>
      <c r="B147" s="410">
        <v>705103.15999999992</v>
      </c>
      <c r="C147" s="335">
        <v>77668.010000000009</v>
      </c>
      <c r="D147" s="335">
        <v>13099.43</v>
      </c>
      <c r="E147" s="335">
        <v>6306</v>
      </c>
      <c r="F147" s="254">
        <v>4646.2</v>
      </c>
      <c r="I147" t="str">
        <f t="shared" si="15"/>
        <v>Grand Total &gt;7L 💸700</v>
      </c>
      <c r="J147" t="str">
        <f t="shared" si="16"/>
        <v>Grand Total &gt;50k 💸100</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411"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45">
        <v>9</v>
      </c>
      <c r="C175" s="346">
        <v>1</v>
      </c>
      <c r="D175" s="346">
        <v>1</v>
      </c>
      <c r="E175" s="347">
        <v>11</v>
      </c>
      <c r="F175" s="156">
        <f t="shared" ref="F175:F193" si="17">B44/GETPIVOTDATA("POS",$A$42)</f>
        <v>4.2617517063703349E-2</v>
      </c>
      <c r="G175" s="3"/>
      <c r="I175" s="183" t="s">
        <v>114</v>
      </c>
      <c r="J175" s="344">
        <v>2</v>
      </c>
      <c r="K175" s="344">
        <v>9</v>
      </c>
      <c r="L175" s="344">
        <v>11</v>
      </c>
      <c r="M175" s="250">
        <f>J175*100/L175</f>
        <v>18.181818181818183</v>
      </c>
      <c r="N175"/>
      <c r="BU175" t="e">
        <v>#N/A</v>
      </c>
      <c r="CH175" t="e">
        <v>#N/A</v>
      </c>
    </row>
    <row r="176" spans="1:86" ht="21" customHeight="1">
      <c r="A176" s="126" t="s">
        <v>204</v>
      </c>
      <c r="B176" s="348">
        <v>4</v>
      </c>
      <c r="C176" s="344">
        <v>8</v>
      </c>
      <c r="D176" s="344">
        <v>2</v>
      </c>
      <c r="E176" s="349">
        <v>14</v>
      </c>
      <c r="F176" s="156">
        <f t="shared" si="17"/>
        <v>7.2697025430559382E-3</v>
      </c>
      <c r="I176" s="183" t="s">
        <v>204</v>
      </c>
      <c r="J176" s="344">
        <v>7</v>
      </c>
      <c r="K176" s="344">
        <v>7</v>
      </c>
      <c r="L176" s="344">
        <v>14</v>
      </c>
      <c r="M176" s="250">
        <f t="shared" ref="M176:M193" si="18">J176*100/L176</f>
        <v>50</v>
      </c>
      <c r="N176"/>
      <c r="BU176" t="e">
        <v>#N/A</v>
      </c>
      <c r="CH176" t="e">
        <v>#N/A</v>
      </c>
    </row>
    <row r="177" spans="1:86" ht="21" customHeight="1">
      <c r="A177" s="126" t="s">
        <v>43</v>
      </c>
      <c r="B177" s="348">
        <v>22</v>
      </c>
      <c r="C177" s="344">
        <v>16</v>
      </c>
      <c r="D177" s="344">
        <v>1</v>
      </c>
      <c r="E177" s="349">
        <v>39</v>
      </c>
      <c r="F177" s="156">
        <f t="shared" si="17"/>
        <v>3.9261980419046175E-2</v>
      </c>
      <c r="I177" s="183" t="s">
        <v>23</v>
      </c>
      <c r="J177" s="344">
        <v>4</v>
      </c>
      <c r="K177" s="344">
        <v>7</v>
      </c>
      <c r="L177" s="344">
        <v>11</v>
      </c>
      <c r="M177" s="250">
        <f t="shared" si="18"/>
        <v>36.363636363636367</v>
      </c>
      <c r="N177"/>
      <c r="BU177" t="e">
        <v>#N/A</v>
      </c>
      <c r="CH177" t="e">
        <v>#N/A</v>
      </c>
    </row>
    <row r="178" spans="1:86" ht="21" customHeight="1">
      <c r="A178" s="126" t="s">
        <v>23</v>
      </c>
      <c r="B178" s="348">
        <v>6</v>
      </c>
      <c r="C178" s="344">
        <v>3</v>
      </c>
      <c r="D178" s="344">
        <v>2</v>
      </c>
      <c r="E178" s="349">
        <v>11</v>
      </c>
      <c r="F178" s="156">
        <f t="shared" si="17"/>
        <v>1.9439432638288401E-2</v>
      </c>
      <c r="I178" s="183" t="s">
        <v>35</v>
      </c>
      <c r="J178" s="344">
        <v>16</v>
      </c>
      <c r="K178" s="344">
        <v>24</v>
      </c>
      <c r="L178" s="344">
        <v>40</v>
      </c>
      <c r="M178" s="250">
        <f t="shared" si="18"/>
        <v>40</v>
      </c>
      <c r="N178"/>
      <c r="BU178" t="e">
        <v>#N/A</v>
      </c>
      <c r="CH178" t="e">
        <v>#N/A</v>
      </c>
    </row>
    <row r="179" spans="1:86" ht="21" customHeight="1">
      <c r="A179" s="126" t="s">
        <v>35</v>
      </c>
      <c r="B179" s="348">
        <v>22</v>
      </c>
      <c r="C179" s="344">
        <v>16</v>
      </c>
      <c r="D179" s="344">
        <v>2</v>
      </c>
      <c r="E179" s="349">
        <v>40</v>
      </c>
      <c r="F179" s="156">
        <f t="shared" si="17"/>
        <v>8.2511042052573286E-2</v>
      </c>
      <c r="I179" s="183" t="s">
        <v>66</v>
      </c>
      <c r="J179" s="344">
        <v>3</v>
      </c>
      <c r="K179" s="344">
        <v>10</v>
      </c>
      <c r="L179" s="344">
        <v>13</v>
      </c>
      <c r="M179" s="250">
        <f t="shared" si="18"/>
        <v>23.076923076923077</v>
      </c>
      <c r="N179"/>
      <c r="BU179" t="e">
        <v>#N/A</v>
      </c>
      <c r="CH179" t="e">
        <v>#N/A</v>
      </c>
    </row>
    <row r="180" spans="1:86" ht="21" customHeight="1">
      <c r="A180" s="126" t="s">
        <v>66</v>
      </c>
      <c r="B180" s="348">
        <v>8</v>
      </c>
      <c r="C180" s="344">
        <v>4</v>
      </c>
      <c r="D180" s="344">
        <v>1</v>
      </c>
      <c r="E180" s="349">
        <v>13</v>
      </c>
      <c r="F180" s="156">
        <f t="shared" si="17"/>
        <v>3.9506150196282119E-2</v>
      </c>
      <c r="I180" s="183" t="s">
        <v>98</v>
      </c>
      <c r="J180" s="344">
        <v>3</v>
      </c>
      <c r="K180" s="344">
        <v>10</v>
      </c>
      <c r="L180" s="344">
        <v>13</v>
      </c>
      <c r="M180" s="250">
        <f t="shared" si="18"/>
        <v>23.076923076923077</v>
      </c>
      <c r="N180"/>
      <c r="BU180" t="e">
        <v>#N/A</v>
      </c>
      <c r="CH180" t="e">
        <v>#N/A</v>
      </c>
    </row>
    <row r="181" spans="1:86" ht="21" customHeight="1">
      <c r="A181" s="126" t="s">
        <v>98</v>
      </c>
      <c r="B181" s="348">
        <v>7</v>
      </c>
      <c r="C181" s="344">
        <v>6</v>
      </c>
      <c r="D181" s="344">
        <v>0</v>
      </c>
      <c r="E181" s="349">
        <v>13</v>
      </c>
      <c r="F181" s="156">
        <f t="shared" si="17"/>
        <v>1.7421023368431245E-2</v>
      </c>
      <c r="I181" s="183" t="s">
        <v>316</v>
      </c>
      <c r="J181" s="344">
        <v>3</v>
      </c>
      <c r="K181" s="344">
        <v>8</v>
      </c>
      <c r="L181" s="344">
        <v>11</v>
      </c>
      <c r="M181" s="250">
        <f t="shared" si="18"/>
        <v>27.272727272727273</v>
      </c>
      <c r="N181"/>
      <c r="BU181" t="e">
        <v>#N/A</v>
      </c>
      <c r="CH181" t="e">
        <v>#N/A</v>
      </c>
    </row>
    <row r="182" spans="1:86" ht="21" customHeight="1">
      <c r="A182" s="126" t="s">
        <v>19</v>
      </c>
      <c r="B182" s="348">
        <v>8</v>
      </c>
      <c r="C182" s="344">
        <v>12</v>
      </c>
      <c r="D182" s="344">
        <v>7</v>
      </c>
      <c r="E182" s="349">
        <v>27</v>
      </c>
      <c r="F182" s="156">
        <f t="shared" si="17"/>
        <v>4.1748037325302356E-2</v>
      </c>
      <c r="I182" s="183" t="s">
        <v>231</v>
      </c>
      <c r="J182" s="344">
        <v>6</v>
      </c>
      <c r="K182" s="344">
        <v>8</v>
      </c>
      <c r="L182" s="344">
        <v>14</v>
      </c>
      <c r="M182" s="250">
        <f t="shared" si="18"/>
        <v>42.857142857142854</v>
      </c>
      <c r="N182"/>
      <c r="BU182" t="e">
        <v>#N/A</v>
      </c>
      <c r="CH182" t="e">
        <v>#N/A</v>
      </c>
    </row>
    <row r="183" spans="1:86" ht="21" customHeight="1">
      <c r="A183" s="126" t="s">
        <v>316</v>
      </c>
      <c r="B183" s="348">
        <v>8</v>
      </c>
      <c r="C183" s="344">
        <v>3</v>
      </c>
      <c r="D183" s="344">
        <v>0</v>
      </c>
      <c r="E183" s="349">
        <v>11</v>
      </c>
      <c r="F183" s="156">
        <f t="shared" si="17"/>
        <v>2.2055473993707907E-2</v>
      </c>
      <c r="I183" s="183" t="s">
        <v>325</v>
      </c>
      <c r="J183" s="344">
        <v>12</v>
      </c>
      <c r="K183" s="344">
        <v>5</v>
      </c>
      <c r="L183" s="344">
        <v>17</v>
      </c>
      <c r="M183" s="250">
        <f t="shared" si="18"/>
        <v>70.588235294117652</v>
      </c>
      <c r="N183"/>
      <c r="BU183" t="e">
        <v>#N/A</v>
      </c>
      <c r="CH183" t="e">
        <v>#N/A</v>
      </c>
    </row>
    <row r="184" spans="1:86" ht="21" customHeight="1">
      <c r="A184" s="126" t="s">
        <v>231</v>
      </c>
      <c r="B184" s="348">
        <v>6</v>
      </c>
      <c r="C184" s="344">
        <v>6</v>
      </c>
      <c r="D184" s="344">
        <v>2</v>
      </c>
      <c r="E184" s="349">
        <v>14</v>
      </c>
      <c r="F184" s="156">
        <f t="shared" si="17"/>
        <v>2.0296285009463875E-2</v>
      </c>
      <c r="I184" s="183" t="s">
        <v>15</v>
      </c>
      <c r="J184" s="344">
        <v>0</v>
      </c>
      <c r="K184" s="344">
        <v>4</v>
      </c>
      <c r="L184" s="344">
        <v>4</v>
      </c>
      <c r="M184" s="250">
        <f t="shared" si="18"/>
        <v>0</v>
      </c>
      <c r="N184"/>
      <c r="BU184" t="e">
        <v>#N/A</v>
      </c>
      <c r="CH184" t="e">
        <v>#N/A</v>
      </c>
    </row>
    <row r="185" spans="1:86" ht="21" customHeight="1">
      <c r="A185" s="126" t="s">
        <v>325</v>
      </c>
      <c r="B185" s="348">
        <v>5</v>
      </c>
      <c r="C185" s="344">
        <v>11</v>
      </c>
      <c r="D185" s="344">
        <v>1</v>
      </c>
      <c r="E185" s="349">
        <v>17</v>
      </c>
      <c r="F185" s="156">
        <f t="shared" si="17"/>
        <v>6.4705316570277047E-3</v>
      </c>
      <c r="I185" s="183" t="s">
        <v>477</v>
      </c>
      <c r="J185" s="344">
        <v>1</v>
      </c>
      <c r="K185" s="344">
        <v>5</v>
      </c>
      <c r="L185" s="344">
        <v>6</v>
      </c>
      <c r="M185" s="250">
        <f t="shared" si="18"/>
        <v>16.666666666666668</v>
      </c>
      <c r="N185"/>
      <c r="BU185" t="e">
        <v>#N/A</v>
      </c>
      <c r="CH185" t="e">
        <v>#N/A</v>
      </c>
    </row>
    <row r="186" spans="1:86" ht="21" customHeight="1">
      <c r="A186" s="126" t="s">
        <v>15</v>
      </c>
      <c r="B186" s="348">
        <v>3</v>
      </c>
      <c r="C186" s="344">
        <v>0</v>
      </c>
      <c r="D186" s="344">
        <v>1</v>
      </c>
      <c r="E186" s="349">
        <v>4</v>
      </c>
      <c r="F186" s="156">
        <f t="shared" si="17"/>
        <v>4.8767302648572673E-3</v>
      </c>
      <c r="I186" s="183" t="s">
        <v>74</v>
      </c>
      <c r="J186" s="344">
        <v>4</v>
      </c>
      <c r="K186" s="344">
        <v>15</v>
      </c>
      <c r="L186" s="344">
        <v>19</v>
      </c>
      <c r="M186" s="250">
        <f t="shared" si="18"/>
        <v>21.05263157894737</v>
      </c>
      <c r="N186"/>
      <c r="BU186" t="e">
        <v>#N/A</v>
      </c>
      <c r="CH186" t="e">
        <v>#N/A</v>
      </c>
    </row>
    <row r="187" spans="1:86" ht="21" customHeight="1">
      <c r="A187" s="126" t="s">
        <v>477</v>
      </c>
      <c r="B187" s="348">
        <v>5</v>
      </c>
      <c r="C187" s="344">
        <v>0</v>
      </c>
      <c r="D187" s="344">
        <v>1</v>
      </c>
      <c r="E187" s="349">
        <v>6</v>
      </c>
      <c r="F187" s="156">
        <f t="shared" si="17"/>
        <v>1.2750991750001694E-2</v>
      </c>
      <c r="I187" s="183" t="s">
        <v>50</v>
      </c>
      <c r="J187" s="344">
        <v>6</v>
      </c>
      <c r="K187" s="344">
        <v>10</v>
      </c>
      <c r="L187" s="344">
        <v>16</v>
      </c>
      <c r="M187" s="250">
        <f t="shared" si="18"/>
        <v>37.5</v>
      </c>
      <c r="N187"/>
      <c r="BU187" t="e">
        <v>#N/A</v>
      </c>
      <c r="CH187" t="e">
        <v>#N/A</v>
      </c>
    </row>
    <row r="188" spans="1:86" ht="21" customHeight="1">
      <c r="A188" s="126" t="s">
        <v>74</v>
      </c>
      <c r="B188" s="348">
        <v>13</v>
      </c>
      <c r="C188" s="344">
        <v>4</v>
      </c>
      <c r="D188" s="344">
        <v>2</v>
      </c>
      <c r="E188" s="349">
        <v>19</v>
      </c>
      <c r="F188" s="156">
        <f t="shared" si="17"/>
        <v>3.9481018588922126E-2</v>
      </c>
      <c r="I188" s="183" t="s">
        <v>350</v>
      </c>
      <c r="J188" s="344">
        <v>5</v>
      </c>
      <c r="K188" s="344">
        <v>13</v>
      </c>
      <c r="L188" s="344">
        <v>18</v>
      </c>
      <c r="M188" s="250">
        <f t="shared" si="18"/>
        <v>27.777777777777779</v>
      </c>
      <c r="N188"/>
      <c r="BU188" t="e">
        <v>#N/A</v>
      </c>
      <c r="CH188" t="e">
        <v>#N/A</v>
      </c>
    </row>
    <row r="189" spans="1:86" ht="21" customHeight="1">
      <c r="A189" s="126" t="s">
        <v>50</v>
      </c>
      <c r="B189" s="348">
        <v>10</v>
      </c>
      <c r="C189" s="344">
        <v>5</v>
      </c>
      <c r="D189" s="344">
        <v>1</v>
      </c>
      <c r="E189" s="349">
        <v>16</v>
      </c>
      <c r="F189" s="156">
        <f t="shared" si="17"/>
        <v>3.3747643353633852E-2</v>
      </c>
      <c r="I189" s="183" t="s">
        <v>153</v>
      </c>
      <c r="J189" s="344">
        <v>8</v>
      </c>
      <c r="K189" s="344">
        <v>1</v>
      </c>
      <c r="L189" s="344">
        <v>9</v>
      </c>
      <c r="M189" s="250">
        <f t="shared" si="18"/>
        <v>88.888888888888886</v>
      </c>
      <c r="N189"/>
      <c r="BU189" t="e">
        <v>#N/A</v>
      </c>
      <c r="CH189" t="e">
        <v>#N/A</v>
      </c>
    </row>
    <row r="190" spans="1:86" ht="21" customHeight="1">
      <c r="A190" s="126" t="s">
        <v>350</v>
      </c>
      <c r="B190" s="348">
        <v>12</v>
      </c>
      <c r="C190" s="344">
        <v>5</v>
      </c>
      <c r="D190" s="344">
        <v>1</v>
      </c>
      <c r="E190" s="349">
        <v>18</v>
      </c>
      <c r="F190" s="156">
        <f t="shared" si="17"/>
        <v>2.3013339830372338E-2</v>
      </c>
      <c r="I190" s="183" t="s">
        <v>334</v>
      </c>
      <c r="J190" s="344">
        <v>17</v>
      </c>
      <c r="K190" s="344">
        <v>14</v>
      </c>
      <c r="L190" s="344">
        <v>31</v>
      </c>
      <c r="M190" s="250">
        <f t="shared" si="18"/>
        <v>54.838709677419352</v>
      </c>
      <c r="N190"/>
      <c r="BU190" t="e">
        <v>#N/A</v>
      </c>
      <c r="CH190" t="e">
        <v>#N/A</v>
      </c>
    </row>
    <row r="191" spans="1:86" ht="21" customHeight="1">
      <c r="A191" s="126" t="s">
        <v>153</v>
      </c>
      <c r="B191" s="348">
        <v>1</v>
      </c>
      <c r="C191" s="344">
        <v>7</v>
      </c>
      <c r="D191" s="344">
        <v>1</v>
      </c>
      <c r="E191" s="349">
        <v>9</v>
      </c>
      <c r="F191" s="156">
        <f t="shared" si="17"/>
        <v>3.7020212039264846E-4</v>
      </c>
      <c r="I191" s="183" t="s">
        <v>43</v>
      </c>
      <c r="J191" s="344">
        <v>13</v>
      </c>
      <c r="K191" s="344">
        <v>26</v>
      </c>
      <c r="L191" s="344">
        <v>39</v>
      </c>
      <c r="M191" s="250">
        <f t="shared" si="18"/>
        <v>33.333333333333336</v>
      </c>
      <c r="N191"/>
      <c r="BU191" t="e">
        <v>#N/A</v>
      </c>
      <c r="CH191" t="e">
        <v>#N/A</v>
      </c>
    </row>
    <row r="192" spans="1:86" ht="21" customHeight="1" thickBot="1">
      <c r="A192" s="128" t="s">
        <v>334</v>
      </c>
      <c r="B192" s="348">
        <v>13</v>
      </c>
      <c r="C192" s="344">
        <v>12</v>
      </c>
      <c r="D192" s="344">
        <v>6</v>
      </c>
      <c r="E192" s="349">
        <v>31</v>
      </c>
      <c r="F192" s="159">
        <f t="shared" si="17"/>
        <v>4.4794136984305274E-2</v>
      </c>
      <c r="I192" s="183" t="s">
        <v>19</v>
      </c>
      <c r="J192" s="344">
        <v>16</v>
      </c>
      <c r="K192" s="344">
        <v>11</v>
      </c>
      <c r="L192" s="344">
        <v>27</v>
      </c>
      <c r="M192" s="250">
        <f t="shared" si="18"/>
        <v>59.25925925925926</v>
      </c>
      <c r="N192"/>
      <c r="BU192" t="e">
        <v>#N/A</v>
      </c>
      <c r="CH192" t="e">
        <v>#N/A</v>
      </c>
    </row>
    <row r="193" spans="1:86" ht="24" customHeight="1" thickBot="1">
      <c r="A193" s="58" t="s">
        <v>1284</v>
      </c>
      <c r="B193" s="353">
        <v>162</v>
      </c>
      <c r="C193" s="354">
        <v>119</v>
      </c>
      <c r="D193" s="354">
        <v>32</v>
      </c>
      <c r="E193" s="355">
        <v>313</v>
      </c>
      <c r="F193" s="160">
        <f t="shared" si="17"/>
        <v>0.49763123915936758</v>
      </c>
      <c r="I193" s="72" t="s">
        <v>1108</v>
      </c>
      <c r="J193" s="344">
        <v>126</v>
      </c>
      <c r="K193" s="344">
        <v>187</v>
      </c>
      <c r="L193" s="344">
        <v>313</v>
      </c>
      <c r="M193" s="250">
        <f t="shared" si="18"/>
        <v>40.255591054313101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2.1276595744680851E-2</v>
      </c>
      <c r="E200" s="55"/>
      <c r="G200" s="3"/>
      <c r="I200" s="332"/>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0.45</v>
      </c>
      <c r="F202" s="319" t="s">
        <v>1299</v>
      </c>
      <c r="G202" s="319" t="s">
        <v>3622</v>
      </c>
      <c r="H202" s="320" t="s">
        <v>1300</v>
      </c>
      <c r="I202" s="319" t="s">
        <v>1781</v>
      </c>
      <c r="J202" s="319" t="s">
        <v>1312</v>
      </c>
      <c r="K202" s="321" t="s">
        <v>1313</v>
      </c>
      <c r="Z202"/>
      <c r="BU202" t="e">
        <v>#N/A</v>
      </c>
      <c r="CH202" t="e">
        <v>#N/A</v>
      </c>
    </row>
    <row r="203" spans="1:86" s="3" customFormat="1" ht="21.75" customHeight="1">
      <c r="A203" s="125" t="s">
        <v>114</v>
      </c>
      <c r="B203" s="345">
        <v>9</v>
      </c>
      <c r="C203" s="346">
        <v>18</v>
      </c>
      <c r="D203" s="347">
        <v>27</v>
      </c>
      <c r="E203" s="317">
        <f>D203*45%</f>
        <v>12.15</v>
      </c>
      <c r="F203" s="139">
        <f t="shared" ref="F203:F221" si="19">E203-B203</f>
        <v>3.1500000000000004</v>
      </c>
      <c r="G203" s="139" t="e">
        <f ca="1">F203/K$15</f>
        <v>#DIV/0!</v>
      </c>
      <c r="H203" s="168">
        <f t="shared" ref="H203:H221" si="20">B203*100/D203</f>
        <v>33.333333333333336</v>
      </c>
      <c r="I203" s="11"/>
      <c r="J203" s="11"/>
      <c r="K203" s="322">
        <f>TRAILS!AH6</f>
        <v>0</v>
      </c>
      <c r="Z203"/>
      <c r="BU203" t="e">
        <v>#N/A</v>
      </c>
      <c r="CH203" t="e">
        <v>#N/A</v>
      </c>
    </row>
    <row r="204" spans="1:86" s="3" customFormat="1" ht="21.75" customHeight="1">
      <c r="A204" s="126" t="s">
        <v>204</v>
      </c>
      <c r="B204" s="348">
        <v>10</v>
      </c>
      <c r="C204" s="344">
        <v>23</v>
      </c>
      <c r="D204" s="349">
        <v>33</v>
      </c>
      <c r="E204" s="317">
        <f t="shared" ref="E204:E221" si="21">D204*45%</f>
        <v>14.85</v>
      </c>
      <c r="F204" s="139">
        <f t="shared" si="19"/>
        <v>4.8499999999999996</v>
      </c>
      <c r="G204" s="139" t="e">
        <f t="shared" ref="G204:G221" ca="1" si="22">F204/K$15</f>
        <v>#DIV/0!</v>
      </c>
      <c r="H204" s="168">
        <f t="shared" si="20"/>
        <v>30.303030303030305</v>
      </c>
      <c r="I204" s="11">
        <v>1</v>
      </c>
      <c r="J204" s="11">
        <v>2</v>
      </c>
      <c r="K204" s="322">
        <f>TRAILS!AH7</f>
        <v>0</v>
      </c>
      <c r="Z204"/>
      <c r="BU204" t="e">
        <v>#N/A</v>
      </c>
      <c r="CH204" t="e">
        <v>#N/A</v>
      </c>
    </row>
    <row r="205" spans="1:86" s="3" customFormat="1" ht="21.75" customHeight="1">
      <c r="A205" s="126" t="s">
        <v>43</v>
      </c>
      <c r="B205" s="348">
        <v>23</v>
      </c>
      <c r="C205" s="344">
        <v>74</v>
      </c>
      <c r="D205" s="349">
        <v>97</v>
      </c>
      <c r="E205" s="317">
        <f t="shared" si="21"/>
        <v>43.65</v>
      </c>
      <c r="F205" s="139">
        <f t="shared" si="19"/>
        <v>20.65</v>
      </c>
      <c r="G205" s="139" t="e">
        <f t="shared" ca="1" si="22"/>
        <v>#DIV/0!</v>
      </c>
      <c r="H205" s="168">
        <f t="shared" si="20"/>
        <v>23.711340206185568</v>
      </c>
      <c r="I205" s="11"/>
      <c r="J205" s="11"/>
      <c r="K205" s="322">
        <f>TRAILS!AH8</f>
        <v>0</v>
      </c>
      <c r="Z205"/>
      <c r="BU205" t="e">
        <v>#N/A</v>
      </c>
      <c r="CH205" t="e">
        <v>#N/A</v>
      </c>
    </row>
    <row r="206" spans="1:86" s="3" customFormat="1" ht="21.75" customHeight="1">
      <c r="A206" s="126" t="s">
        <v>23</v>
      </c>
      <c r="B206" s="348">
        <v>9</v>
      </c>
      <c r="C206" s="344">
        <v>30</v>
      </c>
      <c r="D206" s="349">
        <v>39</v>
      </c>
      <c r="E206" s="317">
        <f t="shared" si="21"/>
        <v>17.55</v>
      </c>
      <c r="F206" s="139">
        <f t="shared" si="19"/>
        <v>8.5500000000000007</v>
      </c>
      <c r="G206" s="139" t="e">
        <f t="shared" ca="1" si="22"/>
        <v>#DIV/0!</v>
      </c>
      <c r="H206" s="168">
        <f t="shared" si="20"/>
        <v>23.076923076923077</v>
      </c>
      <c r="I206" s="11"/>
      <c r="J206" s="11">
        <v>5</v>
      </c>
      <c r="K206" s="322">
        <f>TRAILS!AH9</f>
        <v>0</v>
      </c>
      <c r="Z206"/>
      <c r="BU206" t="e">
        <v>#N/A</v>
      </c>
      <c r="CH206" t="e">
        <v>#N/A</v>
      </c>
    </row>
    <row r="207" spans="1:86" s="3" customFormat="1" ht="21.75" customHeight="1">
      <c r="A207" s="126" t="s">
        <v>35</v>
      </c>
      <c r="B207" s="348">
        <v>23</v>
      </c>
      <c r="C207" s="344">
        <v>40</v>
      </c>
      <c r="D207" s="349">
        <v>63</v>
      </c>
      <c r="E207" s="317">
        <f t="shared" si="21"/>
        <v>28.35</v>
      </c>
      <c r="F207" s="139">
        <f t="shared" si="19"/>
        <v>5.3500000000000014</v>
      </c>
      <c r="G207" s="139" t="e">
        <f t="shared" ca="1" si="22"/>
        <v>#DIV/0!</v>
      </c>
      <c r="H207" s="168">
        <f t="shared" si="20"/>
        <v>36.507936507936506</v>
      </c>
      <c r="I207" s="11">
        <v>2</v>
      </c>
      <c r="J207" s="11">
        <v>3</v>
      </c>
      <c r="K207" s="322">
        <f>TRAILS!AH10</f>
        <v>4</v>
      </c>
      <c r="Z207"/>
      <c r="BU207" t="e">
        <v>#N/A</v>
      </c>
      <c r="CH207" t="e">
        <v>#N/A</v>
      </c>
    </row>
    <row r="208" spans="1:86" s="3" customFormat="1" ht="21.75" customHeight="1">
      <c r="A208" s="126" t="s">
        <v>66</v>
      </c>
      <c r="B208" s="348">
        <v>13</v>
      </c>
      <c r="C208" s="344">
        <v>25</v>
      </c>
      <c r="D208" s="349">
        <v>38</v>
      </c>
      <c r="E208" s="317">
        <f t="shared" si="21"/>
        <v>17.100000000000001</v>
      </c>
      <c r="F208" s="139">
        <f t="shared" si="19"/>
        <v>4.1000000000000014</v>
      </c>
      <c r="G208" s="139" t="e">
        <f t="shared" ca="1" si="22"/>
        <v>#DIV/0!</v>
      </c>
      <c r="H208" s="168">
        <f t="shared" si="20"/>
        <v>34.210526315789473</v>
      </c>
      <c r="I208" s="11"/>
      <c r="J208" s="11">
        <v>2</v>
      </c>
      <c r="K208" s="322">
        <f>TRAILS!AH11</f>
        <v>10</v>
      </c>
      <c r="Z208"/>
      <c r="BU208" t="e">
        <v>#N/A</v>
      </c>
      <c r="CH208" t="e">
        <v>#N/A</v>
      </c>
    </row>
    <row r="209" spans="1:86" s="3" customFormat="1" ht="21.75" customHeight="1">
      <c r="A209" s="126" t="s">
        <v>98</v>
      </c>
      <c r="B209" s="348">
        <v>4</v>
      </c>
      <c r="C209" s="344">
        <v>19</v>
      </c>
      <c r="D209" s="349">
        <v>23</v>
      </c>
      <c r="E209" s="317">
        <f t="shared" si="21"/>
        <v>10.35</v>
      </c>
      <c r="F209" s="139">
        <f t="shared" si="19"/>
        <v>6.35</v>
      </c>
      <c r="G209" s="139" t="e">
        <f t="shared" ca="1" si="22"/>
        <v>#DIV/0!</v>
      </c>
      <c r="H209" s="168">
        <f t="shared" si="20"/>
        <v>17.391304347826086</v>
      </c>
      <c r="I209" s="11"/>
      <c r="J209" s="11"/>
      <c r="K209" s="322">
        <f>TRAILS!AH12</f>
        <v>0</v>
      </c>
      <c r="Z209"/>
      <c r="BU209" t="e">
        <v>#N/A</v>
      </c>
      <c r="CH209" t="e">
        <v>#N/A</v>
      </c>
    </row>
    <row r="210" spans="1:86" s="3" customFormat="1" ht="21.75" customHeight="1">
      <c r="A210" s="126" t="s">
        <v>19</v>
      </c>
      <c r="B210" s="348">
        <v>26</v>
      </c>
      <c r="C210" s="344">
        <v>34</v>
      </c>
      <c r="D210" s="349">
        <v>60</v>
      </c>
      <c r="E210" s="317">
        <f t="shared" si="21"/>
        <v>27</v>
      </c>
      <c r="F210" s="139">
        <f t="shared" si="19"/>
        <v>1</v>
      </c>
      <c r="G210" s="139" t="e">
        <f t="shared" ca="1" si="22"/>
        <v>#DIV/0!</v>
      </c>
      <c r="H210" s="168">
        <f t="shared" si="20"/>
        <v>43.333333333333336</v>
      </c>
      <c r="I210" s="11">
        <v>2</v>
      </c>
      <c r="J210" s="11">
        <v>9</v>
      </c>
      <c r="K210" s="322">
        <f>TRAILS!AH13</f>
        <v>0</v>
      </c>
      <c r="Z210"/>
      <c r="BU210" t="e">
        <v>#N/A</v>
      </c>
      <c r="CH210" t="e">
        <v>#N/A</v>
      </c>
    </row>
    <row r="211" spans="1:86" s="3" customFormat="1" ht="21.75" customHeight="1">
      <c r="A211" s="126" t="s">
        <v>316</v>
      </c>
      <c r="B211" s="348">
        <v>6</v>
      </c>
      <c r="C211" s="344">
        <v>20</v>
      </c>
      <c r="D211" s="349">
        <v>26</v>
      </c>
      <c r="E211" s="317">
        <f t="shared" si="21"/>
        <v>11.700000000000001</v>
      </c>
      <c r="F211" s="139">
        <f t="shared" si="19"/>
        <v>5.7000000000000011</v>
      </c>
      <c r="G211" s="139" t="e">
        <f t="shared" ca="1" si="22"/>
        <v>#DIV/0!</v>
      </c>
      <c r="H211" s="168">
        <f t="shared" si="20"/>
        <v>23.076923076923077</v>
      </c>
      <c r="I211" s="11"/>
      <c r="J211" s="11">
        <v>4</v>
      </c>
      <c r="K211" s="322">
        <f>TRAILS!AH14</f>
        <v>0</v>
      </c>
      <c r="Z211"/>
      <c r="BU211" t="e">
        <v>#N/A</v>
      </c>
      <c r="CH211" t="e">
        <v>#N/A</v>
      </c>
    </row>
    <row r="212" spans="1:86" s="3" customFormat="1" ht="21.75" customHeight="1">
      <c r="A212" s="126" t="s">
        <v>231</v>
      </c>
      <c r="B212" s="348">
        <v>10</v>
      </c>
      <c r="C212" s="344">
        <v>33</v>
      </c>
      <c r="D212" s="349">
        <v>43</v>
      </c>
      <c r="E212" s="317">
        <f t="shared" si="21"/>
        <v>19.350000000000001</v>
      </c>
      <c r="F212" s="139">
        <f t="shared" si="19"/>
        <v>9.3500000000000014</v>
      </c>
      <c r="G212" s="139" t="e">
        <f t="shared" ca="1" si="22"/>
        <v>#DIV/0!</v>
      </c>
      <c r="H212" s="168">
        <f t="shared" si="20"/>
        <v>23.255813953488371</v>
      </c>
      <c r="I212" s="11">
        <v>2</v>
      </c>
      <c r="J212" s="11">
        <v>6</v>
      </c>
      <c r="K212" s="322">
        <f>TRAILS!AH15</f>
        <v>9</v>
      </c>
      <c r="Z212"/>
      <c r="BU212" t="e">
        <v>#N/A</v>
      </c>
      <c r="CH212" t="e">
        <v>#N/A</v>
      </c>
    </row>
    <row r="213" spans="1:86" s="3" customFormat="1" ht="21.75" customHeight="1">
      <c r="A213" s="126" t="s">
        <v>325</v>
      </c>
      <c r="B213" s="348">
        <v>20</v>
      </c>
      <c r="C213" s="344">
        <v>15</v>
      </c>
      <c r="D213" s="349">
        <v>35</v>
      </c>
      <c r="E213" s="317">
        <f t="shared" si="21"/>
        <v>15.75</v>
      </c>
      <c r="F213" s="139">
        <f t="shared" si="19"/>
        <v>-4.25</v>
      </c>
      <c r="G213" s="139" t="e">
        <f t="shared" ca="1" si="22"/>
        <v>#DIV/0!</v>
      </c>
      <c r="H213" s="168">
        <f t="shared" si="20"/>
        <v>57.142857142857146</v>
      </c>
      <c r="I213" s="11"/>
      <c r="J213" s="11"/>
      <c r="K213" s="322">
        <f>TRAILS!AH16</f>
        <v>0</v>
      </c>
      <c r="Z213"/>
      <c r="BU213" t="e">
        <v>#N/A</v>
      </c>
      <c r="CH213" t="e">
        <v>#N/A</v>
      </c>
    </row>
    <row r="214" spans="1:86" s="3" customFormat="1" ht="21.75" customHeight="1">
      <c r="A214" s="126" t="s">
        <v>15</v>
      </c>
      <c r="B214" s="348">
        <v>4</v>
      </c>
      <c r="C214" s="344">
        <v>8</v>
      </c>
      <c r="D214" s="349">
        <v>12</v>
      </c>
      <c r="E214" s="317">
        <f t="shared" si="21"/>
        <v>5.4</v>
      </c>
      <c r="F214" s="139">
        <f t="shared" si="19"/>
        <v>1.4000000000000004</v>
      </c>
      <c r="G214" s="139" t="e">
        <f t="shared" ca="1" si="22"/>
        <v>#DIV/0!</v>
      </c>
      <c r="H214" s="168">
        <f t="shared" si="20"/>
        <v>33.333333333333336</v>
      </c>
      <c r="I214" s="11"/>
      <c r="J214" s="11"/>
      <c r="K214" s="322">
        <f>TRAILS!AH17</f>
        <v>0</v>
      </c>
      <c r="Z214"/>
      <c r="BU214" t="e">
        <v>#N/A</v>
      </c>
      <c r="CH214" t="e">
        <v>#N/A</v>
      </c>
    </row>
    <row r="215" spans="1:86" s="3" customFormat="1" ht="21.75" customHeight="1">
      <c r="A215" s="126" t="s">
        <v>477</v>
      </c>
      <c r="B215" s="348">
        <v>1</v>
      </c>
      <c r="C215" s="344">
        <v>10</v>
      </c>
      <c r="D215" s="349">
        <v>11</v>
      </c>
      <c r="E215" s="317">
        <f t="shared" si="21"/>
        <v>4.95</v>
      </c>
      <c r="F215" s="139">
        <f t="shared" si="19"/>
        <v>3.95</v>
      </c>
      <c r="G215" s="139" t="e">
        <f t="shared" ca="1" si="22"/>
        <v>#DIV/0!</v>
      </c>
      <c r="H215" s="168">
        <f t="shared" si="20"/>
        <v>9.0909090909090917</v>
      </c>
      <c r="I215" s="11"/>
      <c r="J215" s="11"/>
      <c r="K215" s="322">
        <f>TRAILS!AH18</f>
        <v>0</v>
      </c>
      <c r="Z215"/>
      <c r="BU215" t="e">
        <v>#N/A</v>
      </c>
      <c r="CH215" t="e">
        <v>#N/A</v>
      </c>
    </row>
    <row r="216" spans="1:86" s="3" customFormat="1" ht="21.75" customHeight="1">
      <c r="A216" s="126" t="s">
        <v>74</v>
      </c>
      <c r="B216" s="348">
        <v>8</v>
      </c>
      <c r="C216" s="344">
        <v>31</v>
      </c>
      <c r="D216" s="349">
        <v>39</v>
      </c>
      <c r="E216" s="317">
        <f t="shared" si="21"/>
        <v>17.55</v>
      </c>
      <c r="F216" s="139">
        <f t="shared" si="19"/>
        <v>9.5500000000000007</v>
      </c>
      <c r="G216" s="139" t="e">
        <f t="shared" ca="1" si="22"/>
        <v>#DIV/0!</v>
      </c>
      <c r="H216" s="168">
        <f t="shared" si="20"/>
        <v>20.512820512820515</v>
      </c>
      <c r="I216" s="11"/>
      <c r="J216" s="11">
        <v>3</v>
      </c>
      <c r="K216" s="322">
        <f>TRAILS!AH19</f>
        <v>0</v>
      </c>
      <c r="Z216"/>
      <c r="BU216" t="e">
        <v>#N/A</v>
      </c>
      <c r="CH216" t="e">
        <v>#N/A</v>
      </c>
    </row>
    <row r="217" spans="1:86" s="3" customFormat="1" ht="21.75" customHeight="1">
      <c r="A217" s="126" t="s">
        <v>50</v>
      </c>
      <c r="B217" s="348">
        <v>9</v>
      </c>
      <c r="C217" s="344">
        <v>24</v>
      </c>
      <c r="D217" s="349">
        <v>33</v>
      </c>
      <c r="E217" s="317">
        <f t="shared" si="21"/>
        <v>14.85</v>
      </c>
      <c r="F217" s="139">
        <f t="shared" si="19"/>
        <v>5.85</v>
      </c>
      <c r="G217" s="139" t="e">
        <f t="shared" ca="1" si="22"/>
        <v>#DIV/0!</v>
      </c>
      <c r="H217" s="168">
        <f t="shared" si="20"/>
        <v>27.272727272727273</v>
      </c>
      <c r="I217" s="11">
        <v>2</v>
      </c>
      <c r="J217" s="11">
        <v>1</v>
      </c>
      <c r="K217" s="322">
        <f>TRAILS!AH20</f>
        <v>0</v>
      </c>
      <c r="Z217"/>
      <c r="BU217" t="e">
        <v>#N/A</v>
      </c>
      <c r="CH217" t="e">
        <v>#N/A</v>
      </c>
    </row>
    <row r="218" spans="1:86" s="3" customFormat="1" ht="21.75" customHeight="1">
      <c r="A218" s="126" t="s">
        <v>350</v>
      </c>
      <c r="B218" s="348">
        <v>9</v>
      </c>
      <c r="C218" s="344">
        <v>39</v>
      </c>
      <c r="D218" s="349">
        <v>48</v>
      </c>
      <c r="E218" s="317">
        <f t="shared" si="21"/>
        <v>21.6</v>
      </c>
      <c r="F218" s="139">
        <f t="shared" si="19"/>
        <v>12.600000000000001</v>
      </c>
      <c r="G218" s="139" t="e">
        <f t="shared" ca="1" si="22"/>
        <v>#DIV/0!</v>
      </c>
      <c r="H218" s="168">
        <f t="shared" si="20"/>
        <v>18.75</v>
      </c>
      <c r="I218" s="11"/>
      <c r="J218" s="11"/>
      <c r="K218" s="322">
        <f>TRAILS!AH21</f>
        <v>0</v>
      </c>
      <c r="Z218"/>
      <c r="BU218" t="e">
        <v>#N/A</v>
      </c>
      <c r="CH218" t="e">
        <v>#N/A</v>
      </c>
    </row>
    <row r="219" spans="1:86" s="3" customFormat="1" ht="21.75" customHeight="1">
      <c r="A219" s="126" t="s">
        <v>153</v>
      </c>
      <c r="B219" s="348">
        <v>11</v>
      </c>
      <c r="C219" s="344">
        <v>8</v>
      </c>
      <c r="D219" s="349">
        <v>19</v>
      </c>
      <c r="E219" s="317">
        <f t="shared" si="21"/>
        <v>8.5500000000000007</v>
      </c>
      <c r="F219" s="139">
        <f t="shared" si="19"/>
        <v>-2.4499999999999993</v>
      </c>
      <c r="G219" s="139" t="e">
        <f t="shared" ca="1" si="22"/>
        <v>#DIV/0!</v>
      </c>
      <c r="H219" s="168">
        <f t="shared" si="20"/>
        <v>57.89473684210526</v>
      </c>
      <c r="I219" s="11"/>
      <c r="J219" s="11"/>
      <c r="K219" s="322">
        <f>TRAILS!AH22</f>
        <v>0</v>
      </c>
      <c r="Z219"/>
      <c r="BU219" t="e">
        <v>#N/A</v>
      </c>
      <c r="CH219" t="e">
        <v>#N/A</v>
      </c>
    </row>
    <row r="220" spans="1:86" s="3" customFormat="1" ht="21.75" customHeight="1" thickBot="1">
      <c r="A220" s="128" t="s">
        <v>334</v>
      </c>
      <c r="B220" s="350">
        <v>24</v>
      </c>
      <c r="C220" s="351">
        <v>35</v>
      </c>
      <c r="D220" s="352">
        <v>59</v>
      </c>
      <c r="E220" s="317">
        <f t="shared" si="21"/>
        <v>26.55</v>
      </c>
      <c r="F220" s="139">
        <f t="shared" si="19"/>
        <v>2.5500000000000007</v>
      </c>
      <c r="G220" s="139" t="e">
        <f t="shared" ca="1" si="22"/>
        <v>#DIV/0!</v>
      </c>
      <c r="H220" s="168">
        <f t="shared" si="20"/>
        <v>40.677966101694913</v>
      </c>
      <c r="I220" s="11">
        <v>1</v>
      </c>
      <c r="J220" s="11">
        <v>3</v>
      </c>
      <c r="K220" s="322">
        <f>TRAILS!AH23</f>
        <v>1</v>
      </c>
      <c r="Z220"/>
      <c r="BU220" t="e">
        <v>#N/A</v>
      </c>
      <c r="CH220" t="e">
        <v>#N/A</v>
      </c>
    </row>
    <row r="221" spans="1:86" s="3" customFormat="1" ht="27.75" customHeight="1" thickBot="1">
      <c r="A221" s="58" t="s">
        <v>1108</v>
      </c>
      <c r="B221" s="353">
        <v>219</v>
      </c>
      <c r="C221" s="354">
        <v>486</v>
      </c>
      <c r="D221" s="355">
        <v>705</v>
      </c>
      <c r="E221" s="323">
        <f t="shared" si="21"/>
        <v>317.25</v>
      </c>
      <c r="F221" s="324">
        <f t="shared" si="19"/>
        <v>98.25</v>
      </c>
      <c r="G221" s="324" t="e">
        <f t="shared" ca="1" si="22"/>
        <v>#DIV/0!</v>
      </c>
      <c r="H221" s="325">
        <f t="shared" si="20"/>
        <v>31.063829787234042</v>
      </c>
      <c r="I221" s="326">
        <f>SUM(I203:I220)</f>
        <v>10</v>
      </c>
      <c r="J221" s="326">
        <f>SUM(J203:J220)</f>
        <v>38</v>
      </c>
      <c r="K221" s="327">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57" t="s">
        <v>1137</v>
      </c>
      <c r="B291" s="358">
        <v>1</v>
      </c>
      <c r="E291" s="163"/>
      <c r="H291" s="3"/>
      <c r="J291"/>
      <c r="K291" s="3"/>
      <c r="L291" s="3"/>
      <c r="T291" s="161"/>
      <c r="CH291" t="e">
        <v>#N/A</v>
      </c>
    </row>
    <row r="292" spans="1:86" ht="15" customHeight="1">
      <c r="A292" s="357" t="s">
        <v>1160</v>
      </c>
      <c r="B292" s="359" t="s">
        <v>1276</v>
      </c>
      <c r="J292"/>
      <c r="BU292" t="e">
        <v>#N/A</v>
      </c>
      <c r="CH292" t="e">
        <v>#N/A</v>
      </c>
    </row>
    <row r="293" spans="1:86" s="3" customFormat="1" ht="15" customHeight="1">
      <c r="A293" s="357" t="s">
        <v>12</v>
      </c>
      <c r="B293" s="35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75" t="s">
        <v>1286</v>
      </c>
      <c r="B295" s="402" t="s">
        <v>1146</v>
      </c>
      <c r="C295" s="384"/>
      <c r="D295" s="384"/>
      <c r="E295" s="384"/>
      <c r="F295"/>
      <c r="H295"/>
      <c r="I295"/>
      <c r="BT295" t="e">
        <v>#N/A</v>
      </c>
      <c r="CH295" t="e">
        <v>#N/A</v>
      </c>
    </row>
    <row r="296" spans="1:86" s="3" customFormat="1" ht="32.25" customHeight="1" thickBot="1">
      <c r="A296" s="388" t="s">
        <v>11</v>
      </c>
      <c r="B296" s="372" t="s">
        <v>1232</v>
      </c>
      <c r="C296" s="373" t="s">
        <v>1281</v>
      </c>
      <c r="D296" s="374" t="s">
        <v>1283</v>
      </c>
      <c r="E296" s="360" t="s">
        <v>1108</v>
      </c>
      <c r="F296" s="106" t="s">
        <v>1290</v>
      </c>
      <c r="G296" s="106" t="s">
        <v>1291</v>
      </c>
      <c r="H296" s="107" t="s">
        <v>1292</v>
      </c>
      <c r="I296"/>
      <c r="BT296" t="e">
        <v>#N/A</v>
      </c>
      <c r="CH296" t="e">
        <v>#N/A</v>
      </c>
    </row>
    <row r="297" spans="1:86" s="3" customFormat="1" ht="22.5" customHeight="1">
      <c r="A297" s="387" t="s">
        <v>114</v>
      </c>
      <c r="B297" s="406">
        <v>6045.46</v>
      </c>
      <c r="C297" s="406">
        <v>863363.58000000007</v>
      </c>
      <c r="D297" s="406">
        <v>8285</v>
      </c>
      <c r="E297" s="36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7" t="s">
        <v>204</v>
      </c>
      <c r="B298" s="406">
        <v>38761</v>
      </c>
      <c r="C298" s="406">
        <v>598218.76</v>
      </c>
      <c r="D298" s="406">
        <v>82500</v>
      </c>
      <c r="E298" s="365">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87" t="s">
        <v>43</v>
      </c>
      <c r="B299" s="406">
        <v>205236.33000000002</v>
      </c>
      <c r="C299" s="406">
        <v>1281092.52</v>
      </c>
      <c r="D299" s="406">
        <v>119836</v>
      </c>
      <c r="E299" s="365">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87" t="s">
        <v>23</v>
      </c>
      <c r="B300" s="406">
        <v>18294.07</v>
      </c>
      <c r="C300" s="406">
        <v>625215.66</v>
      </c>
      <c r="D300" s="406">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7" t="s">
        <v>35</v>
      </c>
      <c r="B301" s="406">
        <v>505647.9</v>
      </c>
      <c r="C301" s="406">
        <v>1661021.22</v>
      </c>
      <c r="D301" s="406">
        <v>152127</v>
      </c>
      <c r="E301" s="36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7" t="s">
        <v>66</v>
      </c>
      <c r="B302" s="406">
        <v>187976</v>
      </c>
      <c r="C302" s="406">
        <v>657347.07000000007</v>
      </c>
      <c r="D302" s="406">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7" t="s">
        <v>98</v>
      </c>
      <c r="B303" s="406">
        <v>160745</v>
      </c>
      <c r="C303" s="406">
        <v>520379.32</v>
      </c>
      <c r="D303" s="406"/>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7" t="s">
        <v>19</v>
      </c>
      <c r="B304" s="406"/>
      <c r="C304" s="406">
        <v>2011041.34</v>
      </c>
      <c r="D304" s="406">
        <v>453311.07</v>
      </c>
      <c r="E304" s="365">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87" t="s">
        <v>316</v>
      </c>
      <c r="B305" s="406">
        <v>43074.05</v>
      </c>
      <c r="C305" s="406">
        <v>608934.30000000005</v>
      </c>
      <c r="D305" s="406"/>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7" t="s">
        <v>231</v>
      </c>
      <c r="B306" s="406">
        <v>92059.28</v>
      </c>
      <c r="C306" s="406">
        <v>750876.11</v>
      </c>
      <c r="D306" s="406">
        <v>67590.149999999994</v>
      </c>
      <c r="E306" s="365">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87" t="s">
        <v>325</v>
      </c>
      <c r="B307" s="406">
        <v>72100</v>
      </c>
      <c r="C307" s="406">
        <v>505679.95</v>
      </c>
      <c r="D307" s="406">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7" t="s">
        <v>15</v>
      </c>
      <c r="B308" s="406"/>
      <c r="C308" s="406">
        <v>89116.4</v>
      </c>
      <c r="D308" s="406">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7" t="s">
        <v>477</v>
      </c>
      <c r="B309" s="406">
        <v>138099.45000000001</v>
      </c>
      <c r="C309" s="406">
        <v>94909.64</v>
      </c>
      <c r="D309" s="406">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7" t="s">
        <v>74</v>
      </c>
      <c r="B310" s="406">
        <v>198837.78</v>
      </c>
      <c r="C310" s="406">
        <v>726669.17999999993</v>
      </c>
      <c r="D310" s="406">
        <v>76362.5</v>
      </c>
      <c r="E310" s="365">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87" t="s">
        <v>50</v>
      </c>
      <c r="B311" s="406">
        <v>292231.08</v>
      </c>
      <c r="C311" s="406">
        <v>837178.15</v>
      </c>
      <c r="D311" s="406">
        <v>31439</v>
      </c>
      <c r="E311" s="365">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87" t="s">
        <v>350</v>
      </c>
      <c r="B312" s="406">
        <v>108696</v>
      </c>
      <c r="C312" s="406">
        <v>797669.82</v>
      </c>
      <c r="D312" s="406">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7" t="s">
        <v>153</v>
      </c>
      <c r="B313" s="406"/>
      <c r="C313" s="406">
        <v>490966.51999999996</v>
      </c>
      <c r="D313" s="406">
        <v>3001</v>
      </c>
      <c r="E313" s="36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7" t="s">
        <v>334</v>
      </c>
      <c r="B314" s="406">
        <v>109332</v>
      </c>
      <c r="C314" s="406">
        <v>1348893.3599999999</v>
      </c>
      <c r="D314" s="406">
        <v>292414.48</v>
      </c>
      <c r="E314" s="36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0" t="s">
        <v>1108</v>
      </c>
      <c r="B315" s="368">
        <v>2177135.4000000004</v>
      </c>
      <c r="C315" s="369">
        <v>14468572.9</v>
      </c>
      <c r="D315" s="369">
        <v>1628093.03</v>
      </c>
      <c r="E315" s="376">
        <v>18273801.329999998</v>
      </c>
      <c r="F315" s="234">
        <f t="shared" si="27"/>
        <v>79.176590785448809</v>
      </c>
      <c r="G315" s="234">
        <f t="shared" si="28"/>
        <v>8.9094381655948549</v>
      </c>
      <c r="H315" s="235">
        <f t="shared" si="29"/>
        <v>88.086028951043659</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9"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0"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13924" priority="3" operator="greaterThanOrEqual">
      <formula>50000</formula>
    </cfRule>
  </conditionalFormatting>
  <conditionalFormatting pivot="1" sqref="B139:C146">
    <cfRule type="cellIs" dxfId="13923"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J15" activePane="bottomRight" state="frozen"/>
      <selection pane="topRight" activeCell="C1" sqref="C1"/>
      <selection pane="bottomLeft" activeCell="A2" sqref="A2"/>
      <selection pane="bottomRight" activeCell="O28" sqref="O28"/>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42</v>
      </c>
      <c r="AP2" s="306" t="str">
        <f t="shared" ref="AP2:AP65" si="7">IF(AO2=0,"RB",IF(AO2&lt;AN2,"STABLE",IF(AO2&gt;AN2,"FLOW","SAME")))</f>
        <v>FLOW</v>
      </c>
      <c r="AQ2" s="306"/>
      <c r="AR2" s="306"/>
      <c r="AS2" s="306"/>
      <c r="AT2" s="306"/>
      <c r="AU2" s="72" t="s">
        <v>1794</v>
      </c>
      <c r="AV2" s="310" t="s">
        <v>465</v>
      </c>
      <c r="AW2" s="304" t="s">
        <v>466</v>
      </c>
      <c r="AX2" s="311">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3517</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8"/>
      <c r="AF3" s="309"/>
      <c r="AG3" s="7"/>
      <c r="AH3" s="72" t="s">
        <v>835</v>
      </c>
      <c r="AI3" s="7"/>
      <c r="AJ3" s="7"/>
      <c r="AK3" s="7"/>
      <c r="AL3" s="7">
        <v>12180</v>
      </c>
      <c r="AM3" s="255">
        <v>278730</v>
      </c>
      <c r="AN3" s="258">
        <v>27</v>
      </c>
      <c r="AO3" s="306">
        <v>43</v>
      </c>
      <c r="AP3" s="306" t="str">
        <f t="shared" si="7"/>
        <v>FLOW</v>
      </c>
      <c r="AQ3" s="306"/>
      <c r="AR3" s="306"/>
      <c r="AS3" s="306"/>
      <c r="AT3" s="306"/>
      <c r="AU3" s="72" t="s">
        <v>1130</v>
      </c>
      <c r="AV3" s="310" t="s">
        <v>2306</v>
      </c>
      <c r="AW3" s="304" t="s">
        <v>2345</v>
      </c>
      <c r="AX3" s="311">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3567</v>
      </c>
      <c r="EY3" s="313">
        <v>46190</v>
      </c>
      <c r="EZ3" s="313"/>
      <c r="FA3" s="183"/>
      <c r="FB3" s="313"/>
      <c r="FC3" s="7" t="s">
        <v>3628</v>
      </c>
      <c r="FD3" s="7" t="s">
        <v>3040</v>
      </c>
      <c r="FE3" s="7">
        <f t="shared" ref="FE3:FE66" si="10">IF((J3+R3)&lt;=I3+R3,(J3+R3),((I3-(I3*(M3+1)-(I3+J3)))+R3))</f>
        <v>9030</v>
      </c>
      <c r="FF3" s="72">
        <f t="shared" ref="FF3:FF66" si="11">I3+J3+FD3</f>
        <v>18291</v>
      </c>
      <c r="FG3" t="s">
        <v>3517</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12</v>
      </c>
      <c r="AP4" s="306" t="str">
        <f t="shared" si="7"/>
        <v>STABLE</v>
      </c>
      <c r="AQ4" s="306"/>
      <c r="AR4" s="306"/>
      <c r="AS4" s="306"/>
      <c r="AT4" s="306"/>
      <c r="AU4" s="72" t="s">
        <v>1794</v>
      </c>
      <c r="AV4" s="310" t="s">
        <v>1080</v>
      </c>
      <c r="AW4" s="304" t="s">
        <v>1094</v>
      </c>
      <c r="AX4" s="311">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3517</v>
      </c>
    </row>
    <row r="5" spans="1:164" ht="17.25">
      <c r="A5" s="72">
        <v>465898394</v>
      </c>
      <c r="B5" s="304" t="s">
        <v>3029</v>
      </c>
      <c r="C5" s="72"/>
      <c r="D5" s="72"/>
      <c r="E5" s="72"/>
      <c r="F5" s="72"/>
      <c r="G5" s="306"/>
      <c r="H5" s="306" t="s">
        <v>3619</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43</v>
      </c>
      <c r="AP5" s="306" t="str">
        <f t="shared" si="7"/>
        <v>FLOW</v>
      </c>
      <c r="AQ5" s="306"/>
      <c r="AR5" s="306"/>
      <c r="AS5" s="306"/>
      <c r="AT5" s="306"/>
      <c r="AU5" s="72" t="s">
        <v>1130</v>
      </c>
      <c r="AV5" s="310" t="s">
        <v>3035</v>
      </c>
      <c r="AW5" s="304" t="s">
        <v>3038</v>
      </c>
      <c r="AX5" s="311">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c r="D6" s="72"/>
      <c r="E6" s="72"/>
      <c r="F6" s="72"/>
      <c r="G6" s="306"/>
      <c r="H6" s="306"/>
      <c r="I6" s="72">
        <v>9036</v>
      </c>
      <c r="J6" s="72">
        <v>8356</v>
      </c>
      <c r="K6" s="258">
        <f t="shared" si="0"/>
        <v>8530</v>
      </c>
      <c r="L6" s="258">
        <f t="shared" si="1"/>
        <v>17748</v>
      </c>
      <c r="M6" s="307">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43</v>
      </c>
      <c r="AP6" s="306" t="str">
        <f t="shared" si="7"/>
        <v>FLOW</v>
      </c>
      <c r="AQ6" s="306"/>
      <c r="AR6" s="306"/>
      <c r="AS6" s="306"/>
      <c r="AT6" s="306"/>
      <c r="AU6" s="72" t="s">
        <v>1794</v>
      </c>
      <c r="AV6" s="310" t="s">
        <v>1353</v>
      </c>
      <c r="AW6" s="304" t="s">
        <v>148</v>
      </c>
      <c r="AX6" s="311">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3517</v>
      </c>
    </row>
    <row r="7" spans="1:164" ht="17.25">
      <c r="A7" s="72">
        <v>463131407</v>
      </c>
      <c r="B7" s="304" t="s">
        <v>212</v>
      </c>
      <c r="C7" s="72" t="s">
        <v>1776</v>
      </c>
      <c r="D7" s="72" t="s">
        <v>3559</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3620</v>
      </c>
      <c r="AE7" s="308"/>
      <c r="AF7" s="309" t="s">
        <v>1130</v>
      </c>
      <c r="AG7" s="7" t="s">
        <v>1130</v>
      </c>
      <c r="AH7" s="72" t="s">
        <v>203</v>
      </c>
      <c r="AI7" s="7" t="s">
        <v>1130</v>
      </c>
      <c r="AJ7" s="7" t="s">
        <v>1130</v>
      </c>
      <c r="AK7" s="7" t="s">
        <v>1130</v>
      </c>
      <c r="AL7" s="7">
        <v>12291</v>
      </c>
      <c r="AM7" s="255">
        <v>211818</v>
      </c>
      <c r="AN7" s="258">
        <v>27</v>
      </c>
      <c r="AO7" s="306">
        <v>43</v>
      </c>
      <c r="AP7" s="306" t="s">
        <v>1281</v>
      </c>
      <c r="AQ7" s="306"/>
      <c r="AR7" s="306"/>
      <c r="AS7" s="306"/>
      <c r="AT7" s="306"/>
      <c r="AU7" s="72" t="s">
        <v>944</v>
      </c>
      <c r="AV7" s="310"/>
      <c r="AW7" s="304" t="s">
        <v>213</v>
      </c>
      <c r="AX7" s="311">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3517</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12</v>
      </c>
      <c r="AP8" s="306" t="str">
        <f t="shared" si="7"/>
        <v>STABLE</v>
      </c>
      <c r="AQ8" s="306"/>
      <c r="AR8" s="306"/>
      <c r="AS8" s="306"/>
      <c r="AT8" s="306"/>
      <c r="AU8" s="72" t="s">
        <v>1794</v>
      </c>
      <c r="AV8" s="310" t="s">
        <v>1357</v>
      </c>
      <c r="AW8" s="304" t="s">
        <v>1358</v>
      </c>
      <c r="AX8" s="311">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3517</v>
      </c>
    </row>
    <row r="9" spans="1:164" ht="17.25">
      <c r="A9" s="72">
        <v>467444078</v>
      </c>
      <c r="B9" s="304" t="s">
        <v>3027</v>
      </c>
      <c r="C9" s="72"/>
      <c r="D9" s="72"/>
      <c r="E9" s="72"/>
      <c r="F9" s="72"/>
      <c r="G9" s="306"/>
      <c r="H9" s="306"/>
      <c r="I9" s="72">
        <v>6009</v>
      </c>
      <c r="J9" s="72">
        <v>5979</v>
      </c>
      <c r="K9" s="258">
        <f t="shared" si="0"/>
        <v>6100</v>
      </c>
      <c r="L9" s="258">
        <f t="shared" si="1"/>
        <v>12206</v>
      </c>
      <c r="M9" s="307">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8"/>
      <c r="AF9" s="309"/>
      <c r="AG9" s="7"/>
      <c r="AH9" s="72" t="s">
        <v>26</v>
      </c>
      <c r="AI9" s="7"/>
      <c r="AJ9" s="7"/>
      <c r="AK9" s="7"/>
      <c r="AL9" s="7">
        <v>7900</v>
      </c>
      <c r="AM9" s="255">
        <v>199889</v>
      </c>
      <c r="AN9" s="258">
        <v>27</v>
      </c>
      <c r="AO9" s="306">
        <v>43</v>
      </c>
      <c r="AP9" s="306" t="str">
        <f t="shared" si="7"/>
        <v>FLOW</v>
      </c>
      <c r="AQ9" s="306"/>
      <c r="AR9" s="306"/>
      <c r="AS9" s="306"/>
      <c r="AT9" s="306"/>
      <c r="AU9" s="72" t="s">
        <v>1130</v>
      </c>
      <c r="AV9" s="310" t="s">
        <v>3033</v>
      </c>
      <c r="AW9" s="304" t="s">
        <v>3037</v>
      </c>
      <c r="AX9" s="311">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3517</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43</v>
      </c>
      <c r="AP10" s="306" t="str">
        <f t="shared" si="7"/>
        <v>FLOW</v>
      </c>
      <c r="AQ10" s="306"/>
      <c r="AR10" s="306"/>
      <c r="AS10" s="306"/>
      <c r="AT10" s="306"/>
      <c r="AU10" s="72" t="s">
        <v>1794</v>
      </c>
      <c r="AV10" s="310" t="s">
        <v>1621</v>
      </c>
      <c r="AW10" s="304" t="s">
        <v>1365</v>
      </c>
      <c r="AX10" s="311">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3517</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73</v>
      </c>
      <c r="AP11" s="306" t="str">
        <f t="shared" si="7"/>
        <v>STABLE</v>
      </c>
      <c r="AQ11" s="306"/>
      <c r="AR11" s="306"/>
      <c r="AS11" s="306"/>
      <c r="AT11" s="306"/>
      <c r="AU11" s="72" t="s">
        <v>1794</v>
      </c>
      <c r="AV11" s="310"/>
      <c r="AW11" s="304"/>
      <c r="AX11" s="311"/>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3517</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73</v>
      </c>
      <c r="AP12" s="306" t="str">
        <f t="shared" si="7"/>
        <v>STABLE</v>
      </c>
      <c r="AQ12" s="306"/>
      <c r="AR12" s="306"/>
      <c r="AS12" s="306"/>
      <c r="AT12" s="306"/>
      <c r="AU12" s="72" t="s">
        <v>1794</v>
      </c>
      <c r="AV12" s="310" t="s">
        <v>800</v>
      </c>
      <c r="AW12" s="304" t="s">
        <v>148</v>
      </c>
      <c r="AX12" s="311">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3628</v>
      </c>
      <c r="FD12" s="7" t="s">
        <v>3047</v>
      </c>
      <c r="FE12" s="7">
        <f t="shared" si="10"/>
        <v>6240</v>
      </c>
      <c r="FF12" s="72">
        <f t="shared" si="11"/>
        <v>24444</v>
      </c>
      <c r="FG12" t="s">
        <v>3517</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8"/>
      <c r="AF13" s="309" t="s">
        <v>1798</v>
      </c>
      <c r="AG13" s="7" t="s">
        <v>1130</v>
      </c>
      <c r="AH13" s="72" t="s">
        <v>585</v>
      </c>
      <c r="AI13" s="7" t="s">
        <v>1130</v>
      </c>
      <c r="AJ13" s="7" t="s">
        <v>1130</v>
      </c>
      <c r="AK13" s="7" t="s">
        <v>1130</v>
      </c>
      <c r="AL13" s="7">
        <v>30427.279999999999</v>
      </c>
      <c r="AM13" s="255">
        <v>188157</v>
      </c>
      <c r="AN13" s="258">
        <v>88</v>
      </c>
      <c r="AO13" s="306">
        <v>104</v>
      </c>
      <c r="AP13" s="306" t="str">
        <f t="shared" si="7"/>
        <v>FLOW</v>
      </c>
      <c r="AQ13" s="306"/>
      <c r="AR13" s="306"/>
      <c r="AS13" s="306"/>
      <c r="AT13" s="306"/>
      <c r="AU13" s="72" t="s">
        <v>944</v>
      </c>
      <c r="AV13" s="310" t="s">
        <v>593</v>
      </c>
      <c r="AW13" s="304" t="s">
        <v>118</v>
      </c>
      <c r="AX13" s="311">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3517</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12</v>
      </c>
      <c r="AP14" s="306" t="str">
        <f t="shared" si="7"/>
        <v>STABLE</v>
      </c>
      <c r="AQ14" s="306"/>
      <c r="AR14" s="306"/>
      <c r="AS14" s="306"/>
      <c r="AT14" s="306"/>
      <c r="AU14" s="72" t="s">
        <v>944</v>
      </c>
      <c r="AV14" s="310" t="s">
        <v>56</v>
      </c>
      <c r="AW14" s="304" t="s">
        <v>57</v>
      </c>
      <c r="AX14" s="311">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3517</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132</v>
      </c>
      <c r="AP15" s="306" t="str">
        <f t="shared" si="7"/>
        <v>FLOW</v>
      </c>
      <c r="AQ15" s="306"/>
      <c r="AR15" s="306"/>
      <c r="AS15" s="306"/>
      <c r="AT15" s="306"/>
      <c r="AU15" s="72" t="s">
        <v>944</v>
      </c>
      <c r="AV15" s="310" t="s">
        <v>171</v>
      </c>
      <c r="AW15" s="304" t="s">
        <v>172</v>
      </c>
      <c r="AX15" s="311">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3629</v>
      </c>
      <c r="FD15" s="7" t="s">
        <v>3050</v>
      </c>
      <c r="FE15" s="7">
        <f t="shared" si="10"/>
        <v>8661</v>
      </c>
      <c r="FF15" s="72">
        <f t="shared" si="11"/>
        <v>41105</v>
      </c>
      <c r="FG15" t="s">
        <v>3517</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43</v>
      </c>
      <c r="AP16" s="306" t="str">
        <f t="shared" si="7"/>
        <v>FLOW</v>
      </c>
      <c r="AQ16" s="306"/>
      <c r="AR16" s="306"/>
      <c r="AS16" s="306"/>
      <c r="AT16" s="306"/>
      <c r="AU16" s="72" t="s">
        <v>1794</v>
      </c>
      <c r="AV16" s="310" t="s">
        <v>132</v>
      </c>
      <c r="AW16" s="304" t="s">
        <v>133</v>
      </c>
      <c r="AX16" s="311">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1</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3517</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43</v>
      </c>
      <c r="AP17" s="306" t="str">
        <f t="shared" si="7"/>
        <v>FLOW</v>
      </c>
      <c r="AQ17" s="306"/>
      <c r="AR17" s="306"/>
      <c r="AS17" s="306"/>
      <c r="AT17" s="306"/>
      <c r="AU17" s="72" t="s">
        <v>1794</v>
      </c>
      <c r="AV17" s="310" t="s">
        <v>741</v>
      </c>
      <c r="AW17" s="304" t="s">
        <v>136</v>
      </c>
      <c r="AX17" s="311">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3517</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3517</v>
      </c>
    </row>
    <row r="19" spans="1:163" ht="17.25">
      <c r="A19" s="72">
        <v>467360608</v>
      </c>
      <c r="B19" s="304" t="s">
        <v>2081</v>
      </c>
      <c r="C19" s="72" t="s">
        <v>1776</v>
      </c>
      <c r="D19" s="72" t="s">
        <v>3519</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12</v>
      </c>
      <c r="AP19" s="306" t="str">
        <f t="shared" si="7"/>
        <v>STABLE</v>
      </c>
      <c r="AQ19" s="306"/>
      <c r="AR19" s="306"/>
      <c r="AS19" s="306"/>
      <c r="AT19" s="306"/>
      <c r="AU19" s="72" t="s">
        <v>1130</v>
      </c>
      <c r="AV19" s="310" t="s">
        <v>2227</v>
      </c>
      <c r="AW19" s="304" t="s">
        <v>1365</v>
      </c>
      <c r="AX19" s="311">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3518</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43</v>
      </c>
      <c r="AP20" s="306" t="str">
        <f t="shared" si="7"/>
        <v>FLOW</v>
      </c>
      <c r="AQ20" s="306"/>
      <c r="AR20" s="306"/>
      <c r="AS20" s="306"/>
      <c r="AT20" s="306"/>
      <c r="AU20" s="72" t="s">
        <v>1794</v>
      </c>
      <c r="AV20" s="310" t="s">
        <v>723</v>
      </c>
      <c r="AW20" s="304" t="s">
        <v>724</v>
      </c>
      <c r="AX20" s="311">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3517</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43</v>
      </c>
      <c r="AP21" s="306" t="str">
        <f t="shared" si="7"/>
        <v>FLOW</v>
      </c>
      <c r="AQ21" s="306"/>
      <c r="AR21" s="306"/>
      <c r="AS21" s="306"/>
      <c r="AT21" s="306"/>
      <c r="AU21" s="72" t="s">
        <v>1794</v>
      </c>
      <c r="AV21" s="310" t="s">
        <v>669</v>
      </c>
      <c r="AW21" s="304" t="s">
        <v>148</v>
      </c>
      <c r="AX21" s="311">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3517</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8"/>
      <c r="AF22" s="309" t="s">
        <v>1798</v>
      </c>
      <c r="AG22" s="7" t="s">
        <v>1130</v>
      </c>
      <c r="AH22" s="72" t="s">
        <v>903</v>
      </c>
      <c r="AI22" s="7" t="s">
        <v>1130</v>
      </c>
      <c r="AJ22" s="7" t="s">
        <v>1130</v>
      </c>
      <c r="AK22" s="7" t="s">
        <v>1130</v>
      </c>
      <c r="AL22" s="7">
        <v>26680</v>
      </c>
      <c r="AM22" s="255">
        <v>168058</v>
      </c>
      <c r="AN22" s="258">
        <v>88</v>
      </c>
      <c r="AO22" s="306">
        <v>104</v>
      </c>
      <c r="AP22" s="306" t="str">
        <f t="shared" si="7"/>
        <v>FLOW</v>
      </c>
      <c r="AQ22" s="306"/>
      <c r="AR22" s="306"/>
      <c r="AS22" s="306"/>
      <c r="AT22" s="306"/>
      <c r="AU22" s="72" t="s">
        <v>1794</v>
      </c>
      <c r="AV22" s="310" t="s">
        <v>905</v>
      </c>
      <c r="AW22" s="304" t="s">
        <v>281</v>
      </c>
      <c r="AX22" s="311">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3517</v>
      </c>
    </row>
    <row r="23" spans="1:163" ht="17.25">
      <c r="A23" s="72">
        <v>464104095</v>
      </c>
      <c r="B23" s="304" t="s">
        <v>2119</v>
      </c>
      <c r="C23" s="72"/>
      <c r="D23" s="72"/>
      <c r="E23" s="72"/>
      <c r="F23" s="72"/>
      <c r="G23" s="306"/>
      <c r="H23" s="306" t="s">
        <v>3552</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3518</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43</v>
      </c>
      <c r="AP24" s="306" t="str">
        <f t="shared" si="7"/>
        <v>FLOW</v>
      </c>
      <c r="AQ24" s="306"/>
      <c r="AR24" s="306"/>
      <c r="AS24" s="306"/>
      <c r="AT24" s="306"/>
      <c r="AU24" s="72" t="s">
        <v>1130</v>
      </c>
      <c r="AV24" s="310" t="s">
        <v>2258</v>
      </c>
      <c r="AW24" s="304" t="s">
        <v>136</v>
      </c>
      <c r="AX24" s="311">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3568</v>
      </c>
      <c r="EY24" s="313">
        <v>46185</v>
      </c>
      <c r="EZ24" s="313"/>
      <c r="FA24" s="183"/>
      <c r="FB24" s="313"/>
      <c r="FC24" s="7"/>
      <c r="FD24" s="7" t="s">
        <v>3059</v>
      </c>
      <c r="FE24" s="7">
        <f t="shared" si="10"/>
        <v>6623</v>
      </c>
      <c r="FF24" s="72">
        <f t="shared" si="11"/>
        <v>13292</v>
      </c>
      <c r="FG24" t="s">
        <v>3517</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104</v>
      </c>
      <c r="AP25" s="306" t="str">
        <f t="shared" si="7"/>
        <v>STABLE</v>
      </c>
      <c r="AQ25" s="306"/>
      <c r="AR25" s="306"/>
      <c r="AS25" s="306"/>
      <c r="AT25" s="306"/>
      <c r="AU25" s="72" t="s">
        <v>944</v>
      </c>
      <c r="AV25" s="310" t="s">
        <v>256</v>
      </c>
      <c r="AW25" s="304" t="s">
        <v>118</v>
      </c>
      <c r="AX25" s="311">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3517</v>
      </c>
    </row>
    <row r="26" spans="1:163" ht="17.25">
      <c r="A26" s="72">
        <v>462452555</v>
      </c>
      <c r="B26" s="304" t="s">
        <v>906</v>
      </c>
      <c r="C26" s="72" t="s">
        <v>1776</v>
      </c>
      <c r="D26" s="72" t="s">
        <v>3626</v>
      </c>
      <c r="E26" s="72">
        <v>8300</v>
      </c>
      <c r="F26" s="72"/>
      <c r="G26" s="306"/>
      <c r="H26" s="306"/>
      <c r="I26" s="72">
        <v>8055</v>
      </c>
      <c r="J26" s="72">
        <v>7035</v>
      </c>
      <c r="K26" s="258">
        <f t="shared" si="12"/>
        <v>7174</v>
      </c>
      <c r="L26" s="258">
        <f t="shared" si="1"/>
        <v>7074</v>
      </c>
      <c r="M26" s="307">
        <v>1</v>
      </c>
      <c r="N26" s="72" t="s">
        <v>1281</v>
      </c>
      <c r="O26" s="72" t="s">
        <v>1282</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PAID</v>
      </c>
      <c r="Z26" s="72" t="s">
        <v>1282</v>
      </c>
      <c r="AA26" s="72" t="s">
        <v>1328</v>
      </c>
      <c r="AB26" s="304" t="s">
        <v>3540</v>
      </c>
      <c r="AC26" s="72">
        <v>18</v>
      </c>
      <c r="AD26" s="72" t="s">
        <v>3023</v>
      </c>
      <c r="AE26" s="308"/>
      <c r="AF26" s="309" t="s">
        <v>1130</v>
      </c>
      <c r="AG26" s="7" t="s">
        <v>1130</v>
      </c>
      <c r="AH26" s="72" t="s">
        <v>903</v>
      </c>
      <c r="AI26" s="7" t="s">
        <v>1130</v>
      </c>
      <c r="AJ26" s="7" t="s">
        <v>1130</v>
      </c>
      <c r="AK26" s="7" t="s">
        <v>1130</v>
      </c>
      <c r="AL26" s="7">
        <v>13114</v>
      </c>
      <c r="AM26" s="255">
        <v>164668</v>
      </c>
      <c r="AN26" s="258">
        <v>27</v>
      </c>
      <c r="AO26" s="306">
        <v>43</v>
      </c>
      <c r="AP26" s="306" t="str">
        <f t="shared" si="7"/>
        <v>FLOW</v>
      </c>
      <c r="AQ26" s="306"/>
      <c r="AR26" s="306"/>
      <c r="AS26" s="306"/>
      <c r="AT26" s="306"/>
      <c r="AU26" s="72" t="s">
        <v>1794</v>
      </c>
      <c r="AV26" s="310" t="s">
        <v>907</v>
      </c>
      <c r="AW26" s="304" t="s">
        <v>908</v>
      </c>
      <c r="AX26" s="311">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3517</v>
      </c>
    </row>
    <row r="27" spans="1:163" ht="17.25">
      <c r="A27" s="72">
        <v>465042758</v>
      </c>
      <c r="B27" s="304" t="s">
        <v>1422</v>
      </c>
      <c r="C27" s="72" t="s">
        <v>1776</v>
      </c>
      <c r="D27" s="72" t="s">
        <v>3548</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12</v>
      </c>
      <c r="AP27" s="306" t="str">
        <f t="shared" si="7"/>
        <v>STABLE</v>
      </c>
      <c r="AQ27" s="306"/>
      <c r="AR27" s="306"/>
      <c r="AS27" s="306"/>
      <c r="AT27" s="306"/>
      <c r="AU27" s="72" t="s">
        <v>1794</v>
      </c>
      <c r="AV27" s="310" t="s">
        <v>1423</v>
      </c>
      <c r="AW27" s="304" t="s">
        <v>1424</v>
      </c>
      <c r="AX27" s="311">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3517</v>
      </c>
    </row>
    <row r="28" spans="1:163" ht="17.25">
      <c r="A28" s="72">
        <v>466953270</v>
      </c>
      <c r="B28" s="304" t="s">
        <v>279</v>
      </c>
      <c r="C28" s="72" t="s">
        <v>1776</v>
      </c>
      <c r="D28" s="72" t="s">
        <v>3626</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43</v>
      </c>
      <c r="AP28" s="306" t="str">
        <f t="shared" si="7"/>
        <v>FLOW</v>
      </c>
      <c r="AQ28" s="306"/>
      <c r="AR28" s="306"/>
      <c r="AS28" s="306"/>
      <c r="AT28" s="306"/>
      <c r="AU28" s="72" t="s">
        <v>1794</v>
      </c>
      <c r="AV28" s="310" t="s">
        <v>280</v>
      </c>
      <c r="AW28" s="304" t="s">
        <v>281</v>
      </c>
      <c r="AX28" s="311">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3517</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12</v>
      </c>
      <c r="AP29" s="306" t="str">
        <f t="shared" si="7"/>
        <v>STABLE</v>
      </c>
      <c r="AQ29" s="306"/>
      <c r="AR29" s="306"/>
      <c r="AS29" s="306"/>
      <c r="AT29" s="306"/>
      <c r="AU29" s="72" t="s">
        <v>1130</v>
      </c>
      <c r="AV29" s="310" t="s">
        <v>2247</v>
      </c>
      <c r="AW29" s="304" t="s">
        <v>2332</v>
      </c>
      <c r="AX29" s="311">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3518</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8"/>
      <c r="AF30" s="309" t="s">
        <v>1798</v>
      </c>
      <c r="AG30" s="7" t="s">
        <v>1130</v>
      </c>
      <c r="AH30" s="72" t="s">
        <v>772</v>
      </c>
      <c r="AI30" s="7" t="s">
        <v>1130</v>
      </c>
      <c r="AJ30" s="7" t="s">
        <v>1130</v>
      </c>
      <c r="AK30" s="7" t="s">
        <v>1130</v>
      </c>
      <c r="AL30" s="7">
        <v>19399</v>
      </c>
      <c r="AM30" s="255">
        <v>155641</v>
      </c>
      <c r="AN30" s="258">
        <v>88</v>
      </c>
      <c r="AO30" s="306">
        <v>104</v>
      </c>
      <c r="AP30" s="306" t="str">
        <f t="shared" si="7"/>
        <v>FLOW</v>
      </c>
      <c r="AQ30" s="306"/>
      <c r="AR30" s="306"/>
      <c r="AS30" s="306"/>
      <c r="AT30" s="306"/>
      <c r="AU30" s="72" t="s">
        <v>1794</v>
      </c>
      <c r="AV30" s="310" t="s">
        <v>777</v>
      </c>
      <c r="AW30" s="304" t="s">
        <v>645</v>
      </c>
      <c r="AX30" s="311">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3517</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43</v>
      </c>
      <c r="AP31" s="306" t="str">
        <f t="shared" si="7"/>
        <v>FLOW</v>
      </c>
      <c r="AQ31" s="306"/>
      <c r="AR31" s="306"/>
      <c r="AS31" s="306"/>
      <c r="AT31" s="306"/>
      <c r="AU31" s="72" t="s">
        <v>1794</v>
      </c>
      <c r="AV31" s="310" t="s">
        <v>682</v>
      </c>
      <c r="AW31" s="304" t="s">
        <v>281</v>
      </c>
      <c r="AX31" s="311">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3</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3517</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8"/>
      <c r="AF32" s="309" t="s">
        <v>1798</v>
      </c>
      <c r="AG32" s="7" t="s">
        <v>1130</v>
      </c>
      <c r="AH32" s="72" t="s">
        <v>266</v>
      </c>
      <c r="AI32" s="7" t="s">
        <v>1130</v>
      </c>
      <c r="AJ32" s="7" t="s">
        <v>1130</v>
      </c>
      <c r="AK32" s="7" t="s">
        <v>1130</v>
      </c>
      <c r="AL32" s="7">
        <v>32931</v>
      </c>
      <c r="AM32" s="255">
        <v>153415</v>
      </c>
      <c r="AN32" s="258">
        <v>116</v>
      </c>
      <c r="AO32" s="306">
        <v>132</v>
      </c>
      <c r="AP32" s="306" t="str">
        <f t="shared" si="7"/>
        <v>FLOW</v>
      </c>
      <c r="AQ32" s="306"/>
      <c r="AR32" s="306"/>
      <c r="AS32" s="306"/>
      <c r="AT32" s="306"/>
      <c r="AU32" s="72" t="s">
        <v>944</v>
      </c>
      <c r="AV32" s="310" t="s">
        <v>273</v>
      </c>
      <c r="AW32" s="304" t="s">
        <v>118</v>
      </c>
      <c r="AX32" s="311">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3517</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8"/>
      <c r="AF33" s="309" t="s">
        <v>1798</v>
      </c>
      <c r="AG33" s="7" t="s">
        <v>1130</v>
      </c>
      <c r="AH33" s="72" t="s">
        <v>1417</v>
      </c>
      <c r="AI33" s="7" t="s">
        <v>1130</v>
      </c>
      <c r="AJ33" s="7" t="s">
        <v>1130</v>
      </c>
      <c r="AK33" s="7" t="s">
        <v>1130</v>
      </c>
      <c r="AL33" s="7">
        <v>36214</v>
      </c>
      <c r="AM33" s="255">
        <v>151395</v>
      </c>
      <c r="AN33" s="258">
        <v>178</v>
      </c>
      <c r="AO33" s="306">
        <v>194</v>
      </c>
      <c r="AP33" s="306" t="str">
        <f t="shared" si="7"/>
        <v>FLOW</v>
      </c>
      <c r="AQ33" s="306"/>
      <c r="AR33" s="306"/>
      <c r="AS33" s="306"/>
      <c r="AT33" s="306"/>
      <c r="AU33" s="72" t="s">
        <v>944</v>
      </c>
      <c r="AV33" s="310" t="s">
        <v>1622</v>
      </c>
      <c r="AW33" s="304" t="s">
        <v>478</v>
      </c>
      <c r="AX33" s="311">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3517</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8"/>
      <c r="AF34" s="309"/>
      <c r="AG34" s="7"/>
      <c r="AH34" s="72" t="s">
        <v>241</v>
      </c>
      <c r="AI34" s="7"/>
      <c r="AJ34" s="7"/>
      <c r="AK34" s="7"/>
      <c r="AL34" s="7">
        <v>6694</v>
      </c>
      <c r="AM34" s="255">
        <v>150956</v>
      </c>
      <c r="AN34" s="258">
        <v>27</v>
      </c>
      <c r="AO34" s="306">
        <v>43</v>
      </c>
      <c r="AP34" s="306" t="str">
        <f t="shared" si="7"/>
        <v>FLOW</v>
      </c>
      <c r="AQ34" s="306"/>
      <c r="AR34" s="306"/>
      <c r="AS34" s="306"/>
      <c r="AT34" s="306"/>
      <c r="AU34" s="72" t="s">
        <v>1130</v>
      </c>
      <c r="AV34" s="310" t="s">
        <v>2233</v>
      </c>
      <c r="AW34" s="304" t="s">
        <v>121</v>
      </c>
      <c r="AX34" s="311">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3517</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194</v>
      </c>
      <c r="AP35" s="306" t="str">
        <f t="shared" si="7"/>
        <v>FLOW</v>
      </c>
      <c r="AQ35" s="306"/>
      <c r="AR35" s="306"/>
      <c r="AS35" s="306"/>
      <c r="AT35" s="306"/>
      <c r="AU35" s="72" t="s">
        <v>944</v>
      </c>
      <c r="AV35" s="310" t="s">
        <v>1079</v>
      </c>
      <c r="AW35" s="304" t="s">
        <v>225</v>
      </c>
      <c r="AX35" s="311">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3517</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104</v>
      </c>
      <c r="AP36" s="306" t="str">
        <f t="shared" si="7"/>
        <v>STABLE</v>
      </c>
      <c r="AQ36" s="306"/>
      <c r="AR36" s="306"/>
      <c r="AS36" s="306"/>
      <c r="AT36" s="306"/>
      <c r="AU36" s="72" t="s">
        <v>944</v>
      </c>
      <c r="AV36" s="310" t="s">
        <v>874</v>
      </c>
      <c r="AW36" s="304" t="s">
        <v>207</v>
      </c>
      <c r="AX36" s="311">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3517</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12</v>
      </c>
      <c r="AP37" s="306" t="str">
        <f t="shared" si="7"/>
        <v>STABLE</v>
      </c>
      <c r="AQ37" s="306"/>
      <c r="AR37" s="306"/>
      <c r="AS37" s="306"/>
      <c r="AT37" s="306"/>
      <c r="AU37" s="72" t="s">
        <v>1794</v>
      </c>
      <c r="AV37" s="310" t="s">
        <v>1367</v>
      </c>
      <c r="AW37" s="304" t="s">
        <v>1368</v>
      </c>
      <c r="AX37" s="311">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3517</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194</v>
      </c>
      <c r="AP38" s="306" t="str">
        <f t="shared" si="7"/>
        <v>FLOW</v>
      </c>
      <c r="AQ38" s="306"/>
      <c r="AR38" s="306"/>
      <c r="AS38" s="306"/>
      <c r="AT38" s="306"/>
      <c r="AU38" s="72" t="s">
        <v>944</v>
      </c>
      <c r="AV38" s="310"/>
      <c r="AW38" s="304" t="s">
        <v>526</v>
      </c>
      <c r="AX38" s="311">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3518</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194</v>
      </c>
      <c r="AP39" s="306" t="str">
        <f t="shared" si="7"/>
        <v>FLOW</v>
      </c>
      <c r="AQ39" s="306"/>
      <c r="AR39" s="306"/>
      <c r="AS39" s="306"/>
      <c r="AT39" s="306"/>
      <c r="AU39" s="72" t="s">
        <v>944</v>
      </c>
      <c r="AV39" s="310" t="s">
        <v>258</v>
      </c>
      <c r="AW39" s="304" t="s">
        <v>63</v>
      </c>
      <c r="AX39" s="311">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3517</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8"/>
      <c r="AF40" s="309" t="s">
        <v>1798</v>
      </c>
      <c r="AG40" s="7" t="s">
        <v>1130</v>
      </c>
      <c r="AH40" s="72" t="s">
        <v>651</v>
      </c>
      <c r="AI40" s="7" t="s">
        <v>1130</v>
      </c>
      <c r="AJ40" s="7" t="s">
        <v>1130</v>
      </c>
      <c r="AK40" s="7" t="s">
        <v>1130</v>
      </c>
      <c r="AL40" s="7">
        <v>20024</v>
      </c>
      <c r="AM40" s="255">
        <v>132154</v>
      </c>
      <c r="AN40" s="258">
        <v>88</v>
      </c>
      <c r="AO40" s="306">
        <v>104</v>
      </c>
      <c r="AP40" s="306" t="str">
        <f t="shared" si="7"/>
        <v>FLOW</v>
      </c>
      <c r="AQ40" s="306"/>
      <c r="AR40" s="306"/>
      <c r="AS40" s="306"/>
      <c r="AT40" s="306"/>
      <c r="AU40" s="72" t="s">
        <v>944</v>
      </c>
      <c r="AV40" s="310" t="s">
        <v>1044</v>
      </c>
      <c r="AW40" s="304" t="s">
        <v>136</v>
      </c>
      <c r="AX40" s="311">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3517</v>
      </c>
    </row>
    <row r="41" spans="1:163" ht="17.25">
      <c r="A41" s="72">
        <v>464403745</v>
      </c>
      <c r="B41" s="304" t="s">
        <v>1465</v>
      </c>
      <c r="C41" s="72" t="s">
        <v>1776</v>
      </c>
      <c r="D41" s="72" t="s">
        <v>3626</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43</v>
      </c>
      <c r="AP41" s="306" t="str">
        <f t="shared" si="7"/>
        <v>FLOW</v>
      </c>
      <c r="AQ41" s="306"/>
      <c r="AR41" s="306"/>
      <c r="AS41" s="306"/>
      <c r="AT41" s="306"/>
      <c r="AU41" s="72" t="s">
        <v>1794</v>
      </c>
      <c r="AV41" s="310" t="s">
        <v>1466</v>
      </c>
      <c r="AW41" s="304" t="s">
        <v>207</v>
      </c>
      <c r="AX41" s="311">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3517</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8"/>
      <c r="AF42" s="309" t="s">
        <v>1798</v>
      </c>
      <c r="AG42" s="7" t="s">
        <v>1130</v>
      </c>
      <c r="AH42" s="72" t="s">
        <v>781</v>
      </c>
      <c r="AI42" s="7" t="s">
        <v>1130</v>
      </c>
      <c r="AJ42" s="7" t="s">
        <v>1130</v>
      </c>
      <c r="AK42" s="7" t="s">
        <v>1130</v>
      </c>
      <c r="AL42" s="7">
        <v>41615</v>
      </c>
      <c r="AM42" s="255">
        <v>129581</v>
      </c>
      <c r="AN42" s="258">
        <v>178</v>
      </c>
      <c r="AO42" s="306">
        <v>194</v>
      </c>
      <c r="AP42" s="306" t="str">
        <f t="shared" si="7"/>
        <v>FLOW</v>
      </c>
      <c r="AQ42" s="306"/>
      <c r="AR42" s="306"/>
      <c r="AS42" s="306"/>
      <c r="AT42" s="306"/>
      <c r="AU42" s="72" t="s">
        <v>944</v>
      </c>
      <c r="AV42" s="310" t="s">
        <v>1623</v>
      </c>
      <c r="AW42" s="304" t="s">
        <v>319</v>
      </c>
      <c r="AX42" s="311">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3517</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132</v>
      </c>
      <c r="AP43" s="306" t="str">
        <f t="shared" si="7"/>
        <v>FLOW</v>
      </c>
      <c r="AQ43" s="306"/>
      <c r="AR43" s="306"/>
      <c r="AS43" s="306"/>
      <c r="AT43" s="306"/>
      <c r="AU43" s="72" t="s">
        <v>944</v>
      </c>
      <c r="AV43" s="310" t="s">
        <v>638</v>
      </c>
      <c r="AW43" s="304" t="s">
        <v>639</v>
      </c>
      <c r="AX43" s="311">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3517</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12</v>
      </c>
      <c r="AP44" s="306" t="str">
        <f t="shared" si="7"/>
        <v>STABLE</v>
      </c>
      <c r="AQ44" s="306"/>
      <c r="AR44" s="306"/>
      <c r="AS44" s="306"/>
      <c r="AT44" s="306"/>
      <c r="AU44" s="72" t="s">
        <v>1130</v>
      </c>
      <c r="AV44" s="310" t="s">
        <v>2319</v>
      </c>
      <c r="AW44" s="304" t="s">
        <v>118</v>
      </c>
      <c r="AX44" s="311">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3569</v>
      </c>
      <c r="EY44" s="313">
        <v>46188</v>
      </c>
      <c r="EZ44" s="313"/>
      <c r="FA44" s="183"/>
      <c r="FB44" s="313"/>
      <c r="FC44" s="7"/>
      <c r="FD44" s="7" t="s">
        <v>3079</v>
      </c>
      <c r="FE44" s="7">
        <f t="shared" si="10"/>
        <v>5648</v>
      </c>
      <c r="FF44" s="72">
        <f t="shared" si="11"/>
        <v>11688</v>
      </c>
      <c r="FG44" t="s">
        <v>3517</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43</v>
      </c>
      <c r="AP45" s="306" t="str">
        <f t="shared" si="7"/>
        <v>FLOW</v>
      </c>
      <c r="AQ45" s="306"/>
      <c r="AR45" s="306"/>
      <c r="AS45" s="306"/>
      <c r="AT45" s="306"/>
      <c r="AU45" s="72" t="s">
        <v>1794</v>
      </c>
      <c r="AV45" s="310" t="s">
        <v>473</v>
      </c>
      <c r="AW45" s="304" t="s">
        <v>394</v>
      </c>
      <c r="AX45" s="311">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3517</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12</v>
      </c>
      <c r="AP46" s="306" t="str">
        <f t="shared" si="7"/>
        <v>STABLE</v>
      </c>
      <c r="AQ46" s="306"/>
      <c r="AR46" s="306"/>
      <c r="AS46" s="306"/>
      <c r="AT46" s="306"/>
      <c r="AU46" s="72" t="s">
        <v>1130</v>
      </c>
      <c r="AV46" s="310" t="s">
        <v>2302</v>
      </c>
      <c r="AW46" s="304" t="s">
        <v>175</v>
      </c>
      <c r="AX46" s="311">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3570</v>
      </c>
      <c r="EY46" s="313">
        <v>46185</v>
      </c>
      <c r="EZ46" s="313"/>
      <c r="FA46" s="183"/>
      <c r="FB46" s="313"/>
      <c r="FC46" s="7"/>
      <c r="FD46" s="7" t="s">
        <v>3081</v>
      </c>
      <c r="FE46" s="7">
        <f t="shared" si="10"/>
        <v>5096</v>
      </c>
      <c r="FF46" s="72">
        <f t="shared" si="11"/>
        <v>10123</v>
      </c>
      <c r="FG46" t="s">
        <v>3517</v>
      </c>
    </row>
    <row r="47" spans="1:163" ht="17.25">
      <c r="A47" s="72">
        <v>464450501</v>
      </c>
      <c r="B47" s="304" t="s">
        <v>606</v>
      </c>
      <c r="C47" s="72" t="s">
        <v>1776</v>
      </c>
      <c r="D47" s="72" t="s">
        <v>3559</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8"/>
      <c r="AF47" s="309" t="s">
        <v>1798</v>
      </c>
      <c r="AG47" s="7" t="s">
        <v>1130</v>
      </c>
      <c r="AH47" s="72" t="s">
        <v>600</v>
      </c>
      <c r="AI47" s="7" t="s">
        <v>1130</v>
      </c>
      <c r="AJ47" s="7" t="s">
        <v>1130</v>
      </c>
      <c r="AK47" s="7" t="s">
        <v>1130</v>
      </c>
      <c r="AL47" s="7">
        <v>33827</v>
      </c>
      <c r="AM47" s="255">
        <v>126444</v>
      </c>
      <c r="AN47" s="258">
        <v>116</v>
      </c>
      <c r="AO47" s="306">
        <v>132</v>
      </c>
      <c r="AP47" s="306" t="str">
        <f t="shared" si="7"/>
        <v>FLOW</v>
      </c>
      <c r="AQ47" s="306"/>
      <c r="AR47" s="306"/>
      <c r="AS47" s="306"/>
      <c r="AT47" s="306"/>
      <c r="AU47" s="72" t="s">
        <v>944</v>
      </c>
      <c r="AV47" s="310" t="s">
        <v>607</v>
      </c>
      <c r="AW47" s="304" t="s">
        <v>608</v>
      </c>
      <c r="AX47" s="311">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3517</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8"/>
      <c r="AF48" s="309" t="s">
        <v>1798</v>
      </c>
      <c r="AG48" s="7" t="s">
        <v>1130</v>
      </c>
      <c r="AH48" s="72" t="s">
        <v>1105</v>
      </c>
      <c r="AI48" s="7" t="s">
        <v>1130</v>
      </c>
      <c r="AJ48" s="7" t="s">
        <v>1130</v>
      </c>
      <c r="AK48" s="7" t="s">
        <v>1130</v>
      </c>
      <c r="AL48" s="7">
        <v>20005</v>
      </c>
      <c r="AM48" s="255">
        <v>124058</v>
      </c>
      <c r="AN48" s="258">
        <v>88</v>
      </c>
      <c r="AO48" s="306">
        <v>104</v>
      </c>
      <c r="AP48" s="306" t="str">
        <f t="shared" si="7"/>
        <v>FLOW</v>
      </c>
      <c r="AQ48" s="306"/>
      <c r="AR48" s="306"/>
      <c r="AS48" s="306"/>
      <c r="AT48" s="306"/>
      <c r="AU48" s="72" t="s">
        <v>944</v>
      </c>
      <c r="AV48" s="310" t="s">
        <v>1042</v>
      </c>
      <c r="AW48" s="304" t="s">
        <v>1086</v>
      </c>
      <c r="AX48" s="311">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3517</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73</v>
      </c>
      <c r="AP49" s="306" t="str">
        <f t="shared" si="7"/>
        <v>FLOW</v>
      </c>
      <c r="AQ49" s="306"/>
      <c r="AR49" s="306"/>
      <c r="AS49" s="306"/>
      <c r="AT49" s="306"/>
      <c r="AU49" s="72" t="s">
        <v>1794</v>
      </c>
      <c r="AV49" s="310" t="s">
        <v>1370</v>
      </c>
      <c r="AW49" s="304" t="s">
        <v>136</v>
      </c>
      <c r="AX49" s="311">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3628</v>
      </c>
      <c r="FD49" s="7" t="s">
        <v>3084</v>
      </c>
      <c r="FE49" s="7">
        <f t="shared" si="10"/>
        <v>5707</v>
      </c>
      <c r="FF49" s="72">
        <f t="shared" si="11"/>
        <v>17122</v>
      </c>
      <c r="FG49" t="s">
        <v>3517</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12</v>
      </c>
      <c r="AP50" s="306" t="str">
        <f t="shared" si="7"/>
        <v>STABLE</v>
      </c>
      <c r="AQ50" s="306"/>
      <c r="AR50" s="306"/>
      <c r="AS50" s="306"/>
      <c r="AT50" s="306"/>
      <c r="AU50" s="72" t="s">
        <v>1794</v>
      </c>
      <c r="AV50" s="310" t="s">
        <v>1624</v>
      </c>
      <c r="AW50" s="304" t="s">
        <v>1724</v>
      </c>
      <c r="AX50" s="311">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3517</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8"/>
      <c r="AF51" s="309" t="s">
        <v>1130</v>
      </c>
      <c r="AG51" s="7" t="s">
        <v>1130</v>
      </c>
      <c r="AH51" s="72" t="s">
        <v>18</v>
      </c>
      <c r="AI51" s="7" t="s">
        <v>1130</v>
      </c>
      <c r="AJ51" s="7" t="s">
        <v>1130</v>
      </c>
      <c r="AK51" s="7" t="s">
        <v>1130</v>
      </c>
      <c r="AL51" s="7">
        <v>14562</v>
      </c>
      <c r="AM51" s="255">
        <v>121128</v>
      </c>
      <c r="AN51" s="258">
        <v>57</v>
      </c>
      <c r="AO51" s="306">
        <v>73</v>
      </c>
      <c r="AP51" s="306" t="str">
        <f t="shared" si="7"/>
        <v>FLOW</v>
      </c>
      <c r="AQ51" s="306"/>
      <c r="AR51" s="306"/>
      <c r="AS51" s="306"/>
      <c r="AT51" s="306"/>
      <c r="AU51" s="72" t="s">
        <v>944</v>
      </c>
      <c r="AV51" s="310" t="s">
        <v>1075</v>
      </c>
      <c r="AW51" s="304" t="s">
        <v>733</v>
      </c>
      <c r="AX51" s="311">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3517</v>
      </c>
    </row>
    <row r="52" spans="1:163" ht="17.25">
      <c r="A52" s="72">
        <v>462452784</v>
      </c>
      <c r="B52" s="304" t="s">
        <v>381</v>
      </c>
      <c r="C52" s="72" t="s">
        <v>1776</v>
      </c>
      <c r="D52" s="72" t="s">
        <v>3626</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43</v>
      </c>
      <c r="AP52" s="306" t="str">
        <f t="shared" si="7"/>
        <v>FLOW</v>
      </c>
      <c r="AQ52" s="306"/>
      <c r="AR52" s="306"/>
      <c r="AS52" s="306"/>
      <c r="AT52" s="306"/>
      <c r="AU52" s="72" t="s">
        <v>1794</v>
      </c>
      <c r="AV52" s="310" t="s">
        <v>383</v>
      </c>
      <c r="AW52" s="304" t="s">
        <v>384</v>
      </c>
      <c r="AX52" s="311">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1</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3517</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43</v>
      </c>
      <c r="AP53" s="306" t="str">
        <f t="shared" si="7"/>
        <v>FLOW</v>
      </c>
      <c r="AQ53" s="306"/>
      <c r="AR53" s="306"/>
      <c r="AS53" s="306"/>
      <c r="AT53" s="306"/>
      <c r="AU53" s="72" t="s">
        <v>1130</v>
      </c>
      <c r="AV53" s="310" t="s">
        <v>2270</v>
      </c>
      <c r="AW53" s="304" t="s">
        <v>2335</v>
      </c>
      <c r="AX53" s="311">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3571</v>
      </c>
      <c r="EY53" s="313">
        <v>46187</v>
      </c>
      <c r="EZ53" s="313"/>
      <c r="FA53" s="183"/>
      <c r="FB53" s="313"/>
      <c r="FC53" s="7"/>
      <c r="FD53" s="7" t="s">
        <v>3088</v>
      </c>
      <c r="FE53" s="7">
        <f t="shared" si="10"/>
        <v>7346</v>
      </c>
      <c r="FF53" s="72">
        <f t="shared" si="11"/>
        <v>14697</v>
      </c>
      <c r="FG53" t="s">
        <v>3517</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12</v>
      </c>
      <c r="AP54" s="306" t="str">
        <f t="shared" si="7"/>
        <v>STABLE</v>
      </c>
      <c r="AQ54" s="306"/>
      <c r="AR54" s="306"/>
      <c r="AS54" s="306"/>
      <c r="AT54" s="306"/>
      <c r="AU54" s="72" t="s">
        <v>1130</v>
      </c>
      <c r="AV54" s="310" t="s">
        <v>2286</v>
      </c>
      <c r="AW54" s="304" t="s">
        <v>118</v>
      </c>
      <c r="AX54" s="311">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3517</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132</v>
      </c>
      <c r="AP55" s="306" t="str">
        <f t="shared" si="7"/>
        <v>FLOW</v>
      </c>
      <c r="AQ55" s="306"/>
      <c r="AR55" s="306"/>
      <c r="AS55" s="306"/>
      <c r="AT55" s="306"/>
      <c r="AU55" s="72" t="s">
        <v>944</v>
      </c>
      <c r="AV55" s="310" t="s">
        <v>895</v>
      </c>
      <c r="AW55" s="304" t="s">
        <v>896</v>
      </c>
      <c r="AX55" s="311">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3517</v>
      </c>
    </row>
    <row r="56" spans="1:163" ht="17.25">
      <c r="A56" s="72">
        <v>463860514</v>
      </c>
      <c r="B56" s="304" t="s">
        <v>282</v>
      </c>
      <c r="C56" s="72" t="s">
        <v>1776</v>
      </c>
      <c r="D56" s="72" t="s">
        <v>3539</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8"/>
      <c r="AF56" s="309" t="s">
        <v>1130</v>
      </c>
      <c r="AG56" s="7" t="s">
        <v>1130</v>
      </c>
      <c r="AH56" s="72" t="s">
        <v>266</v>
      </c>
      <c r="AI56" s="7" t="s">
        <v>1130</v>
      </c>
      <c r="AJ56" s="7" t="s">
        <v>1130</v>
      </c>
      <c r="AK56" s="7" t="s">
        <v>1130</v>
      </c>
      <c r="AL56" s="7">
        <v>11416</v>
      </c>
      <c r="AM56" s="255">
        <v>116143</v>
      </c>
      <c r="AN56" s="258">
        <v>27</v>
      </c>
      <c r="AO56" s="306">
        <v>43</v>
      </c>
      <c r="AP56" s="306" t="str">
        <f t="shared" si="7"/>
        <v>FLOW</v>
      </c>
      <c r="AQ56" s="306"/>
      <c r="AR56" s="306"/>
      <c r="AS56" s="306"/>
      <c r="AT56" s="306"/>
      <c r="AU56" s="72" t="s">
        <v>1794</v>
      </c>
      <c r="AV56" s="310"/>
      <c r="AW56" s="304" t="s">
        <v>175</v>
      </c>
      <c r="AX56" s="311">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3517</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3628</v>
      </c>
      <c r="FD57" s="7" t="s">
        <v>3091</v>
      </c>
      <c r="FE57" s="7">
        <f t="shared" si="10"/>
        <v>4754</v>
      </c>
      <c r="FF57" s="72">
        <f t="shared" si="11"/>
        <v>9576</v>
      </c>
      <c r="FG57" t="s">
        <v>3517</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43</v>
      </c>
      <c r="AP58" s="306" t="str">
        <f t="shared" si="7"/>
        <v>FLOW</v>
      </c>
      <c r="AQ58" s="306"/>
      <c r="AR58" s="306"/>
      <c r="AS58" s="306"/>
      <c r="AT58" s="306"/>
      <c r="AU58" s="72" t="s">
        <v>1130</v>
      </c>
      <c r="AV58" s="310" t="s">
        <v>2285</v>
      </c>
      <c r="AW58" s="304" t="s">
        <v>2340</v>
      </c>
      <c r="AX58" s="311">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3518</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163</v>
      </c>
      <c r="AP59" s="306" t="str">
        <f t="shared" si="7"/>
        <v>FLOW</v>
      </c>
      <c r="AQ59" s="306"/>
      <c r="AR59" s="306"/>
      <c r="AS59" s="306"/>
      <c r="AT59" s="306"/>
      <c r="AU59" s="72" t="s">
        <v>944</v>
      </c>
      <c r="AV59" s="310" t="s">
        <v>564</v>
      </c>
      <c r="AW59" s="304" t="s">
        <v>298</v>
      </c>
      <c r="AX59" s="311">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3517</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43</v>
      </c>
      <c r="AP60" s="306" t="str">
        <f t="shared" si="7"/>
        <v>FLOW</v>
      </c>
      <c r="AQ60" s="306"/>
      <c r="AR60" s="306"/>
      <c r="AS60" s="306"/>
      <c r="AT60" s="306"/>
      <c r="AU60" s="72" t="s">
        <v>1794</v>
      </c>
      <c r="AV60" s="310" t="s">
        <v>376</v>
      </c>
      <c r="AW60" s="304" t="s">
        <v>377</v>
      </c>
      <c r="AX60" s="311">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3517</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104</v>
      </c>
      <c r="AP61" s="306" t="str">
        <f t="shared" si="7"/>
        <v>STABLE</v>
      </c>
      <c r="AQ61" s="306"/>
      <c r="AR61" s="306"/>
      <c r="AS61" s="306"/>
      <c r="AT61" s="306"/>
      <c r="AU61" s="72" t="s">
        <v>944</v>
      </c>
      <c r="AV61" s="310" t="s">
        <v>492</v>
      </c>
      <c r="AW61" s="304" t="s">
        <v>493</v>
      </c>
      <c r="AX61" s="311">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3517</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3517</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8"/>
      <c r="AF63" s="309" t="s">
        <v>1798</v>
      </c>
      <c r="AG63" s="7" t="s">
        <v>1130</v>
      </c>
      <c r="AH63" s="72" t="s">
        <v>1744</v>
      </c>
      <c r="AI63" s="7" t="s">
        <v>1130</v>
      </c>
      <c r="AJ63" s="7" t="s">
        <v>1130</v>
      </c>
      <c r="AK63" s="7" t="s">
        <v>1130</v>
      </c>
      <c r="AL63" s="7">
        <v>32413</v>
      </c>
      <c r="AM63" s="255">
        <v>111903</v>
      </c>
      <c r="AN63" s="258">
        <v>178</v>
      </c>
      <c r="AO63" s="306">
        <v>194</v>
      </c>
      <c r="AP63" s="306" t="str">
        <f t="shared" si="7"/>
        <v>FLOW</v>
      </c>
      <c r="AQ63" s="306"/>
      <c r="AR63" s="306"/>
      <c r="AS63" s="306"/>
      <c r="AT63" s="306"/>
      <c r="AU63" s="72" t="s">
        <v>944</v>
      </c>
      <c r="AV63" s="310" t="s">
        <v>1626</v>
      </c>
      <c r="AW63" s="304" t="s">
        <v>20</v>
      </c>
      <c r="AX63" s="311">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3517</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43</v>
      </c>
      <c r="AP64" s="306" t="str">
        <f t="shared" si="7"/>
        <v>FLOW</v>
      </c>
      <c r="AQ64" s="306"/>
      <c r="AR64" s="306"/>
      <c r="AS64" s="306"/>
      <c r="AT64" s="306"/>
      <c r="AU64" s="72" t="s">
        <v>1794</v>
      </c>
      <c r="AV64" s="310" t="s">
        <v>687</v>
      </c>
      <c r="AW64" s="304" t="s">
        <v>645</v>
      </c>
      <c r="AX64" s="311">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3517</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8"/>
      <c r="AF65" s="309" t="s">
        <v>1130</v>
      </c>
      <c r="AG65" s="7" t="s">
        <v>1130</v>
      </c>
      <c r="AH65" s="72" t="s">
        <v>527</v>
      </c>
      <c r="AI65" s="7" t="s">
        <v>1130</v>
      </c>
      <c r="AJ65" s="7" t="s">
        <v>1130</v>
      </c>
      <c r="AK65" s="7" t="s">
        <v>1130</v>
      </c>
      <c r="AL65" s="7">
        <v>16747</v>
      </c>
      <c r="AM65" s="255">
        <v>110472</v>
      </c>
      <c r="AN65" s="258">
        <v>57</v>
      </c>
      <c r="AO65" s="306">
        <v>73</v>
      </c>
      <c r="AP65" s="306" t="str">
        <f t="shared" si="7"/>
        <v>FLOW</v>
      </c>
      <c r="AQ65" s="306"/>
      <c r="AR65" s="306"/>
      <c r="AS65" s="306"/>
      <c r="AT65" s="306"/>
      <c r="AU65" s="72" t="s">
        <v>1794</v>
      </c>
      <c r="AV65" s="310" t="s">
        <v>529</v>
      </c>
      <c r="AW65" s="304" t="s">
        <v>319</v>
      </c>
      <c r="AX65" s="311">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3517</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8"/>
      <c r="AF66" s="309" t="s">
        <v>1130</v>
      </c>
      <c r="AG66" s="7" t="s">
        <v>1130</v>
      </c>
      <c r="AH66" s="72" t="s">
        <v>1429</v>
      </c>
      <c r="AI66" s="7" t="s">
        <v>1130</v>
      </c>
      <c r="AJ66" s="7" t="s">
        <v>1130</v>
      </c>
      <c r="AK66" s="7" t="s">
        <v>1130</v>
      </c>
      <c r="AL66" s="7">
        <v>10634</v>
      </c>
      <c r="AM66" s="255">
        <v>109987</v>
      </c>
      <c r="AN66" s="258">
        <v>27</v>
      </c>
      <c r="AO66" s="306">
        <v>12</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3628</v>
      </c>
      <c r="FD66" s="7" t="s">
        <v>3099</v>
      </c>
      <c r="FE66" s="7">
        <f t="shared" si="10"/>
        <v>6584</v>
      </c>
      <c r="FF66" s="72">
        <f t="shared" si="11"/>
        <v>14178</v>
      </c>
      <c r="FG66" t="s">
        <v>3517</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104</v>
      </c>
      <c r="AP67" s="306" t="str">
        <f t="shared" si="21"/>
        <v>FLOW</v>
      </c>
      <c r="AQ67" s="306"/>
      <c r="AR67" s="306"/>
      <c r="AS67" s="306"/>
      <c r="AT67" s="306"/>
      <c r="AU67" s="72" t="s">
        <v>944</v>
      </c>
      <c r="AV67" s="310" t="s">
        <v>569</v>
      </c>
      <c r="AW67" s="304" t="s">
        <v>570</v>
      </c>
      <c r="AX67" s="311">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3628</v>
      </c>
      <c r="FD67" s="7" t="s">
        <v>3100</v>
      </c>
      <c r="FE67" s="7">
        <f t="shared" ref="FE67:FE130" si="24">IF((J67+R67)&lt;=I67+R67,(J67+R67),((I67-(I67*(M67+1)-(I67+J67)))+R67))</f>
        <v>6620.8300000000017</v>
      </c>
      <c r="FF67" s="72">
        <f t="shared" ref="FF67:FF130" si="25">I67+J67+FD67</f>
        <v>28810.83</v>
      </c>
      <c r="FG67" t="s">
        <v>3517</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43</v>
      </c>
      <c r="AP68" s="306" t="str">
        <f t="shared" si="21"/>
        <v>FLOW</v>
      </c>
      <c r="AQ68" s="306"/>
      <c r="AR68" s="306"/>
      <c r="AS68" s="306"/>
      <c r="AT68" s="306"/>
      <c r="AU68" s="72" t="s">
        <v>1794</v>
      </c>
      <c r="AV68" s="310" t="s">
        <v>756</v>
      </c>
      <c r="AW68" s="304" t="s">
        <v>61</v>
      </c>
      <c r="AX68" s="311">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3517</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8"/>
      <c r="AF69" s="309" t="s">
        <v>1130</v>
      </c>
      <c r="AG69" s="7" t="s">
        <v>1130</v>
      </c>
      <c r="AH69" s="72" t="s">
        <v>1107</v>
      </c>
      <c r="AI69" s="7" t="s">
        <v>1130</v>
      </c>
      <c r="AJ69" s="7" t="s">
        <v>1130</v>
      </c>
      <c r="AK69" s="7" t="s">
        <v>1130</v>
      </c>
      <c r="AL69" s="7">
        <v>9382</v>
      </c>
      <c r="AM69" s="255">
        <v>108553</v>
      </c>
      <c r="AN69" s="258">
        <v>57</v>
      </c>
      <c r="AO69" s="306">
        <v>73</v>
      </c>
      <c r="AP69" s="306" t="str">
        <f t="shared" si="21"/>
        <v>FLOW</v>
      </c>
      <c r="AQ69" s="306"/>
      <c r="AR69" s="306"/>
      <c r="AS69" s="306"/>
      <c r="AT69" s="306"/>
      <c r="AU69" s="72" t="s">
        <v>1794</v>
      </c>
      <c r="AV69" s="310" t="s">
        <v>1347</v>
      </c>
      <c r="AW69" s="304" t="s">
        <v>1348</v>
      </c>
      <c r="AX69" s="311">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3628</v>
      </c>
      <c r="FD69" s="7" t="s">
        <v>3101</v>
      </c>
      <c r="FE69" s="7">
        <f t="shared" si="24"/>
        <v>4293</v>
      </c>
      <c r="FF69" s="72">
        <f t="shared" si="25"/>
        <v>12783</v>
      </c>
      <c r="FG69" t="s">
        <v>3517</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73</v>
      </c>
      <c r="AP70" s="306" t="str">
        <f t="shared" si="21"/>
        <v>STABLE</v>
      </c>
      <c r="AQ70" s="306"/>
      <c r="AR70" s="306"/>
      <c r="AS70" s="306"/>
      <c r="AT70" s="306"/>
      <c r="AU70" s="72" t="s">
        <v>1794</v>
      </c>
      <c r="AV70" s="310" t="s">
        <v>264</v>
      </c>
      <c r="AW70" s="304" t="s">
        <v>265</v>
      </c>
      <c r="AX70" s="311">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3517</v>
      </c>
    </row>
    <row r="71" spans="1:163" ht="17.25">
      <c r="A71" s="72">
        <v>467016498</v>
      </c>
      <c r="B71" s="304" t="s">
        <v>811</v>
      </c>
      <c r="C71" s="72"/>
      <c r="D71" s="72"/>
      <c r="E71" s="72"/>
      <c r="F71" s="72"/>
      <c r="G71" s="306"/>
      <c r="H71" s="306"/>
      <c r="I71" s="72">
        <v>4412</v>
      </c>
      <c r="J71" s="72">
        <v>8759</v>
      </c>
      <c r="K71" s="258">
        <f t="shared" si="14"/>
        <v>4525</v>
      </c>
      <c r="L71" s="258">
        <f t="shared" si="15"/>
        <v>13478</v>
      </c>
      <c r="M71" s="315">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8"/>
      <c r="AF71" s="309" t="s">
        <v>1130</v>
      </c>
      <c r="AG71" s="7" t="s">
        <v>1130</v>
      </c>
      <c r="AH71" s="72" t="s">
        <v>809</v>
      </c>
      <c r="AI71" s="7" t="s">
        <v>1130</v>
      </c>
      <c r="AJ71" s="7" t="s">
        <v>1130</v>
      </c>
      <c r="AK71" s="7" t="s">
        <v>1130</v>
      </c>
      <c r="AL71" s="7">
        <v>10287</v>
      </c>
      <c r="AM71" s="255">
        <v>106268</v>
      </c>
      <c r="AN71" s="258">
        <v>57</v>
      </c>
      <c r="AO71" s="306">
        <v>73</v>
      </c>
      <c r="AP71" s="306" t="str">
        <f t="shared" si="21"/>
        <v>FLOW</v>
      </c>
      <c r="AQ71" s="306"/>
      <c r="AR71" s="306"/>
      <c r="AS71" s="306"/>
      <c r="AT71" s="306"/>
      <c r="AU71" s="72" t="s">
        <v>944</v>
      </c>
      <c r="AV71" s="310" t="s">
        <v>812</v>
      </c>
      <c r="AW71" s="304" t="s">
        <v>813</v>
      </c>
      <c r="AX71" s="311">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4</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3517</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3517</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8"/>
      <c r="AF73" s="309" t="s">
        <v>1798</v>
      </c>
      <c r="AG73" s="7" t="s">
        <v>1130</v>
      </c>
      <c r="AH73" s="72" t="s">
        <v>772</v>
      </c>
      <c r="AI73" s="7" t="s">
        <v>1130</v>
      </c>
      <c r="AJ73" s="7" t="s">
        <v>1130</v>
      </c>
      <c r="AK73" s="7" t="s">
        <v>1130</v>
      </c>
      <c r="AL73" s="7">
        <v>28267</v>
      </c>
      <c r="AM73" s="255">
        <v>105045</v>
      </c>
      <c r="AN73" s="258">
        <v>147</v>
      </c>
      <c r="AO73" s="306">
        <v>163</v>
      </c>
      <c r="AP73" s="306" t="str">
        <f t="shared" si="21"/>
        <v>FLOW</v>
      </c>
      <c r="AQ73" s="306"/>
      <c r="AR73" s="306"/>
      <c r="AS73" s="306"/>
      <c r="AT73" s="306"/>
      <c r="AU73" s="72" t="s">
        <v>944</v>
      </c>
      <c r="AV73" s="310" t="s">
        <v>775</v>
      </c>
      <c r="AW73" s="304" t="s">
        <v>68</v>
      </c>
      <c r="AX73" s="311">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3517</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163</v>
      </c>
      <c r="AP74" s="306" t="str">
        <f t="shared" si="21"/>
        <v>FLOW</v>
      </c>
      <c r="AQ74" s="306"/>
      <c r="AR74" s="306"/>
      <c r="AS74" s="306"/>
      <c r="AT74" s="306"/>
      <c r="AU74" s="72" t="s">
        <v>944</v>
      </c>
      <c r="AV74" s="310" t="s">
        <v>328</v>
      </c>
      <c r="AW74" s="304" t="s">
        <v>304</v>
      </c>
      <c r="AX74" s="311">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3517</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8"/>
      <c r="AF75" s="309" t="s">
        <v>1130</v>
      </c>
      <c r="AG75" s="7" t="s">
        <v>1130</v>
      </c>
      <c r="AH75" s="72" t="s">
        <v>342</v>
      </c>
      <c r="AI75" s="7" t="s">
        <v>1130</v>
      </c>
      <c r="AJ75" s="7" t="s">
        <v>1130</v>
      </c>
      <c r="AK75" s="7" t="s">
        <v>1130</v>
      </c>
      <c r="AL75" s="7">
        <v>11832</v>
      </c>
      <c r="AM75" s="255">
        <v>104436.2</v>
      </c>
      <c r="AN75" s="258">
        <v>27</v>
      </c>
      <c r="AO75" s="306">
        <v>43</v>
      </c>
      <c r="AP75" s="306" t="str">
        <f t="shared" si="21"/>
        <v>FLOW</v>
      </c>
      <c r="AQ75" s="306"/>
      <c r="AR75" s="306"/>
      <c r="AS75" s="306"/>
      <c r="AT75" s="306"/>
      <c r="AU75" s="72" t="s">
        <v>1794</v>
      </c>
      <c r="AV75" s="310" t="s">
        <v>343</v>
      </c>
      <c r="AW75" s="304" t="s">
        <v>207</v>
      </c>
      <c r="AX75" s="311">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1</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3517</v>
      </c>
    </row>
    <row r="76" spans="1:163" ht="17.25">
      <c r="A76" s="72">
        <v>465745229</v>
      </c>
      <c r="B76" s="304" t="s">
        <v>2145</v>
      </c>
      <c r="C76" s="72"/>
      <c r="D76" s="72"/>
      <c r="E76" s="72"/>
      <c r="F76" s="72"/>
      <c r="G76" s="306"/>
      <c r="H76" s="306" t="s">
        <v>3553</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12</v>
      </c>
      <c r="AP76" s="306" t="str">
        <f t="shared" si="21"/>
        <v>STABLE</v>
      </c>
      <c r="AQ76" s="306"/>
      <c r="AR76" s="306"/>
      <c r="AS76" s="306"/>
      <c r="AT76" s="306"/>
      <c r="AU76" s="72" t="s">
        <v>1130</v>
      </c>
      <c r="AV76" s="310" t="s">
        <v>2289</v>
      </c>
      <c r="AW76" s="304" t="s">
        <v>169</v>
      </c>
      <c r="AX76" s="311">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3517</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43</v>
      </c>
      <c r="AP77" s="306" t="str">
        <f t="shared" si="21"/>
        <v>FLOW</v>
      </c>
      <c r="AQ77" s="306"/>
      <c r="AR77" s="306"/>
      <c r="AS77" s="306"/>
      <c r="AT77" s="306"/>
      <c r="AU77" s="72" t="s">
        <v>1794</v>
      </c>
      <c r="AV77" s="310" t="s">
        <v>135</v>
      </c>
      <c r="AW77" s="304" t="s">
        <v>136</v>
      </c>
      <c r="AX77" s="311">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3517</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43</v>
      </c>
      <c r="AP78" s="306" t="str">
        <f t="shared" si="21"/>
        <v>FLOW</v>
      </c>
      <c r="AQ78" s="306"/>
      <c r="AR78" s="306"/>
      <c r="AS78" s="306"/>
      <c r="AT78" s="306"/>
      <c r="AU78" s="72" t="s">
        <v>1794</v>
      </c>
      <c r="AV78" s="310" t="s">
        <v>884</v>
      </c>
      <c r="AW78" s="304" t="s">
        <v>471</v>
      </c>
      <c r="AX78" s="311">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3517</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43</v>
      </c>
      <c r="AP79" s="306" t="str">
        <f t="shared" si="21"/>
        <v>FLOW</v>
      </c>
      <c r="AQ79" s="306"/>
      <c r="AR79" s="306"/>
      <c r="AS79" s="306"/>
      <c r="AT79" s="306"/>
      <c r="AU79" s="72" t="s">
        <v>1130</v>
      </c>
      <c r="AV79" s="310" t="s">
        <v>2266</v>
      </c>
      <c r="AW79" s="304" t="s">
        <v>2334</v>
      </c>
      <c r="AX79" s="311">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3518</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3617</v>
      </c>
      <c r="AC80" s="72"/>
      <c r="AD80" s="72" t="s">
        <v>3022</v>
      </c>
      <c r="AE80" s="308"/>
      <c r="AF80" s="309" t="s">
        <v>1130</v>
      </c>
      <c r="AG80" s="7" t="s">
        <v>1130</v>
      </c>
      <c r="AH80" s="72" t="s">
        <v>386</v>
      </c>
      <c r="AI80" s="7" t="s">
        <v>1130</v>
      </c>
      <c r="AJ80" s="7" t="s">
        <v>1130</v>
      </c>
      <c r="AK80" s="7" t="s">
        <v>1130</v>
      </c>
      <c r="AL80" s="7">
        <v>4074</v>
      </c>
      <c r="AM80" s="255">
        <v>100905</v>
      </c>
      <c r="AN80" s="258">
        <v>27</v>
      </c>
      <c r="AO80" s="306">
        <v>43</v>
      </c>
      <c r="AP80" s="306" t="str">
        <f t="shared" si="21"/>
        <v>FLOW</v>
      </c>
      <c r="AQ80" s="306"/>
      <c r="AR80" s="306"/>
      <c r="AS80" s="306"/>
      <c r="AT80" s="306"/>
      <c r="AU80" s="72" t="s">
        <v>1794</v>
      </c>
      <c r="AV80" s="310" t="s">
        <v>1387</v>
      </c>
      <c r="AW80" s="304" t="s">
        <v>360</v>
      </c>
      <c r="AX80" s="311">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3518</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73</v>
      </c>
      <c r="AP81" s="306" t="str">
        <f t="shared" si="21"/>
        <v>STABLE</v>
      </c>
      <c r="AQ81" s="306"/>
      <c r="AR81" s="306"/>
      <c r="AS81" s="306"/>
      <c r="AT81" s="306"/>
      <c r="AU81" s="72" t="s">
        <v>1794</v>
      </c>
      <c r="AV81" s="310" t="s">
        <v>605</v>
      </c>
      <c r="AW81" s="304" t="s">
        <v>471</v>
      </c>
      <c r="AX81" s="311">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3517</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194</v>
      </c>
      <c r="AP82" s="306" t="str">
        <f t="shared" si="21"/>
        <v>FLOW</v>
      </c>
      <c r="AQ82" s="306"/>
      <c r="AR82" s="306"/>
      <c r="AS82" s="306"/>
      <c r="AT82" s="306"/>
      <c r="AU82" s="72" t="s">
        <v>944</v>
      </c>
      <c r="AV82" s="310" t="s">
        <v>366</v>
      </c>
      <c r="AW82" s="304" t="s">
        <v>367</v>
      </c>
      <c r="AX82" s="311">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3517</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194</v>
      </c>
      <c r="AP83" s="306" t="str">
        <f t="shared" si="21"/>
        <v>FLOW</v>
      </c>
      <c r="AQ83" s="306"/>
      <c r="AR83" s="306"/>
      <c r="AS83" s="306"/>
      <c r="AT83" s="306"/>
      <c r="AU83" s="72" t="s">
        <v>944</v>
      </c>
      <c r="AV83" s="310" t="s">
        <v>796</v>
      </c>
      <c r="AW83" s="304" t="s">
        <v>169</v>
      </c>
      <c r="AX83" s="311">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3517</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8"/>
      <c r="AF84" s="309" t="s">
        <v>1798</v>
      </c>
      <c r="AG84" s="7" t="s">
        <v>1130</v>
      </c>
      <c r="AH84" s="72" t="s">
        <v>817</v>
      </c>
      <c r="AI84" s="7" t="s">
        <v>1130</v>
      </c>
      <c r="AJ84" s="7" t="s">
        <v>1130</v>
      </c>
      <c r="AK84" s="7" t="s">
        <v>1130</v>
      </c>
      <c r="AL84" s="7">
        <v>26221</v>
      </c>
      <c r="AM84" s="255">
        <v>98284</v>
      </c>
      <c r="AN84" s="258">
        <v>116</v>
      </c>
      <c r="AO84" s="306">
        <v>132</v>
      </c>
      <c r="AP84" s="306" t="str">
        <f t="shared" si="21"/>
        <v>FLOW</v>
      </c>
      <c r="AQ84" s="306"/>
      <c r="AR84" s="306"/>
      <c r="AS84" s="306"/>
      <c r="AT84" s="306"/>
      <c r="AU84" s="72" t="s">
        <v>944</v>
      </c>
      <c r="AV84" s="310" t="s">
        <v>818</v>
      </c>
      <c r="AW84" s="304" t="s">
        <v>20</v>
      </c>
      <c r="AX84" s="311">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3628</v>
      </c>
      <c r="FD84" s="7" t="s">
        <v>3114</v>
      </c>
      <c r="FE84" s="7">
        <f t="shared" si="24"/>
        <v>5864</v>
      </c>
      <c r="FF84" s="72">
        <f t="shared" si="25"/>
        <v>27941</v>
      </c>
      <c r="FG84" t="s">
        <v>3517</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43</v>
      </c>
      <c r="AP85" s="306" t="str">
        <f t="shared" si="21"/>
        <v>FLOW</v>
      </c>
      <c r="AQ85" s="306"/>
      <c r="AR85" s="306"/>
      <c r="AS85" s="306"/>
      <c r="AT85" s="306"/>
      <c r="AU85" s="72" t="s">
        <v>1794</v>
      </c>
      <c r="AV85" s="310" t="s">
        <v>1078</v>
      </c>
      <c r="AW85" s="304" t="s">
        <v>254</v>
      </c>
      <c r="AX85" s="311">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3517</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3506</v>
      </c>
      <c r="AC86" s="72"/>
      <c r="AD86" s="72" t="s">
        <v>3020</v>
      </c>
      <c r="AE86" s="308"/>
      <c r="AF86" s="309"/>
      <c r="AG86" s="7"/>
      <c r="AH86" s="72" t="s">
        <v>65</v>
      </c>
      <c r="AI86" s="7"/>
      <c r="AJ86" s="7"/>
      <c r="AK86" s="7"/>
      <c r="AL86" s="7">
        <v>4824.46</v>
      </c>
      <c r="AM86" s="255">
        <v>96329</v>
      </c>
      <c r="AN86" s="258">
        <v>27</v>
      </c>
      <c r="AO86" s="306">
        <v>43</v>
      </c>
      <c r="AP86" s="306" t="str">
        <f t="shared" si="21"/>
        <v>FLOW</v>
      </c>
      <c r="AQ86" s="306"/>
      <c r="AR86" s="306"/>
      <c r="AS86" s="306"/>
      <c r="AT86" s="306"/>
      <c r="AU86" s="72" t="s">
        <v>1130</v>
      </c>
      <c r="AV86" s="310" t="s">
        <v>2210</v>
      </c>
      <c r="AW86" s="304" t="s">
        <v>2322</v>
      </c>
      <c r="AX86" s="311">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3518</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8"/>
      <c r="AF87" s="309" t="s">
        <v>1798</v>
      </c>
      <c r="AG87" s="7" t="s">
        <v>1130</v>
      </c>
      <c r="AH87" s="72" t="s">
        <v>241</v>
      </c>
      <c r="AI87" s="7" t="s">
        <v>1130</v>
      </c>
      <c r="AJ87" s="7" t="s">
        <v>1130</v>
      </c>
      <c r="AK87" s="7" t="s">
        <v>1130</v>
      </c>
      <c r="AL87" s="7">
        <v>30562</v>
      </c>
      <c r="AM87" s="255">
        <v>96129</v>
      </c>
      <c r="AN87" s="258">
        <v>147</v>
      </c>
      <c r="AO87" s="306">
        <v>163</v>
      </c>
      <c r="AP87" s="306" t="str">
        <f t="shared" si="21"/>
        <v>FLOW</v>
      </c>
      <c r="AQ87" s="306"/>
      <c r="AR87" s="306"/>
      <c r="AS87" s="306"/>
      <c r="AT87" s="306"/>
      <c r="AU87" s="72" t="s">
        <v>944</v>
      </c>
      <c r="AV87" s="310" t="s">
        <v>1063</v>
      </c>
      <c r="AW87" s="304" t="s">
        <v>1092</v>
      </c>
      <c r="AX87" s="311">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3628</v>
      </c>
      <c r="FD87" s="7" t="s">
        <v>3117</v>
      </c>
      <c r="FE87" s="7">
        <f t="shared" si="24"/>
        <v>5638</v>
      </c>
      <c r="FF87" s="72">
        <f t="shared" si="25"/>
        <v>30367</v>
      </c>
      <c r="FG87" t="s">
        <v>3517</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43</v>
      </c>
      <c r="AP88" s="306" t="str">
        <f t="shared" si="21"/>
        <v>FLOW</v>
      </c>
      <c r="AQ88" s="306"/>
      <c r="AR88" s="306"/>
      <c r="AS88" s="306"/>
      <c r="AT88" s="306"/>
      <c r="AU88" s="72" t="s">
        <v>1794</v>
      </c>
      <c r="AV88" s="310" t="s">
        <v>1627</v>
      </c>
      <c r="AW88" s="304" t="s">
        <v>1726</v>
      </c>
      <c r="AX88" s="311">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3517</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132</v>
      </c>
      <c r="AP89" s="306" t="str">
        <f t="shared" si="21"/>
        <v>FLOW</v>
      </c>
      <c r="AQ89" s="306"/>
      <c r="AR89" s="306"/>
      <c r="AS89" s="306"/>
      <c r="AT89" s="306"/>
      <c r="AU89" s="72" t="s">
        <v>944</v>
      </c>
      <c r="AV89" s="310"/>
      <c r="AW89" s="304" t="s">
        <v>395</v>
      </c>
      <c r="AX89" s="311">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3572</v>
      </c>
      <c r="EY89" s="313">
        <v>46191</v>
      </c>
      <c r="EZ89" s="313"/>
      <c r="FA89" s="183"/>
      <c r="FB89" s="313"/>
      <c r="FC89" s="7"/>
      <c r="FD89" s="7" t="s">
        <v>3119</v>
      </c>
      <c r="FE89" s="7">
        <f t="shared" si="24"/>
        <v>3293</v>
      </c>
      <c r="FF89" s="72">
        <f t="shared" si="25"/>
        <v>17646</v>
      </c>
      <c r="FG89" t="s">
        <v>3518</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12</v>
      </c>
      <c r="AP90" s="306" t="str">
        <f t="shared" si="21"/>
        <v>STABLE</v>
      </c>
      <c r="AQ90" s="306"/>
      <c r="AR90" s="306"/>
      <c r="AS90" s="306"/>
      <c r="AT90" s="306"/>
      <c r="AU90" s="72" t="s">
        <v>1794</v>
      </c>
      <c r="AV90" s="310" t="s">
        <v>1076</v>
      </c>
      <c r="AW90" s="304" t="s">
        <v>335</v>
      </c>
      <c r="AX90" s="311">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3517</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73</v>
      </c>
      <c r="AP91" s="306" t="str">
        <f t="shared" si="21"/>
        <v>FLOW</v>
      </c>
      <c r="AQ91" s="306"/>
      <c r="AR91" s="306"/>
      <c r="AS91" s="306"/>
      <c r="AT91" s="306"/>
      <c r="AU91" s="72" t="s">
        <v>1794</v>
      </c>
      <c r="AV91" s="310" t="s">
        <v>449</v>
      </c>
      <c r="AW91" s="304" t="s">
        <v>259</v>
      </c>
      <c r="AX91" s="311">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3517</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163</v>
      </c>
      <c r="AP92" s="306" t="str">
        <f t="shared" si="21"/>
        <v>FLOW</v>
      </c>
      <c r="AQ92" s="306"/>
      <c r="AR92" s="306"/>
      <c r="AS92" s="306"/>
      <c r="AT92" s="306"/>
      <c r="AU92" s="72" t="s">
        <v>944</v>
      </c>
      <c r="AV92" s="310" t="s">
        <v>110</v>
      </c>
      <c r="AW92" s="304" t="s">
        <v>111</v>
      </c>
      <c r="AX92" s="311">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3517</v>
      </c>
    </row>
    <row r="93" spans="1:163" ht="17.25">
      <c r="A93" s="72">
        <v>468046860</v>
      </c>
      <c r="B93" s="304" t="s">
        <v>1412</v>
      </c>
      <c r="C93" s="72" t="s">
        <v>1776</v>
      </c>
      <c r="D93" s="72" t="s">
        <v>1790</v>
      </c>
      <c r="E93" s="72">
        <v>3153</v>
      </c>
      <c r="F93" s="72"/>
      <c r="G93" s="306"/>
      <c r="H93" s="306" t="s">
        <v>3552</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3517</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8"/>
      <c r="AF94" s="309" t="s">
        <v>1798</v>
      </c>
      <c r="AG94" s="7" t="s">
        <v>1130</v>
      </c>
      <c r="AH94" s="72" t="s">
        <v>188</v>
      </c>
      <c r="AI94" s="7" t="s">
        <v>1130</v>
      </c>
      <c r="AJ94" s="7" t="s">
        <v>1130</v>
      </c>
      <c r="AK94" s="7" t="s">
        <v>1130</v>
      </c>
      <c r="AL94" s="7">
        <v>20090</v>
      </c>
      <c r="AM94" s="255">
        <v>93218</v>
      </c>
      <c r="AN94" s="258">
        <v>116</v>
      </c>
      <c r="AO94" s="306">
        <v>132</v>
      </c>
      <c r="AP94" s="306" t="str">
        <f t="shared" si="21"/>
        <v>FLOW</v>
      </c>
      <c r="AQ94" s="306"/>
      <c r="AR94" s="306"/>
      <c r="AS94" s="306"/>
      <c r="AT94" s="306"/>
      <c r="AU94" s="72" t="s">
        <v>944</v>
      </c>
      <c r="AV94" s="310" t="s">
        <v>189</v>
      </c>
      <c r="AW94" s="304" t="s">
        <v>190</v>
      </c>
      <c r="AX94" s="311">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3517</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12</v>
      </c>
      <c r="AP95" s="306" t="str">
        <f t="shared" si="21"/>
        <v>STABLE</v>
      </c>
      <c r="AQ95" s="306"/>
      <c r="AR95" s="306"/>
      <c r="AS95" s="306"/>
      <c r="AT95" s="306"/>
      <c r="AU95" s="72" t="s">
        <v>1794</v>
      </c>
      <c r="AV95" s="310" t="s">
        <v>1628</v>
      </c>
      <c r="AW95" s="304" t="s">
        <v>118</v>
      </c>
      <c r="AX95" s="311">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3517</v>
      </c>
    </row>
    <row r="96" spans="1:163" ht="17.25">
      <c r="A96" s="72">
        <v>467169041</v>
      </c>
      <c r="B96" s="304" t="s">
        <v>634</v>
      </c>
      <c r="C96" s="72"/>
      <c r="D96" s="72"/>
      <c r="E96" s="72"/>
      <c r="F96" s="72"/>
      <c r="G96" s="306"/>
      <c r="H96" s="306"/>
      <c r="I96" s="72">
        <v>2999</v>
      </c>
      <c r="J96" s="72">
        <v>2751</v>
      </c>
      <c r="K96" s="258">
        <f t="shared" si="27"/>
        <v>2807</v>
      </c>
      <c r="L96" s="258">
        <f t="shared" si="15"/>
        <v>5857</v>
      </c>
      <c r="M96" s="307">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38</v>
      </c>
      <c r="AP96" s="306" t="str">
        <f t="shared" si="21"/>
        <v>FLOW</v>
      </c>
      <c r="AQ96" s="306"/>
      <c r="AR96" s="306"/>
      <c r="AS96" s="306"/>
      <c r="AT96" s="306"/>
      <c r="AU96" s="72" t="s">
        <v>1794</v>
      </c>
      <c r="AV96" s="310" t="s">
        <v>635</v>
      </c>
      <c r="AW96" s="304" t="s">
        <v>636</v>
      </c>
      <c r="AX96" s="311">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1</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3517</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12</v>
      </c>
      <c r="AP97" s="306" t="str">
        <f t="shared" si="21"/>
        <v>STABLE</v>
      </c>
      <c r="AQ97" s="306"/>
      <c r="AR97" s="306"/>
      <c r="AS97" s="306"/>
      <c r="AT97" s="306"/>
      <c r="AU97" s="72" t="s">
        <v>1794</v>
      </c>
      <c r="AV97" s="310" t="s">
        <v>1395</v>
      </c>
      <c r="AW97" s="304" t="s">
        <v>304</v>
      </c>
      <c r="AX97" s="311">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3517</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132</v>
      </c>
      <c r="AP98" s="306" t="str">
        <f t="shared" si="21"/>
        <v>FLOW</v>
      </c>
      <c r="AQ98" s="306"/>
      <c r="AR98" s="306"/>
      <c r="AS98" s="306"/>
      <c r="AT98" s="306"/>
      <c r="AU98" s="72" t="s">
        <v>944</v>
      </c>
      <c r="AV98" s="310" t="s">
        <v>1629</v>
      </c>
      <c r="AW98" s="304" t="s">
        <v>1727</v>
      </c>
      <c r="AX98" s="311">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3517</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43</v>
      </c>
      <c r="AP99" s="306" t="str">
        <f t="shared" si="21"/>
        <v>STABLE</v>
      </c>
      <c r="AQ99" s="306"/>
      <c r="AR99" s="306"/>
      <c r="AS99" s="306"/>
      <c r="AT99" s="306"/>
      <c r="AU99" s="72" t="s">
        <v>1794</v>
      </c>
      <c r="AV99" s="310" t="s">
        <v>566</v>
      </c>
      <c r="AW99" s="304" t="s">
        <v>453</v>
      </c>
      <c r="AX99" s="311">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3517</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43</v>
      </c>
      <c r="AP100" s="306" t="str">
        <f t="shared" si="21"/>
        <v>FLOW</v>
      </c>
      <c r="AQ100" s="306"/>
      <c r="AR100" s="306"/>
      <c r="AS100" s="306"/>
      <c r="AT100" s="306"/>
      <c r="AU100" s="72" t="s">
        <v>1794</v>
      </c>
      <c r="AV100" s="310" t="s">
        <v>1068</v>
      </c>
      <c r="AW100" s="304" t="s">
        <v>63</v>
      </c>
      <c r="AX100" s="311">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3628</v>
      </c>
      <c r="FD100" s="7" t="s">
        <v>3110</v>
      </c>
      <c r="FE100" s="7">
        <f t="shared" si="24"/>
        <v>3538</v>
      </c>
      <c r="FF100" s="72">
        <f t="shared" si="25"/>
        <v>7176</v>
      </c>
      <c r="FG100" t="s">
        <v>3517</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104</v>
      </c>
      <c r="AP101" s="306" t="str">
        <f t="shared" si="21"/>
        <v>FLOW</v>
      </c>
      <c r="AQ101" s="306"/>
      <c r="AR101" s="306"/>
      <c r="AS101" s="306"/>
      <c r="AT101" s="306"/>
      <c r="AU101" s="72" t="s">
        <v>1794</v>
      </c>
      <c r="AV101" s="310" t="s">
        <v>138</v>
      </c>
      <c r="AW101" s="304" t="s">
        <v>139</v>
      </c>
      <c r="AX101" s="311">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3517</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163</v>
      </c>
      <c r="AP102" s="306" t="str">
        <f t="shared" si="21"/>
        <v>FLOW</v>
      </c>
      <c r="AQ102" s="306"/>
      <c r="AR102" s="306"/>
      <c r="AS102" s="306"/>
      <c r="AT102" s="306"/>
      <c r="AU102" s="72" t="s">
        <v>944</v>
      </c>
      <c r="AV102" s="310" t="s">
        <v>590</v>
      </c>
      <c r="AW102" s="304" t="s">
        <v>591</v>
      </c>
      <c r="AX102" s="311">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3517</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132</v>
      </c>
      <c r="AP103" s="306" t="str">
        <f t="shared" si="21"/>
        <v>FLOW</v>
      </c>
      <c r="AQ103" s="306"/>
      <c r="AR103" s="306"/>
      <c r="AS103" s="306"/>
      <c r="AT103" s="306"/>
      <c r="AU103" s="72" t="s">
        <v>944</v>
      </c>
      <c r="AV103" s="310" t="s">
        <v>823</v>
      </c>
      <c r="AW103" s="304" t="s">
        <v>68</v>
      </c>
      <c r="AX103" s="311">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3517</v>
      </c>
    </row>
    <row r="104" spans="1:163" ht="17.25">
      <c r="A104" s="72">
        <v>467470520</v>
      </c>
      <c r="B104" s="304" t="s">
        <v>2149</v>
      </c>
      <c r="C104" s="72"/>
      <c r="D104" s="72"/>
      <c r="E104" s="72"/>
      <c r="F104" s="72"/>
      <c r="G104" s="306"/>
      <c r="H104" s="306" t="s">
        <v>3512</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12</v>
      </c>
      <c r="AP104" s="306" t="str">
        <f t="shared" si="21"/>
        <v>STABLE</v>
      </c>
      <c r="AQ104" s="306"/>
      <c r="AR104" s="306"/>
      <c r="AS104" s="306"/>
      <c r="AT104" s="306"/>
      <c r="AU104" s="72" t="s">
        <v>1130</v>
      </c>
      <c r="AV104" s="310" t="s">
        <v>2293</v>
      </c>
      <c r="AW104" s="304" t="s">
        <v>2342</v>
      </c>
      <c r="AX104" s="311">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3517</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12</v>
      </c>
      <c r="AP105" s="306" t="str">
        <f t="shared" si="21"/>
        <v>STABLE</v>
      </c>
      <c r="AQ105" s="306"/>
      <c r="AR105" s="306"/>
      <c r="AS105" s="306"/>
      <c r="AT105" s="306"/>
      <c r="AU105" s="72" t="s">
        <v>1794</v>
      </c>
      <c r="AV105" s="310" t="s">
        <v>644</v>
      </c>
      <c r="AW105" s="304" t="s">
        <v>645</v>
      </c>
      <c r="AX105" s="311">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3517</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104</v>
      </c>
      <c r="AP106" s="306" t="str">
        <f t="shared" si="21"/>
        <v>FLOW</v>
      </c>
      <c r="AQ106" s="306"/>
      <c r="AR106" s="306"/>
      <c r="AS106" s="306"/>
      <c r="AT106" s="306"/>
      <c r="AU106" s="72" t="s">
        <v>944</v>
      </c>
      <c r="AV106" s="310" t="s">
        <v>925</v>
      </c>
      <c r="AW106" s="304" t="s">
        <v>259</v>
      </c>
      <c r="AX106" s="311">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3517</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163</v>
      </c>
      <c r="AP107" s="306" t="str">
        <f t="shared" si="21"/>
        <v>FLOW</v>
      </c>
      <c r="AQ107" s="306"/>
      <c r="AR107" s="306"/>
      <c r="AS107" s="306"/>
      <c r="AT107" s="306"/>
      <c r="AU107" s="72" t="s">
        <v>944</v>
      </c>
      <c r="AV107" s="310" t="s">
        <v>36</v>
      </c>
      <c r="AW107" s="304" t="s">
        <v>37</v>
      </c>
      <c r="AX107" s="311">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3517</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163</v>
      </c>
      <c r="AP108" s="306" t="str">
        <f t="shared" si="21"/>
        <v>STABLE</v>
      </c>
      <c r="AQ108" s="306"/>
      <c r="AR108" s="306"/>
      <c r="AS108" s="306"/>
      <c r="AT108" s="306"/>
      <c r="AU108" s="72" t="s">
        <v>944</v>
      </c>
      <c r="AV108" s="310" t="s">
        <v>834</v>
      </c>
      <c r="AW108" s="304" t="s">
        <v>76</v>
      </c>
      <c r="AX108" s="311">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3517</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43</v>
      </c>
      <c r="AP109" s="306" t="str">
        <f t="shared" si="21"/>
        <v>FLOW</v>
      </c>
      <c r="AQ109" s="306"/>
      <c r="AR109" s="306"/>
      <c r="AS109" s="306"/>
      <c r="AT109" s="306"/>
      <c r="AU109" s="72" t="s">
        <v>1794</v>
      </c>
      <c r="AV109" s="310" t="s">
        <v>899</v>
      </c>
      <c r="AW109" s="304" t="s">
        <v>68</v>
      </c>
      <c r="AX109" s="311">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3517</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8"/>
      <c r="AF110" s="309"/>
      <c r="AG110" s="7"/>
      <c r="AH110" s="72" t="s">
        <v>326</v>
      </c>
      <c r="AI110" s="7"/>
      <c r="AJ110" s="7"/>
      <c r="AK110" s="7"/>
      <c r="AL110" s="7">
        <v>5313</v>
      </c>
      <c r="AM110" s="255">
        <v>90124</v>
      </c>
      <c r="AN110" s="258">
        <v>27</v>
      </c>
      <c r="AO110" s="306">
        <v>43</v>
      </c>
      <c r="AP110" s="306" t="str">
        <f t="shared" si="21"/>
        <v>FLOW</v>
      </c>
      <c r="AQ110" s="306"/>
      <c r="AR110" s="306"/>
      <c r="AS110" s="306"/>
      <c r="AT110" s="306"/>
      <c r="AU110" s="72" t="s">
        <v>1130</v>
      </c>
      <c r="AV110" s="310"/>
      <c r="AW110" s="304" t="s">
        <v>2330</v>
      </c>
      <c r="AX110" s="311">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3</v>
      </c>
      <c r="ES110" s="72">
        <f t="shared" si="23"/>
        <v>1</v>
      </c>
      <c r="ET110" s="72" t="s">
        <v>1125</v>
      </c>
      <c r="EU110" s="7" t="s">
        <v>2453</v>
      </c>
      <c r="EV110" s="7" t="s">
        <v>1111</v>
      </c>
      <c r="EW110" s="7" t="s">
        <v>1807</v>
      </c>
      <c r="EX110" s="183" t="s">
        <v>3573</v>
      </c>
      <c r="EY110" s="313">
        <v>46199</v>
      </c>
      <c r="EZ110" s="313"/>
      <c r="FA110" s="183"/>
      <c r="FB110" s="313"/>
      <c r="FC110" s="7" t="s">
        <v>3629</v>
      </c>
      <c r="FD110" s="7" t="s">
        <v>3137</v>
      </c>
      <c r="FE110" s="7">
        <f t="shared" si="24"/>
        <v>5313</v>
      </c>
      <c r="FF110" s="72">
        <f t="shared" si="25"/>
        <v>10717</v>
      </c>
      <c r="FG110" t="s">
        <v>3517</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73</v>
      </c>
      <c r="AP111" s="306" t="str">
        <f t="shared" si="21"/>
        <v>FLOW</v>
      </c>
      <c r="AQ111" s="306"/>
      <c r="AR111" s="306"/>
      <c r="AS111" s="306"/>
      <c r="AT111" s="306"/>
      <c r="AU111" s="72" t="s">
        <v>944</v>
      </c>
      <c r="AV111" s="310" t="s">
        <v>861</v>
      </c>
      <c r="AW111" s="304" t="s">
        <v>17</v>
      </c>
      <c r="AX111" s="311">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3517</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43</v>
      </c>
      <c r="AP112" s="306" t="str">
        <f t="shared" si="21"/>
        <v>FLOW</v>
      </c>
      <c r="AQ112" s="306"/>
      <c r="AR112" s="306"/>
      <c r="AS112" s="306"/>
      <c r="AT112" s="306"/>
      <c r="AU112" s="72" t="s">
        <v>1130</v>
      </c>
      <c r="AV112" s="310" t="s">
        <v>2301</v>
      </c>
      <c r="AW112" s="304" t="s">
        <v>453</v>
      </c>
      <c r="AX112" s="311">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3517</v>
      </c>
    </row>
    <row r="113" spans="1:163" ht="17.25">
      <c r="A113" s="72">
        <v>464402919</v>
      </c>
      <c r="B113" s="304" t="s">
        <v>731</v>
      </c>
      <c r="C113" s="72"/>
      <c r="D113" s="72"/>
      <c r="E113" s="72"/>
      <c r="F113" s="72"/>
      <c r="G113" s="306"/>
      <c r="H113" s="306"/>
      <c r="I113" s="72">
        <v>5104</v>
      </c>
      <c r="J113" s="72">
        <v>8729</v>
      </c>
      <c r="K113" s="258">
        <f t="shared" si="29"/>
        <v>3882</v>
      </c>
      <c r="L113" s="258">
        <f t="shared" si="15"/>
        <v>14236</v>
      </c>
      <c r="M113" s="315">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73</v>
      </c>
      <c r="AP113" s="306" t="str">
        <f t="shared" si="21"/>
        <v>FLOW</v>
      </c>
      <c r="AQ113" s="306"/>
      <c r="AR113" s="306"/>
      <c r="AS113" s="306"/>
      <c r="AT113" s="306"/>
      <c r="AU113" s="72" t="s">
        <v>1794</v>
      </c>
      <c r="AV113" s="310" t="s">
        <v>732</v>
      </c>
      <c r="AW113" s="304" t="s">
        <v>733</v>
      </c>
      <c r="AX113" s="311">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3517</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43</v>
      </c>
      <c r="AP114" s="306" t="str">
        <f t="shared" si="21"/>
        <v>FLOW</v>
      </c>
      <c r="AQ114" s="306"/>
      <c r="AR114" s="306"/>
      <c r="AS114" s="306"/>
      <c r="AT114" s="306"/>
      <c r="AU114" s="72" t="s">
        <v>1794</v>
      </c>
      <c r="AV114" s="310"/>
      <c r="AW114" s="304" t="s">
        <v>225</v>
      </c>
      <c r="AX114" s="311">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3517</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73</v>
      </c>
      <c r="AP115" s="306" t="str">
        <f t="shared" si="21"/>
        <v>FLOW</v>
      </c>
      <c r="AQ115" s="306"/>
      <c r="AR115" s="306"/>
      <c r="AS115" s="306"/>
      <c r="AT115" s="306"/>
      <c r="AU115" s="72" t="s">
        <v>1794</v>
      </c>
      <c r="AV115" s="310" t="s">
        <v>825</v>
      </c>
      <c r="AW115" s="304" t="s">
        <v>826</v>
      </c>
      <c r="AX115" s="311">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3517</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43</v>
      </c>
      <c r="AP116" s="306" t="str">
        <f t="shared" si="21"/>
        <v>FLOW</v>
      </c>
      <c r="AQ116" s="306"/>
      <c r="AR116" s="306"/>
      <c r="AS116" s="306"/>
      <c r="AT116" s="306"/>
      <c r="AU116" s="72" t="s">
        <v>1794</v>
      </c>
      <c r="AV116" s="310" t="s">
        <v>1440</v>
      </c>
      <c r="AW116" s="304" t="s">
        <v>190</v>
      </c>
      <c r="AX116" s="311">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3518</v>
      </c>
    </row>
    <row r="117" spans="1:163" ht="17.25">
      <c r="A117" s="72">
        <v>458444699</v>
      </c>
      <c r="B117" s="304" t="s">
        <v>1359</v>
      </c>
      <c r="C117" s="72" t="s">
        <v>1776</v>
      </c>
      <c r="D117" s="72" t="s">
        <v>3559</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43</v>
      </c>
      <c r="AP117" s="306" t="str">
        <f t="shared" si="21"/>
        <v>FLOW</v>
      </c>
      <c r="AQ117" s="306"/>
      <c r="AR117" s="306"/>
      <c r="AS117" s="306"/>
      <c r="AT117" s="306"/>
      <c r="AU117" s="72" t="s">
        <v>944</v>
      </c>
      <c r="AV117" s="310" t="s">
        <v>1360</v>
      </c>
      <c r="AW117" s="304" t="s">
        <v>57</v>
      </c>
      <c r="AX117" s="311">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3517</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8"/>
      <c r="AF118" s="309" t="s">
        <v>1130</v>
      </c>
      <c r="AG118" s="7" t="s">
        <v>1130</v>
      </c>
      <c r="AH118" s="72" t="s">
        <v>284</v>
      </c>
      <c r="AI118" s="7" t="s">
        <v>1130</v>
      </c>
      <c r="AJ118" s="7" t="s">
        <v>1130</v>
      </c>
      <c r="AK118" s="7" t="s">
        <v>1130</v>
      </c>
      <c r="AL118" s="7">
        <v>13066</v>
      </c>
      <c r="AM118" s="255">
        <v>86354</v>
      </c>
      <c r="AN118" s="258">
        <v>57</v>
      </c>
      <c r="AO118" s="306">
        <v>73</v>
      </c>
      <c r="AP118" s="306" t="str">
        <f t="shared" si="21"/>
        <v>FLOW</v>
      </c>
      <c r="AQ118" s="306"/>
      <c r="AR118" s="306"/>
      <c r="AS118" s="306"/>
      <c r="AT118" s="306"/>
      <c r="AU118" s="72" t="s">
        <v>1794</v>
      </c>
      <c r="AV118" s="310" t="s">
        <v>301</v>
      </c>
      <c r="AW118" s="304" t="s">
        <v>68</v>
      </c>
      <c r="AX118" s="311">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3517</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43</v>
      </c>
      <c r="AP119" s="306" t="str">
        <f t="shared" si="21"/>
        <v>FLOW</v>
      </c>
      <c r="AQ119" s="306"/>
      <c r="AR119" s="306"/>
      <c r="AS119" s="306"/>
      <c r="AT119" s="306"/>
      <c r="AU119" s="72" t="s">
        <v>1794</v>
      </c>
      <c r="AV119" s="310" t="s">
        <v>633</v>
      </c>
      <c r="AW119" s="304" t="s">
        <v>111</v>
      </c>
      <c r="AX119" s="311">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3517</v>
      </c>
    </row>
    <row r="120" spans="1:163" ht="17.25">
      <c r="A120" s="72">
        <v>465651022</v>
      </c>
      <c r="B120" s="304" t="s">
        <v>214</v>
      </c>
      <c r="C120" s="72" t="s">
        <v>1776</v>
      </c>
      <c r="D120" s="72" t="s">
        <v>3559</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43</v>
      </c>
      <c r="AP120" s="306" t="str">
        <f t="shared" si="21"/>
        <v>FLOW</v>
      </c>
      <c r="AQ120" s="306"/>
      <c r="AR120" s="306"/>
      <c r="AS120" s="306"/>
      <c r="AT120" s="306"/>
      <c r="AU120" s="72" t="s">
        <v>1794</v>
      </c>
      <c r="AV120" s="310" t="s">
        <v>215</v>
      </c>
      <c r="AW120" s="304" t="s">
        <v>216</v>
      </c>
      <c r="AX120" s="311">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3517</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12</v>
      </c>
      <c r="AP121" s="306" t="str">
        <f t="shared" si="21"/>
        <v>STABLE</v>
      </c>
      <c r="AQ121" s="306"/>
      <c r="AR121" s="306"/>
      <c r="AS121" s="306"/>
      <c r="AT121" s="306"/>
      <c r="AU121" s="72" t="s">
        <v>1794</v>
      </c>
      <c r="AV121" s="310" t="s">
        <v>1630</v>
      </c>
      <c r="AW121" s="304" t="s">
        <v>68</v>
      </c>
      <c r="AX121" s="311">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3518</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43</v>
      </c>
      <c r="AP122" s="306" t="str">
        <f t="shared" si="21"/>
        <v>STABLE</v>
      </c>
      <c r="AQ122" s="306"/>
      <c r="AR122" s="306"/>
      <c r="AS122" s="306"/>
      <c r="AT122" s="306"/>
      <c r="AU122" s="72" t="s">
        <v>944</v>
      </c>
      <c r="AV122" s="310" t="s">
        <v>1385</v>
      </c>
      <c r="AW122" s="304" t="s">
        <v>178</v>
      </c>
      <c r="AX122" s="311">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3517</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8"/>
      <c r="AF123" s="309"/>
      <c r="AG123" s="7"/>
      <c r="AH123" s="72" t="s">
        <v>2205</v>
      </c>
      <c r="AI123" s="7"/>
      <c r="AJ123" s="7"/>
      <c r="AK123" s="7"/>
      <c r="AL123" s="7">
        <v>14900</v>
      </c>
      <c r="AM123" s="255">
        <v>84432</v>
      </c>
      <c r="AN123" s="258">
        <v>27</v>
      </c>
      <c r="AO123" s="306">
        <v>43</v>
      </c>
      <c r="AP123" s="306" t="str">
        <f t="shared" si="21"/>
        <v>FLOW</v>
      </c>
      <c r="AQ123" s="306"/>
      <c r="AR123" s="306"/>
      <c r="AS123" s="306"/>
      <c r="AT123" s="306"/>
      <c r="AU123" s="72" t="s">
        <v>1130</v>
      </c>
      <c r="AV123" s="310" t="s">
        <v>2303</v>
      </c>
      <c r="AW123" s="304" t="s">
        <v>172</v>
      </c>
      <c r="AX123" s="311">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2</v>
      </c>
      <c r="ES123" s="72">
        <f t="shared" si="23"/>
        <v>1</v>
      </c>
      <c r="ET123" s="72" t="s">
        <v>1125</v>
      </c>
      <c r="EU123" s="7" t="s">
        <v>2467</v>
      </c>
      <c r="EV123" s="7" t="s">
        <v>1111</v>
      </c>
      <c r="EW123" s="7" t="s">
        <v>1807</v>
      </c>
      <c r="EX123" s="183" t="s">
        <v>3574</v>
      </c>
      <c r="EY123" s="313">
        <v>46193</v>
      </c>
      <c r="EZ123" s="313"/>
      <c r="FA123" s="183"/>
      <c r="FB123" s="313"/>
      <c r="FC123" s="7" t="s">
        <v>3629</v>
      </c>
      <c r="FD123" s="7" t="s">
        <v>3148</v>
      </c>
      <c r="FE123" s="7">
        <f t="shared" si="24"/>
        <v>12650</v>
      </c>
      <c r="FF123" s="72">
        <f t="shared" si="25"/>
        <v>25446</v>
      </c>
      <c r="FG123" t="s">
        <v>3517</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163</v>
      </c>
      <c r="AP124" s="306" t="str">
        <f t="shared" si="21"/>
        <v>FLOW</v>
      </c>
      <c r="AQ124" s="306"/>
      <c r="AR124" s="306"/>
      <c r="AS124" s="306"/>
      <c r="AT124" s="306"/>
      <c r="AU124" s="72" t="s">
        <v>944</v>
      </c>
      <c r="AV124" s="310" t="s">
        <v>452</v>
      </c>
      <c r="AW124" s="304" t="s">
        <v>453</v>
      </c>
      <c r="AX124" s="311">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3517</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43</v>
      </c>
      <c r="AP125" s="306" t="str">
        <f t="shared" si="21"/>
        <v>STABLE</v>
      </c>
      <c r="AQ125" s="306"/>
      <c r="AR125" s="306"/>
      <c r="AS125" s="306"/>
      <c r="AT125" s="306"/>
      <c r="AU125" s="72" t="s">
        <v>1794</v>
      </c>
      <c r="AV125" s="310" t="s">
        <v>359</v>
      </c>
      <c r="AW125" s="304" t="s">
        <v>360</v>
      </c>
      <c r="AX125" s="311">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3517</v>
      </c>
    </row>
    <row r="126" spans="1:163" ht="17.25">
      <c r="A126" s="72">
        <v>466014661</v>
      </c>
      <c r="B126" s="304" t="s">
        <v>2104</v>
      </c>
      <c r="C126" s="72"/>
      <c r="D126" s="72"/>
      <c r="E126" s="72"/>
      <c r="F126" s="72"/>
      <c r="G126" s="306"/>
      <c r="H126" s="306"/>
      <c r="I126" s="72">
        <v>4040</v>
      </c>
      <c r="J126" s="72">
        <v>3981</v>
      </c>
      <c r="K126" s="258">
        <f t="shared" si="29"/>
        <v>4040</v>
      </c>
      <c r="L126" s="258">
        <f t="shared" si="15"/>
        <v>8172</v>
      </c>
      <c r="M126" s="307">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43</v>
      </c>
      <c r="AP126" s="306" t="str">
        <f t="shared" si="21"/>
        <v>FLOW</v>
      </c>
      <c r="AQ126" s="306"/>
      <c r="AR126" s="306"/>
      <c r="AS126" s="306"/>
      <c r="AT126" s="306"/>
      <c r="AU126" s="72" t="s">
        <v>1130</v>
      </c>
      <c r="AV126" s="310" t="s">
        <v>2249</v>
      </c>
      <c r="AW126" s="304" t="s">
        <v>37</v>
      </c>
      <c r="AX126" s="311">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3575</v>
      </c>
      <c r="EY126" s="313">
        <v>46201</v>
      </c>
      <c r="EZ126" s="313"/>
      <c r="FA126" s="183"/>
      <c r="FB126" s="313"/>
      <c r="FC126" s="7"/>
      <c r="FD126" s="7" t="s">
        <v>3151</v>
      </c>
      <c r="FE126" s="7">
        <f t="shared" si="24"/>
        <v>4040</v>
      </c>
      <c r="FF126" s="72">
        <f t="shared" si="25"/>
        <v>8172</v>
      </c>
      <c r="FG126" t="s">
        <v>3517</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43</v>
      </c>
      <c r="AP127" s="306" t="str">
        <f t="shared" si="21"/>
        <v>FLOW</v>
      </c>
      <c r="AQ127" s="306"/>
      <c r="AR127" s="306"/>
      <c r="AS127" s="306"/>
      <c r="AT127" s="306"/>
      <c r="AU127" s="72" t="s">
        <v>1130</v>
      </c>
      <c r="AV127" s="310" t="s">
        <v>2242</v>
      </c>
      <c r="AW127" s="304" t="s">
        <v>2331</v>
      </c>
      <c r="AX127" s="311">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3517</v>
      </c>
    </row>
    <row r="128" spans="1:163" ht="17.25">
      <c r="A128" s="72">
        <v>466061980</v>
      </c>
      <c r="B128" s="304" t="s">
        <v>2100</v>
      </c>
      <c r="C128" s="72"/>
      <c r="D128" s="72"/>
      <c r="E128" s="72"/>
      <c r="F128" s="72"/>
      <c r="G128" s="306"/>
      <c r="H128" s="306" t="s">
        <v>3553</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12</v>
      </c>
      <c r="AP128" s="306" t="str">
        <f t="shared" si="21"/>
        <v>STABLE</v>
      </c>
      <c r="AQ128" s="306"/>
      <c r="AR128" s="306"/>
      <c r="AS128" s="306"/>
      <c r="AT128" s="306"/>
      <c r="AU128" s="72" t="s">
        <v>1130</v>
      </c>
      <c r="AV128" s="310" t="s">
        <v>2245</v>
      </c>
      <c r="AW128" s="304" t="s">
        <v>271</v>
      </c>
      <c r="AX128" s="311">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3517</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127</v>
      </c>
      <c r="AP129" s="306" t="str">
        <f t="shared" si="21"/>
        <v>FLOW</v>
      </c>
      <c r="AQ129" s="306"/>
      <c r="AR129" s="306"/>
      <c r="AS129" s="306"/>
      <c r="AT129" s="306"/>
      <c r="AU129" s="72" t="s">
        <v>944</v>
      </c>
      <c r="AV129" s="310" t="s">
        <v>303</v>
      </c>
      <c r="AW129" s="304" t="s">
        <v>304</v>
      </c>
      <c r="AX129" s="311">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3517</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3517</v>
      </c>
    </row>
    <row r="131" spans="1:163" ht="17.25">
      <c r="A131" s="72">
        <v>459845098</v>
      </c>
      <c r="B131" s="304" t="s">
        <v>469</v>
      </c>
      <c r="C131" s="72" t="s">
        <v>1776</v>
      </c>
      <c r="D131" s="72" t="s">
        <v>3623</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43</v>
      </c>
      <c r="AP131" s="306" t="str">
        <f t="shared" si="35"/>
        <v>FLOW</v>
      </c>
      <c r="AQ131" s="306"/>
      <c r="AR131" s="306"/>
      <c r="AS131" s="306"/>
      <c r="AT131" s="306"/>
      <c r="AU131" s="72" t="s">
        <v>1794</v>
      </c>
      <c r="AV131" s="310" t="s">
        <v>470</v>
      </c>
      <c r="AW131" s="304" t="s">
        <v>471</v>
      </c>
      <c r="AX131" s="311">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3517</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68</v>
      </c>
      <c r="AP132" s="306" t="str">
        <f t="shared" si="35"/>
        <v>FLOW</v>
      </c>
      <c r="AQ132" s="306"/>
      <c r="AR132" s="306"/>
      <c r="AS132" s="306"/>
      <c r="AT132" s="306"/>
      <c r="AU132" s="72" t="s">
        <v>1794</v>
      </c>
      <c r="AV132" s="310" t="s">
        <v>1081</v>
      </c>
      <c r="AW132" s="304" t="s">
        <v>239</v>
      </c>
      <c r="AX132" s="311">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3628</v>
      </c>
      <c r="FD132" s="7" t="s">
        <v>3157</v>
      </c>
      <c r="FE132" s="7">
        <f t="shared" si="38"/>
        <v>3305</v>
      </c>
      <c r="FF132" s="72">
        <f t="shared" si="39"/>
        <v>9916</v>
      </c>
      <c r="FG132" t="s">
        <v>3517</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43</v>
      </c>
      <c r="AP133" s="306" t="str">
        <f t="shared" si="35"/>
        <v>FLOW</v>
      </c>
      <c r="AQ133" s="306"/>
      <c r="AR133" s="306"/>
      <c r="AS133" s="306"/>
      <c r="AT133" s="306"/>
      <c r="AU133" s="72" t="s">
        <v>1794</v>
      </c>
      <c r="AV133" s="310" t="s">
        <v>407</v>
      </c>
      <c r="AW133" s="304" t="s">
        <v>408</v>
      </c>
      <c r="AX133" s="311">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3517</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3560</v>
      </c>
      <c r="AC134" s="72">
        <v>30</v>
      </c>
      <c r="AD134" s="72" t="s">
        <v>3023</v>
      </c>
      <c r="AE134" s="308"/>
      <c r="AF134" s="309"/>
      <c r="AG134" s="7"/>
      <c r="AH134" s="72" t="s">
        <v>2181</v>
      </c>
      <c r="AI134" s="7"/>
      <c r="AJ134" s="7"/>
      <c r="AK134" s="7"/>
      <c r="AL134" s="7">
        <v>9092</v>
      </c>
      <c r="AM134" s="255">
        <v>81389</v>
      </c>
      <c r="AN134" s="258">
        <v>27</v>
      </c>
      <c r="AO134" s="306">
        <v>43</v>
      </c>
      <c r="AP134" s="306" t="str">
        <f t="shared" si="35"/>
        <v>FLOW</v>
      </c>
      <c r="AQ134" s="306"/>
      <c r="AR134" s="306"/>
      <c r="AS134" s="306"/>
      <c r="AT134" s="306"/>
      <c r="AU134" s="72" t="s">
        <v>1130</v>
      </c>
      <c r="AV134" s="310" t="s">
        <v>2211</v>
      </c>
      <c r="AW134" s="304" t="s">
        <v>2323</v>
      </c>
      <c r="AX134" s="311">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3517</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12</v>
      </c>
      <c r="AP135" s="306" t="str">
        <f t="shared" si="35"/>
        <v>STABLE</v>
      </c>
      <c r="AQ135" s="306"/>
      <c r="AR135" s="306"/>
      <c r="AS135" s="306"/>
      <c r="AT135" s="306"/>
      <c r="AU135" s="72" t="s">
        <v>1794</v>
      </c>
      <c r="AV135" s="310" t="s">
        <v>432</v>
      </c>
      <c r="AW135" s="304" t="s">
        <v>191</v>
      </c>
      <c r="AX135" s="311">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3517</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194</v>
      </c>
      <c r="AP136" s="306" t="str">
        <f t="shared" si="35"/>
        <v>FLOW</v>
      </c>
      <c r="AQ136" s="306"/>
      <c r="AR136" s="306"/>
      <c r="AS136" s="306"/>
      <c r="AT136" s="306"/>
      <c r="AU136" s="72" t="s">
        <v>944</v>
      </c>
      <c r="AV136" s="310" t="s">
        <v>67</v>
      </c>
      <c r="AW136" s="304" t="s">
        <v>68</v>
      </c>
      <c r="AX136" s="311">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3518</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43</v>
      </c>
      <c r="AP137" s="306" t="str">
        <f t="shared" si="35"/>
        <v>FLOW</v>
      </c>
      <c r="AQ137" s="306"/>
      <c r="AR137" s="306"/>
      <c r="AS137" s="306"/>
      <c r="AT137" s="306"/>
      <c r="AU137" s="72" t="s">
        <v>1794</v>
      </c>
      <c r="AV137" s="310" t="s">
        <v>414</v>
      </c>
      <c r="AW137" s="304" t="s">
        <v>415</v>
      </c>
      <c r="AX137" s="311">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3517</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132</v>
      </c>
      <c r="AP138" s="306" t="str">
        <f t="shared" si="35"/>
        <v>FLOW</v>
      </c>
      <c r="AQ138" s="306"/>
      <c r="AR138" s="306"/>
      <c r="AS138" s="306"/>
      <c r="AT138" s="306"/>
      <c r="AU138" s="72" t="s">
        <v>944</v>
      </c>
      <c r="AV138" s="310" t="s">
        <v>1631</v>
      </c>
      <c r="AW138" s="304" t="s">
        <v>1728</v>
      </c>
      <c r="AX138" s="311">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3517</v>
      </c>
    </row>
    <row r="139" spans="1:163" ht="17.25">
      <c r="A139" s="72">
        <v>457349311</v>
      </c>
      <c r="B139" s="304" t="s">
        <v>116</v>
      </c>
      <c r="C139" s="72"/>
      <c r="D139" s="72"/>
      <c r="E139" s="72"/>
      <c r="F139" s="72"/>
      <c r="G139" s="306"/>
      <c r="H139" s="306"/>
      <c r="I139" s="72">
        <v>6290</v>
      </c>
      <c r="J139" s="72">
        <v>18870</v>
      </c>
      <c r="K139" s="258">
        <f t="shared" si="29"/>
        <v>864</v>
      </c>
      <c r="L139" s="258">
        <f t="shared" si="30"/>
        <v>26319</v>
      </c>
      <c r="M139" s="315">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132</v>
      </c>
      <c r="AP139" s="306" t="str">
        <f t="shared" si="35"/>
        <v>FLOW</v>
      </c>
      <c r="AQ139" s="306"/>
      <c r="AR139" s="306"/>
      <c r="AS139" s="306"/>
      <c r="AT139" s="306"/>
      <c r="AU139" s="72" t="s">
        <v>944</v>
      </c>
      <c r="AV139" s="310" t="s">
        <v>117</v>
      </c>
      <c r="AW139" s="304" t="s">
        <v>118</v>
      </c>
      <c r="AX139" s="311">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3517</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12</v>
      </c>
      <c r="AP140" s="306" t="str">
        <f t="shared" si="35"/>
        <v>STABLE</v>
      </c>
      <c r="AQ140" s="306"/>
      <c r="AR140" s="306"/>
      <c r="AS140" s="306"/>
      <c r="AT140" s="306"/>
      <c r="AU140" s="72" t="s">
        <v>1794</v>
      </c>
      <c r="AV140" s="310" t="s">
        <v>1336</v>
      </c>
      <c r="AW140" s="304" t="s">
        <v>1337</v>
      </c>
      <c r="AX140" s="311">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3517</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8"/>
      <c r="AF141" s="309" t="s">
        <v>1130</v>
      </c>
      <c r="AG141" s="7" t="s">
        <v>1130</v>
      </c>
      <c r="AH141" s="72" t="s">
        <v>781</v>
      </c>
      <c r="AI141" s="7" t="s">
        <v>1130</v>
      </c>
      <c r="AJ141" s="7" t="s">
        <v>1130</v>
      </c>
      <c r="AK141" s="7" t="s">
        <v>1130</v>
      </c>
      <c r="AL141" s="7">
        <v>6892</v>
      </c>
      <c r="AM141" s="255">
        <v>78173</v>
      </c>
      <c r="AN141" s="258">
        <v>27</v>
      </c>
      <c r="AO141" s="306">
        <v>43</v>
      </c>
      <c r="AP141" s="306" t="str">
        <f t="shared" si="35"/>
        <v>FLOW</v>
      </c>
      <c r="AQ141" s="306"/>
      <c r="AR141" s="306"/>
      <c r="AS141" s="306"/>
      <c r="AT141" s="306"/>
      <c r="AU141" s="72" t="s">
        <v>1794</v>
      </c>
      <c r="AV141" s="310" t="s">
        <v>1073</v>
      </c>
      <c r="AW141" s="304" t="s">
        <v>299</v>
      </c>
      <c r="AX141" s="311">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3517</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12</v>
      </c>
      <c r="AP142" s="306" t="str">
        <f t="shared" si="35"/>
        <v>STABLE</v>
      </c>
      <c r="AQ142" s="306"/>
      <c r="AR142" s="306"/>
      <c r="AS142" s="306"/>
      <c r="AT142" s="306"/>
      <c r="AU142" s="72" t="s">
        <v>1794</v>
      </c>
      <c r="AV142" s="310" t="s">
        <v>920</v>
      </c>
      <c r="AW142" s="304" t="s">
        <v>921</v>
      </c>
      <c r="AX142" s="311">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3517</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43</v>
      </c>
      <c r="AP143" s="306" t="str">
        <f t="shared" si="35"/>
        <v>FLOW</v>
      </c>
      <c r="AQ143" s="306"/>
      <c r="AR143" s="306"/>
      <c r="AS143" s="306"/>
      <c r="AT143" s="306"/>
      <c r="AU143" s="72" t="s">
        <v>1794</v>
      </c>
      <c r="AV143" s="310" t="s">
        <v>595</v>
      </c>
      <c r="AW143" s="304" t="s">
        <v>178</v>
      </c>
      <c r="AX143" s="311">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3517</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12</v>
      </c>
      <c r="AP144" s="306" t="str">
        <f t="shared" si="35"/>
        <v>STABLE</v>
      </c>
      <c r="AQ144" s="306"/>
      <c r="AR144" s="306"/>
      <c r="AS144" s="306"/>
      <c r="AT144" s="306"/>
      <c r="AU144" s="72" t="s">
        <v>1794</v>
      </c>
      <c r="AV144" s="310" t="s">
        <v>277</v>
      </c>
      <c r="AW144" s="304" t="s">
        <v>278</v>
      </c>
      <c r="AX144" s="311">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3517</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43</v>
      </c>
      <c r="AP145" s="306" t="str">
        <f t="shared" si="35"/>
        <v>FLOW</v>
      </c>
      <c r="AQ145" s="306"/>
      <c r="AR145" s="306"/>
      <c r="AS145" s="306"/>
      <c r="AT145" s="306"/>
      <c r="AU145" s="72" t="s">
        <v>1130</v>
      </c>
      <c r="AV145" s="310" t="s">
        <v>2271</v>
      </c>
      <c r="AW145" s="304" t="s">
        <v>224</v>
      </c>
      <c r="AX145" s="311">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3576</v>
      </c>
      <c r="EY145" s="313">
        <v>46193</v>
      </c>
      <c r="EZ145" s="313"/>
      <c r="FA145" s="183"/>
      <c r="FB145" s="313"/>
      <c r="FC145" s="7"/>
      <c r="FD145" s="7" t="s">
        <v>3168</v>
      </c>
      <c r="FE145" s="7">
        <f t="shared" si="38"/>
        <v>3849</v>
      </c>
      <c r="FF145" s="72">
        <f t="shared" si="39"/>
        <v>7765</v>
      </c>
      <c r="FG145" t="s">
        <v>3518</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43</v>
      </c>
      <c r="AP146" s="306" t="str">
        <f t="shared" si="35"/>
        <v>FLOW</v>
      </c>
      <c r="AQ146" s="306"/>
      <c r="AR146" s="306"/>
      <c r="AS146" s="306"/>
      <c r="AT146" s="306"/>
      <c r="AU146" s="72" t="s">
        <v>1794</v>
      </c>
      <c r="AV146" s="310" t="s">
        <v>671</v>
      </c>
      <c r="AW146" s="304" t="s">
        <v>459</v>
      </c>
      <c r="AX146" s="311">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3517</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163</v>
      </c>
      <c r="AP147" s="306" t="str">
        <f t="shared" si="35"/>
        <v>FLOW</v>
      </c>
      <c r="AQ147" s="306"/>
      <c r="AR147" s="306"/>
      <c r="AS147" s="306"/>
      <c r="AT147" s="306"/>
      <c r="AU147" s="72" t="s">
        <v>944</v>
      </c>
      <c r="AV147" s="310" t="s">
        <v>1784</v>
      </c>
      <c r="AW147" s="304" t="s">
        <v>191</v>
      </c>
      <c r="AX147" s="311">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3517</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132</v>
      </c>
      <c r="AP148" s="306" t="str">
        <f t="shared" si="35"/>
        <v>FLOW</v>
      </c>
      <c r="AQ148" s="306"/>
      <c r="AR148" s="306"/>
      <c r="AS148" s="306"/>
      <c r="AT148" s="306"/>
      <c r="AU148" s="72" t="s">
        <v>944</v>
      </c>
      <c r="AV148" s="310" t="s">
        <v>495</v>
      </c>
      <c r="AW148" s="304" t="s">
        <v>157</v>
      </c>
      <c r="AX148" s="311">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3517</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104</v>
      </c>
      <c r="AP149" s="306" t="str">
        <f t="shared" si="35"/>
        <v>FLOW</v>
      </c>
      <c r="AQ149" s="306"/>
      <c r="AR149" s="306"/>
      <c r="AS149" s="306"/>
      <c r="AT149" s="306"/>
      <c r="AU149" s="72" t="s">
        <v>1794</v>
      </c>
      <c r="AV149" s="310" t="s">
        <v>858</v>
      </c>
      <c r="AW149" s="304" t="s">
        <v>859</v>
      </c>
      <c r="AX149" s="311">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3517</v>
      </c>
    </row>
    <row r="150" spans="1:163" ht="17.25">
      <c r="A150" s="72">
        <v>462252818</v>
      </c>
      <c r="B150" s="304" t="s">
        <v>2084</v>
      </c>
      <c r="C150" s="72" t="s">
        <v>1778</v>
      </c>
      <c r="D150" s="72" t="s">
        <v>3623</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43</v>
      </c>
      <c r="AP150" s="306" t="str">
        <f t="shared" si="35"/>
        <v>FLOW</v>
      </c>
      <c r="AQ150" s="306"/>
      <c r="AR150" s="306"/>
      <c r="AS150" s="306"/>
      <c r="AT150" s="306"/>
      <c r="AU150" s="72" t="s">
        <v>1130</v>
      </c>
      <c r="AV150" s="310" t="s">
        <v>2230</v>
      </c>
      <c r="AW150" s="304" t="s">
        <v>136</v>
      </c>
      <c r="AX150" s="311">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3577</v>
      </c>
      <c r="EY150" s="313">
        <v>46185</v>
      </c>
      <c r="EZ150" s="313"/>
      <c r="FA150" s="183"/>
      <c r="FB150" s="313"/>
      <c r="FC150" s="7"/>
      <c r="FD150" s="7" t="s">
        <v>3144</v>
      </c>
      <c r="FE150" s="7">
        <f t="shared" si="38"/>
        <v>7368</v>
      </c>
      <c r="FF150" s="72">
        <f t="shared" si="39"/>
        <v>14844</v>
      </c>
      <c r="FG150" t="s">
        <v>3517</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12</v>
      </c>
      <c r="AP151" s="306" t="str">
        <f t="shared" si="35"/>
        <v>STABLE</v>
      </c>
      <c r="AQ151" s="306"/>
      <c r="AR151" s="306"/>
      <c r="AS151" s="306"/>
      <c r="AT151" s="306"/>
      <c r="AU151" s="72" t="s">
        <v>1130</v>
      </c>
      <c r="AV151" s="310" t="s">
        <v>2240</v>
      </c>
      <c r="AW151" s="304" t="s">
        <v>175</v>
      </c>
      <c r="AX151" s="311">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3517</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43</v>
      </c>
      <c r="AP152" s="306" t="str">
        <f t="shared" si="35"/>
        <v>STABLE</v>
      </c>
      <c r="AQ152" s="306"/>
      <c r="AR152" s="306"/>
      <c r="AS152" s="306"/>
      <c r="AT152" s="306"/>
      <c r="AU152" s="72" t="s">
        <v>1794</v>
      </c>
      <c r="AV152" s="310" t="s">
        <v>306</v>
      </c>
      <c r="AW152" s="304" t="s">
        <v>68</v>
      </c>
      <c r="AX152" s="311">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3517</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73</v>
      </c>
      <c r="AP153" s="306" t="str">
        <f t="shared" si="35"/>
        <v>STABLE</v>
      </c>
      <c r="AQ153" s="306"/>
      <c r="AR153" s="306"/>
      <c r="AS153" s="306"/>
      <c r="AT153" s="306"/>
      <c r="AU153" s="72" t="s">
        <v>1794</v>
      </c>
      <c r="AV153" s="310" t="s">
        <v>227</v>
      </c>
      <c r="AW153" s="304" t="s">
        <v>228</v>
      </c>
      <c r="AX153" s="311">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3517</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68</v>
      </c>
      <c r="AP154" s="306" t="str">
        <f t="shared" si="35"/>
        <v>STABLE</v>
      </c>
      <c r="AQ154" s="306"/>
      <c r="AR154" s="306"/>
      <c r="AS154" s="306"/>
      <c r="AT154" s="306"/>
      <c r="AU154" s="72" t="s">
        <v>1794</v>
      </c>
      <c r="AV154" s="310" t="s">
        <v>583</v>
      </c>
      <c r="AW154" s="304" t="s">
        <v>453</v>
      </c>
      <c r="AX154" s="311">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3517</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73</v>
      </c>
      <c r="AP155" s="306" t="str">
        <f t="shared" si="35"/>
        <v>FLOW</v>
      </c>
      <c r="AQ155" s="306"/>
      <c r="AR155" s="306"/>
      <c r="AS155" s="306"/>
      <c r="AT155" s="306"/>
      <c r="AU155" s="72" t="s">
        <v>1130</v>
      </c>
      <c r="AV155" s="310" t="s">
        <v>2262</v>
      </c>
      <c r="AW155" s="304" t="s">
        <v>207</v>
      </c>
      <c r="AX155" s="311">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3518</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194</v>
      </c>
      <c r="AP156" s="306" t="str">
        <f t="shared" si="35"/>
        <v>FLOW</v>
      </c>
      <c r="AQ156" s="306"/>
      <c r="AR156" s="306"/>
      <c r="AS156" s="306"/>
      <c r="AT156" s="306"/>
      <c r="AU156" s="72" t="s">
        <v>944</v>
      </c>
      <c r="AV156" s="310"/>
      <c r="AW156" s="304" t="s">
        <v>549</v>
      </c>
      <c r="AX156" s="311">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3517</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73</v>
      </c>
      <c r="AP157" s="306" t="str">
        <f t="shared" si="35"/>
        <v>FLOW</v>
      </c>
      <c r="AQ157" s="306"/>
      <c r="AR157" s="306"/>
      <c r="AS157" s="306"/>
      <c r="AT157" s="306"/>
      <c r="AU157" s="72" t="s">
        <v>1794</v>
      </c>
      <c r="AV157" s="310" t="s">
        <v>417</v>
      </c>
      <c r="AW157" s="304" t="s">
        <v>418</v>
      </c>
      <c r="AX157" s="311">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3517</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132</v>
      </c>
      <c r="AP158" s="306" t="str">
        <f t="shared" si="35"/>
        <v>FLOW</v>
      </c>
      <c r="AQ158" s="306"/>
      <c r="AR158" s="306"/>
      <c r="AS158" s="306"/>
      <c r="AT158" s="306"/>
      <c r="AU158" s="72" t="s">
        <v>944</v>
      </c>
      <c r="AV158" s="310" t="s">
        <v>412</v>
      </c>
      <c r="AW158" s="304" t="s">
        <v>25</v>
      </c>
      <c r="AX158" s="311">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3517</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12</v>
      </c>
      <c r="AP159" s="306" t="str">
        <f t="shared" si="35"/>
        <v>STABLE</v>
      </c>
      <c r="AQ159" s="306"/>
      <c r="AR159" s="306"/>
      <c r="AS159" s="306"/>
      <c r="AT159" s="306"/>
      <c r="AU159" s="72" t="s">
        <v>1794</v>
      </c>
      <c r="AV159" s="310" t="s">
        <v>665</v>
      </c>
      <c r="AW159" s="304" t="s">
        <v>17</v>
      </c>
      <c r="AX159" s="311">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3517</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104</v>
      </c>
      <c r="AP160" s="306" t="str">
        <f t="shared" si="35"/>
        <v>FLOW</v>
      </c>
      <c r="AQ160" s="306"/>
      <c r="AR160" s="306"/>
      <c r="AS160" s="306"/>
      <c r="AT160" s="306"/>
      <c r="AU160" s="72" t="s">
        <v>944</v>
      </c>
      <c r="AV160" s="310" t="s">
        <v>911</v>
      </c>
      <c r="AW160" s="304" t="s">
        <v>912</v>
      </c>
      <c r="AX160" s="311">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3517</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8"/>
      <c r="AF161" s="309" t="s">
        <v>1130</v>
      </c>
      <c r="AG161" s="7" t="s">
        <v>1130</v>
      </c>
      <c r="AH161" s="72" t="s">
        <v>241</v>
      </c>
      <c r="AI161" s="7" t="s">
        <v>1130</v>
      </c>
      <c r="AJ161" s="7" t="s">
        <v>1130</v>
      </c>
      <c r="AK161" s="7" t="s">
        <v>1130</v>
      </c>
      <c r="AL161" s="7">
        <v>12408</v>
      </c>
      <c r="AM161" s="255">
        <v>72515.34</v>
      </c>
      <c r="AN161" s="258">
        <v>27</v>
      </c>
      <c r="AO161" s="306">
        <v>43</v>
      </c>
      <c r="AP161" s="306" t="str">
        <f t="shared" si="35"/>
        <v>FLOW</v>
      </c>
      <c r="AQ161" s="306"/>
      <c r="AR161" s="306"/>
      <c r="AS161" s="306"/>
      <c r="AT161" s="306"/>
      <c r="AU161" s="72" t="s">
        <v>1794</v>
      </c>
      <c r="AV161" s="310"/>
      <c r="AW161" s="304" t="s">
        <v>248</v>
      </c>
      <c r="AX161" s="311">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3517</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12</v>
      </c>
      <c r="AP162" s="306" t="str">
        <f t="shared" si="35"/>
        <v>STABLE</v>
      </c>
      <c r="AQ162" s="306"/>
      <c r="AR162" s="306"/>
      <c r="AS162" s="306"/>
      <c r="AT162" s="306"/>
      <c r="AU162" s="72" t="s">
        <v>1794</v>
      </c>
      <c r="AV162" s="310" t="s">
        <v>1419</v>
      </c>
      <c r="AW162" s="304" t="s">
        <v>348</v>
      </c>
      <c r="AX162" s="311">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3517</v>
      </c>
    </row>
    <row r="163" spans="1:163" ht="17.25">
      <c r="A163" s="72">
        <v>465213274</v>
      </c>
      <c r="B163" s="304" t="s">
        <v>1452</v>
      </c>
      <c r="C163" s="72"/>
      <c r="D163" s="72"/>
      <c r="E163" s="72"/>
      <c r="F163" s="72"/>
      <c r="G163" s="306"/>
      <c r="H163" s="306" t="s">
        <v>2350</v>
      </c>
      <c r="I163" s="72">
        <v>5451</v>
      </c>
      <c r="J163" s="72">
        <v>4714</v>
      </c>
      <c r="K163" s="258">
        <f t="shared" si="42"/>
        <v>4805</v>
      </c>
      <c r="L163" s="258">
        <f t="shared" si="30"/>
        <v>10292</v>
      </c>
      <c r="M163" s="307">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12</v>
      </c>
      <c r="AP163" s="306" t="str">
        <f t="shared" si="35"/>
        <v>STABLE</v>
      </c>
      <c r="AQ163" s="306"/>
      <c r="AR163" s="306"/>
      <c r="AS163" s="306"/>
      <c r="AT163" s="306"/>
      <c r="AU163" s="72" t="s">
        <v>1794</v>
      </c>
      <c r="AV163" s="310" t="s">
        <v>1453</v>
      </c>
      <c r="AW163" s="304" t="s">
        <v>17</v>
      </c>
      <c r="AX163" s="311">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3517</v>
      </c>
    </row>
    <row r="164" spans="1:163" ht="17.25">
      <c r="A164" s="72">
        <v>462234854</v>
      </c>
      <c r="B164" s="304" t="s">
        <v>1445</v>
      </c>
      <c r="C164" s="72"/>
      <c r="D164" s="72"/>
      <c r="E164" s="72"/>
      <c r="F164" s="72"/>
      <c r="G164" s="306"/>
      <c r="H164" s="306" t="s">
        <v>3512</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43</v>
      </c>
      <c r="AP164" s="306" t="str">
        <f t="shared" si="35"/>
        <v>STABLE</v>
      </c>
      <c r="AQ164" s="306"/>
      <c r="AR164" s="306"/>
      <c r="AS164" s="306"/>
      <c r="AT164" s="306"/>
      <c r="AU164" s="72" t="s">
        <v>1794</v>
      </c>
      <c r="AV164" s="310" t="s">
        <v>1446</v>
      </c>
      <c r="AW164" s="304" t="s">
        <v>1393</v>
      </c>
      <c r="AX164" s="311">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3517</v>
      </c>
    </row>
    <row r="165" spans="1:163" ht="17.25">
      <c r="A165" s="72">
        <v>463997528</v>
      </c>
      <c r="B165" s="304" t="s">
        <v>1519</v>
      </c>
      <c r="C165" s="72" t="s">
        <v>1776</v>
      </c>
      <c r="D165" s="72" t="s">
        <v>3623</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132</v>
      </c>
      <c r="AP165" s="306" t="str">
        <f t="shared" si="35"/>
        <v>FLOW</v>
      </c>
      <c r="AQ165" s="306"/>
      <c r="AR165" s="306"/>
      <c r="AS165" s="306"/>
      <c r="AT165" s="306"/>
      <c r="AU165" s="72" t="s">
        <v>944</v>
      </c>
      <c r="AV165" s="310" t="s">
        <v>1632</v>
      </c>
      <c r="AW165" s="304" t="s">
        <v>41</v>
      </c>
      <c r="AX165" s="311">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3517</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132</v>
      </c>
      <c r="AP166" s="306" t="str">
        <f t="shared" si="35"/>
        <v>FLOW</v>
      </c>
      <c r="AQ166" s="306"/>
      <c r="AR166" s="306"/>
      <c r="AS166" s="306"/>
      <c r="AT166" s="306"/>
      <c r="AU166" s="72" t="s">
        <v>944</v>
      </c>
      <c r="AV166" s="310" t="s">
        <v>369</v>
      </c>
      <c r="AW166" s="304" t="s">
        <v>25</v>
      </c>
      <c r="AX166" s="311">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3628</v>
      </c>
      <c r="FD166" s="7" t="s">
        <v>3184</v>
      </c>
      <c r="FE166" s="7">
        <f t="shared" si="38"/>
        <v>4626</v>
      </c>
      <c r="FF166" s="72">
        <f t="shared" si="39"/>
        <v>21296</v>
      </c>
      <c r="FG166" t="s">
        <v>3517</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194</v>
      </c>
      <c r="AP167" s="306" t="str">
        <f t="shared" si="35"/>
        <v>FLOW</v>
      </c>
      <c r="AQ167" s="306"/>
      <c r="AR167" s="306"/>
      <c r="AS167" s="306"/>
      <c r="AT167" s="306"/>
      <c r="AU167" s="72" t="s">
        <v>944</v>
      </c>
      <c r="AV167" s="310"/>
      <c r="AW167" s="304" t="s">
        <v>191</v>
      </c>
      <c r="AX167" s="311">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3578</v>
      </c>
      <c r="EY167" s="313">
        <v>46189</v>
      </c>
      <c r="EZ167" s="313"/>
      <c r="FA167" s="183"/>
      <c r="FB167" s="313"/>
      <c r="FC167" s="7"/>
      <c r="FD167" s="7" t="s">
        <v>3185</v>
      </c>
      <c r="FE167" s="7">
        <f t="shared" si="38"/>
        <v>5715</v>
      </c>
      <c r="FF167" s="72">
        <f t="shared" si="39"/>
        <v>33794</v>
      </c>
      <c r="FG167" t="s">
        <v>3517</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43</v>
      </c>
      <c r="AP168" s="306" t="str">
        <f t="shared" si="35"/>
        <v>FLOW</v>
      </c>
      <c r="AQ168" s="306"/>
      <c r="AR168" s="306"/>
      <c r="AS168" s="306"/>
      <c r="AT168" s="306"/>
      <c r="AU168" s="72" t="s">
        <v>1130</v>
      </c>
      <c r="AV168" s="310" t="s">
        <v>1461</v>
      </c>
      <c r="AW168" s="304" t="s">
        <v>191</v>
      </c>
      <c r="AX168" s="311">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3517</v>
      </c>
    </row>
    <row r="169" spans="1:163" ht="17.25">
      <c r="A169" s="72">
        <v>457685874</v>
      </c>
      <c r="B169" s="304" t="s">
        <v>1520</v>
      </c>
      <c r="C169" s="72"/>
      <c r="D169" s="72"/>
      <c r="E169" s="72"/>
      <c r="F169" s="72"/>
      <c r="G169" s="306"/>
      <c r="H169" s="306"/>
      <c r="I169" s="72">
        <v>6036</v>
      </c>
      <c r="J169" s="72">
        <v>11023</v>
      </c>
      <c r="K169" s="258">
        <f t="shared" si="42"/>
        <v>5241</v>
      </c>
      <c r="L169" s="258">
        <f t="shared" si="30"/>
        <v>17467</v>
      </c>
      <c r="M169" s="315">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73</v>
      </c>
      <c r="AP169" s="306" t="str">
        <f t="shared" si="35"/>
        <v>FLOW</v>
      </c>
      <c r="AQ169" s="306"/>
      <c r="AR169" s="306"/>
      <c r="AS169" s="306"/>
      <c r="AT169" s="306"/>
      <c r="AU169" s="72" t="s">
        <v>1794</v>
      </c>
      <c r="AV169" s="310" t="s">
        <v>1633</v>
      </c>
      <c r="AW169" s="304" t="s">
        <v>1730</v>
      </c>
      <c r="AX169" s="311">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3517</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163</v>
      </c>
      <c r="AP170" s="306" t="str">
        <f t="shared" si="35"/>
        <v>FLOW</v>
      </c>
      <c r="AQ170" s="306"/>
      <c r="AR170" s="306"/>
      <c r="AS170" s="306"/>
      <c r="AT170" s="306"/>
      <c r="AU170" s="72" t="s">
        <v>944</v>
      </c>
      <c r="AV170" s="310" t="s">
        <v>792</v>
      </c>
      <c r="AW170" s="304" t="s">
        <v>51</v>
      </c>
      <c r="AX170" s="311">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3517</v>
      </c>
    </row>
    <row r="171" spans="1:163" ht="17.25">
      <c r="A171" s="72">
        <v>464733502</v>
      </c>
      <c r="B171" s="304" t="s">
        <v>998</v>
      </c>
      <c r="C171" s="72"/>
      <c r="D171" s="72"/>
      <c r="E171" s="72"/>
      <c r="F171" s="72"/>
      <c r="G171" s="306"/>
      <c r="H171" s="306"/>
      <c r="I171" s="72">
        <v>4196</v>
      </c>
      <c r="J171" s="72">
        <v>4177</v>
      </c>
      <c r="K171" s="258">
        <f t="shared" si="42"/>
        <v>4247</v>
      </c>
      <c r="L171" s="258">
        <f t="shared" si="30"/>
        <v>8550</v>
      </c>
      <c r="M171" s="307">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8"/>
      <c r="AF171" s="309" t="s">
        <v>1130</v>
      </c>
      <c r="AG171" s="7" t="s">
        <v>1130</v>
      </c>
      <c r="AH171" s="72" t="s">
        <v>22</v>
      </c>
      <c r="AI171" s="7" t="s">
        <v>1130</v>
      </c>
      <c r="AJ171" s="7" t="s">
        <v>1130</v>
      </c>
      <c r="AK171" s="7" t="s">
        <v>1130</v>
      </c>
      <c r="AL171" s="7">
        <v>10002.99</v>
      </c>
      <c r="AM171" s="255">
        <v>70873</v>
      </c>
      <c r="AN171" s="258">
        <v>27</v>
      </c>
      <c r="AO171" s="306">
        <v>43</v>
      </c>
      <c r="AP171" s="306" t="str">
        <f t="shared" si="35"/>
        <v>FLOW</v>
      </c>
      <c r="AQ171" s="306"/>
      <c r="AR171" s="306"/>
      <c r="AS171" s="306"/>
      <c r="AT171" s="306"/>
      <c r="AU171" s="72" t="s">
        <v>1794</v>
      </c>
      <c r="AV171" s="310" t="s">
        <v>1066</v>
      </c>
      <c r="AW171" s="304" t="s">
        <v>395</v>
      </c>
      <c r="AX171" s="311">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3517</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194</v>
      </c>
      <c r="AP172" s="306" t="str">
        <f t="shared" si="35"/>
        <v>FLOW</v>
      </c>
      <c r="AQ172" s="306"/>
      <c r="AR172" s="306"/>
      <c r="AS172" s="306"/>
      <c r="AT172" s="306"/>
      <c r="AU172" s="72" t="s">
        <v>944</v>
      </c>
      <c r="AV172" s="310" t="s">
        <v>497</v>
      </c>
      <c r="AW172" s="304" t="s">
        <v>178</v>
      </c>
      <c r="AX172" s="311">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3517</v>
      </c>
    </row>
    <row r="173" spans="1:163" ht="17.25">
      <c r="A173" s="72">
        <v>464273873</v>
      </c>
      <c r="B173" s="304" t="s">
        <v>728</v>
      </c>
      <c r="C173" s="72" t="s">
        <v>1776</v>
      </c>
      <c r="D173" s="72" t="s">
        <v>2058</v>
      </c>
      <c r="E173" s="72">
        <v>4216</v>
      </c>
      <c r="F173" s="72"/>
      <c r="G173" s="306"/>
      <c r="H173" s="306"/>
      <c r="I173" s="72">
        <v>4216</v>
      </c>
      <c r="J173" s="72">
        <v>8428</v>
      </c>
      <c r="K173" s="258">
        <f t="shared" si="42"/>
        <v>4419</v>
      </c>
      <c r="L173" s="258">
        <f t="shared" si="30"/>
        <v>8754</v>
      </c>
      <c r="M173" s="315">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73</v>
      </c>
      <c r="AP173" s="306" t="str">
        <f t="shared" si="35"/>
        <v>FLOW</v>
      </c>
      <c r="AQ173" s="306"/>
      <c r="AR173" s="306"/>
      <c r="AS173" s="306"/>
      <c r="AT173" s="306"/>
      <c r="AU173" s="72" t="s">
        <v>1794</v>
      </c>
      <c r="AV173" s="310" t="s">
        <v>729</v>
      </c>
      <c r="AW173" s="304" t="s">
        <v>730</v>
      </c>
      <c r="AX173" s="311">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3517</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12</v>
      </c>
      <c r="AP174" s="306" t="str">
        <f t="shared" si="35"/>
        <v>STABLE</v>
      </c>
      <c r="AQ174" s="306"/>
      <c r="AR174" s="306"/>
      <c r="AS174" s="306"/>
      <c r="AT174" s="306"/>
      <c r="AU174" s="72" t="s">
        <v>944</v>
      </c>
      <c r="AV174" s="310" t="s">
        <v>1053</v>
      </c>
      <c r="AW174" s="304" t="s">
        <v>459</v>
      </c>
      <c r="AX174" s="311">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3517</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43</v>
      </c>
      <c r="AP175" s="306" t="str">
        <f t="shared" si="35"/>
        <v>FLOW</v>
      </c>
      <c r="AQ175" s="306"/>
      <c r="AR175" s="306"/>
      <c r="AS175" s="306"/>
      <c r="AT175" s="306"/>
      <c r="AU175" s="72" t="s">
        <v>1130</v>
      </c>
      <c r="AV175" s="310" t="s">
        <v>2213</v>
      </c>
      <c r="AW175" s="304" t="s">
        <v>54</v>
      </c>
      <c r="AX175" s="311">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3579</v>
      </c>
      <c r="EY175" s="313">
        <v>46186</v>
      </c>
      <c r="EZ175" s="313"/>
      <c r="FA175" s="183"/>
      <c r="FB175" s="313"/>
      <c r="FC175" s="7" t="s">
        <v>3628</v>
      </c>
      <c r="FD175" s="7" t="s">
        <v>3191</v>
      </c>
      <c r="FE175" s="7">
        <f t="shared" si="38"/>
        <v>3704</v>
      </c>
      <c r="FF175" s="72">
        <f t="shared" si="39"/>
        <v>7931</v>
      </c>
      <c r="FG175" t="s">
        <v>3517</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12</v>
      </c>
      <c r="AP176" s="306" t="str">
        <f t="shared" si="35"/>
        <v>STABLE</v>
      </c>
      <c r="AQ176" s="306"/>
      <c r="AR176" s="306"/>
      <c r="AS176" s="306"/>
      <c r="AT176" s="306"/>
      <c r="AU176" s="72" t="s">
        <v>1130</v>
      </c>
      <c r="AV176" s="310" t="s">
        <v>2220</v>
      </c>
      <c r="AW176" s="304" t="s">
        <v>136</v>
      </c>
      <c r="AX176" s="311">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3518</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43</v>
      </c>
      <c r="AP177" s="306" t="str">
        <f t="shared" si="35"/>
        <v>FLOW</v>
      </c>
      <c r="AQ177" s="306"/>
      <c r="AR177" s="306"/>
      <c r="AS177" s="306"/>
      <c r="AT177" s="306"/>
      <c r="AU177" s="72" t="s">
        <v>1794</v>
      </c>
      <c r="AV177" s="310" t="s">
        <v>832</v>
      </c>
      <c r="AW177" s="304" t="s">
        <v>63</v>
      </c>
      <c r="AX177" s="311">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3517</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194</v>
      </c>
      <c r="AP178" s="306" t="str">
        <f t="shared" si="35"/>
        <v>FLOW</v>
      </c>
      <c r="AQ178" s="306"/>
      <c r="AR178" s="306"/>
      <c r="AS178" s="306"/>
      <c r="AT178" s="306"/>
      <c r="AU178" s="72" t="s">
        <v>944</v>
      </c>
      <c r="AV178" s="310" t="s">
        <v>871</v>
      </c>
      <c r="AW178" s="304" t="s">
        <v>72</v>
      </c>
      <c r="AX178" s="311">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3518</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12</v>
      </c>
      <c r="AP179" s="306" t="str">
        <f t="shared" si="35"/>
        <v>STABLE</v>
      </c>
      <c r="AQ179" s="306"/>
      <c r="AR179" s="306"/>
      <c r="AS179" s="306"/>
      <c r="AT179" s="306"/>
      <c r="AU179" s="72" t="s">
        <v>1130</v>
      </c>
      <c r="AV179" s="310"/>
      <c r="AW179" s="304" t="s">
        <v>25</v>
      </c>
      <c r="AX179" s="311">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3580</v>
      </c>
      <c r="EY179" s="313">
        <v>46185</v>
      </c>
      <c r="EZ179" s="313"/>
      <c r="FA179" s="183"/>
      <c r="FB179" s="313"/>
      <c r="FC179" s="7"/>
      <c r="FD179" s="7" t="s">
        <v>3194</v>
      </c>
      <c r="FE179" s="7">
        <f t="shared" si="38"/>
        <v>1340</v>
      </c>
      <c r="FF179" s="72">
        <f t="shared" si="39"/>
        <v>5838</v>
      </c>
      <c r="FG179" t="s">
        <v>3517</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43</v>
      </c>
      <c r="AP180" s="306" t="str">
        <f t="shared" si="35"/>
        <v>STABLE</v>
      </c>
      <c r="AQ180" s="306"/>
      <c r="AR180" s="306"/>
      <c r="AS180" s="306"/>
      <c r="AT180" s="306"/>
      <c r="AU180" s="72" t="s">
        <v>1794</v>
      </c>
      <c r="AV180" s="310" t="s">
        <v>1390</v>
      </c>
      <c r="AW180" s="304" t="s">
        <v>384</v>
      </c>
      <c r="AX180" s="311">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3517</v>
      </c>
    </row>
    <row r="181" spans="1:163" ht="17.25">
      <c r="A181" s="72">
        <v>464738848</v>
      </c>
      <c r="B181" s="304" t="s">
        <v>647</v>
      </c>
      <c r="C181" s="72"/>
      <c r="D181" s="72"/>
      <c r="E181" s="72"/>
      <c r="F181" s="72"/>
      <c r="G181" s="306"/>
      <c r="H181" s="306"/>
      <c r="I181" s="72">
        <v>3993</v>
      </c>
      <c r="J181" s="72">
        <v>3891.2</v>
      </c>
      <c r="K181" s="258">
        <f t="shared" si="44"/>
        <v>3984.2</v>
      </c>
      <c r="L181" s="258">
        <f t="shared" si="30"/>
        <v>8079.2</v>
      </c>
      <c r="M181" s="307">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43</v>
      </c>
      <c r="AP181" s="306" t="str">
        <f t="shared" si="35"/>
        <v>FLOW</v>
      </c>
      <c r="AQ181" s="306"/>
      <c r="AR181" s="306"/>
      <c r="AS181" s="306"/>
      <c r="AT181" s="306"/>
      <c r="AU181" s="72" t="s">
        <v>1794</v>
      </c>
      <c r="AV181" s="310" t="s">
        <v>648</v>
      </c>
      <c r="AW181" s="304"/>
      <c r="AX181" s="311">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1</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3517</v>
      </c>
    </row>
    <row r="182" spans="1:163" ht="17.25">
      <c r="A182" s="72">
        <v>465072149</v>
      </c>
      <c r="B182" s="304" t="s">
        <v>999</v>
      </c>
      <c r="C182" s="72"/>
      <c r="D182" s="72"/>
      <c r="E182" s="72"/>
      <c r="F182" s="72"/>
      <c r="G182" s="306"/>
      <c r="H182" s="306" t="s">
        <v>3512</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43</v>
      </c>
      <c r="AP182" s="306" t="str">
        <f t="shared" si="35"/>
        <v>STABLE</v>
      </c>
      <c r="AQ182" s="306"/>
      <c r="AR182" s="306"/>
      <c r="AS182" s="306"/>
      <c r="AT182" s="306"/>
      <c r="AU182" s="72" t="s">
        <v>1794</v>
      </c>
      <c r="AV182" s="310" t="s">
        <v>1067</v>
      </c>
      <c r="AW182" s="304" t="s">
        <v>319</v>
      </c>
      <c r="AX182" s="311">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3517</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3581</v>
      </c>
      <c r="EY183" s="313">
        <v>46185</v>
      </c>
      <c r="EZ183" s="313"/>
      <c r="FA183" s="183"/>
      <c r="FB183" s="313"/>
      <c r="FC183" s="7"/>
      <c r="FD183" s="7" t="s">
        <v>3196</v>
      </c>
      <c r="FE183" s="7">
        <f t="shared" si="38"/>
        <v>3459</v>
      </c>
      <c r="FF183" s="72">
        <f t="shared" si="39"/>
        <v>6980</v>
      </c>
      <c r="FG183" t="s">
        <v>3517</v>
      </c>
    </row>
    <row r="184" spans="1:163" ht="17.25">
      <c r="A184" s="72">
        <v>466129754</v>
      </c>
      <c r="B184" s="304" t="s">
        <v>1521</v>
      </c>
      <c r="C184" s="72"/>
      <c r="D184" s="72"/>
      <c r="E184" s="72"/>
      <c r="F184" s="72"/>
      <c r="G184" s="306"/>
      <c r="H184" s="306"/>
      <c r="I184" s="72">
        <v>3348</v>
      </c>
      <c r="J184" s="72">
        <v>3348</v>
      </c>
      <c r="K184" s="258">
        <f t="shared" si="44"/>
        <v>3414</v>
      </c>
      <c r="L184" s="258">
        <f t="shared" si="30"/>
        <v>6822</v>
      </c>
      <c r="M184" s="307">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43</v>
      </c>
      <c r="AP184" s="306" t="str">
        <f t="shared" si="35"/>
        <v>FLOW</v>
      </c>
      <c r="AQ184" s="306"/>
      <c r="AR184" s="306"/>
      <c r="AS184" s="306"/>
      <c r="AT184" s="306"/>
      <c r="AU184" s="72" t="s">
        <v>1794</v>
      </c>
      <c r="AV184" s="310" t="s">
        <v>1634</v>
      </c>
      <c r="AW184" s="304" t="s">
        <v>25</v>
      </c>
      <c r="AX184" s="311">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3517</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43</v>
      </c>
      <c r="AP185" s="306" t="str">
        <f t="shared" si="35"/>
        <v>STABLE</v>
      </c>
      <c r="AQ185" s="306"/>
      <c r="AR185" s="306"/>
      <c r="AS185" s="306"/>
      <c r="AT185" s="306"/>
      <c r="AU185" s="72" t="s">
        <v>1794</v>
      </c>
      <c r="AV185" s="310" t="s">
        <v>1635</v>
      </c>
      <c r="AW185" s="304" t="s">
        <v>75</v>
      </c>
      <c r="AX185" s="311">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3517</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12</v>
      </c>
      <c r="AP186" s="306" t="str">
        <f t="shared" si="35"/>
        <v>STABLE</v>
      </c>
      <c r="AQ186" s="306"/>
      <c r="AR186" s="306"/>
      <c r="AS186" s="306"/>
      <c r="AT186" s="306"/>
      <c r="AU186" s="72" t="s">
        <v>1130</v>
      </c>
      <c r="AV186" s="310" t="s">
        <v>2281</v>
      </c>
      <c r="AW186" s="304" t="s">
        <v>2338</v>
      </c>
      <c r="AX186" s="311">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3582</v>
      </c>
      <c r="EY186" s="313">
        <v>46190</v>
      </c>
      <c r="EZ186" s="313"/>
      <c r="FA186" s="183"/>
      <c r="FB186" s="313"/>
      <c r="FC186" s="7"/>
      <c r="FD186" s="7" t="s">
        <v>3089</v>
      </c>
      <c r="FE186" s="7">
        <f t="shared" si="38"/>
        <v>3998</v>
      </c>
      <c r="FF186" s="72">
        <f t="shared" si="39"/>
        <v>8058</v>
      </c>
      <c r="FG186" t="s">
        <v>3517</v>
      </c>
    </row>
    <row r="187" spans="1:163" ht="17.25">
      <c r="A187" s="72">
        <v>457622833</v>
      </c>
      <c r="B187" s="304" t="s">
        <v>704</v>
      </c>
      <c r="C187" s="72" t="s">
        <v>1776</v>
      </c>
      <c r="D187" s="72" t="s">
        <v>3618</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43</v>
      </c>
      <c r="AP187" s="306" t="str">
        <f t="shared" si="35"/>
        <v>FLOW</v>
      </c>
      <c r="AQ187" s="306"/>
      <c r="AR187" s="306"/>
      <c r="AS187" s="306"/>
      <c r="AT187" s="306"/>
      <c r="AU187" s="72" t="s">
        <v>1794</v>
      </c>
      <c r="AV187" s="310" t="s">
        <v>705</v>
      </c>
      <c r="AW187" s="304" t="s">
        <v>139</v>
      </c>
      <c r="AX187" s="311">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3517</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163</v>
      </c>
      <c r="AP188" s="306" t="str">
        <f t="shared" si="35"/>
        <v>FLOW</v>
      </c>
      <c r="AQ188" s="306"/>
      <c r="AR188" s="306"/>
      <c r="AS188" s="306"/>
      <c r="AT188" s="306"/>
      <c r="AU188" s="72" t="s">
        <v>944</v>
      </c>
      <c r="AV188" s="310" t="s">
        <v>141</v>
      </c>
      <c r="AW188" s="304" t="s">
        <v>142</v>
      </c>
      <c r="AX188" s="311">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3517</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12</v>
      </c>
      <c r="AP189" s="306" t="str">
        <f t="shared" si="35"/>
        <v>STABLE</v>
      </c>
      <c r="AQ189" s="306"/>
      <c r="AR189" s="306"/>
      <c r="AS189" s="306"/>
      <c r="AT189" s="306"/>
      <c r="AU189" s="72" t="s">
        <v>1794</v>
      </c>
      <c r="AV189" s="310" t="s">
        <v>462</v>
      </c>
      <c r="AW189" s="304" t="s">
        <v>145</v>
      </c>
      <c r="AX189" s="311">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3517</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43</v>
      </c>
      <c r="AP190" s="306" t="str">
        <f t="shared" si="35"/>
        <v>FLOW</v>
      </c>
      <c r="AQ190" s="306"/>
      <c r="AR190" s="306"/>
      <c r="AS190" s="306"/>
      <c r="AT190" s="306"/>
      <c r="AU190" s="72" t="s">
        <v>1130</v>
      </c>
      <c r="AV190" s="310" t="s">
        <v>2265</v>
      </c>
      <c r="AW190" s="304" t="s">
        <v>191</v>
      </c>
      <c r="AX190" s="311">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3517</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12</v>
      </c>
      <c r="AP191" s="306" t="str">
        <f t="shared" si="35"/>
        <v>STABLE</v>
      </c>
      <c r="AQ191" s="306"/>
      <c r="AR191" s="306"/>
      <c r="AS191" s="306"/>
      <c r="AT191" s="306"/>
      <c r="AU191" s="72" t="s">
        <v>1130</v>
      </c>
      <c r="AV191" s="310"/>
      <c r="AW191" s="304" t="s">
        <v>2324</v>
      </c>
      <c r="AX191" s="311">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3517</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43</v>
      </c>
      <c r="AP192" s="306" t="str">
        <f t="shared" si="35"/>
        <v>FLOW</v>
      </c>
      <c r="AQ192" s="306"/>
      <c r="AR192" s="306"/>
      <c r="AS192" s="306"/>
      <c r="AT192" s="306"/>
      <c r="AU192" s="72" t="s">
        <v>1130</v>
      </c>
      <c r="AV192" s="310" t="s">
        <v>2311</v>
      </c>
      <c r="AW192" s="304" t="s">
        <v>51</v>
      </c>
      <c r="AX192" s="311">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3517</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1130</v>
      </c>
      <c r="AV193" s="310" t="s">
        <v>2215</v>
      </c>
      <c r="AW193" s="304" t="s">
        <v>93</v>
      </c>
      <c r="AX193" s="311">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3518</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43</v>
      </c>
      <c r="AP194" s="306" t="str">
        <f t="shared" si="48"/>
        <v>FLOW</v>
      </c>
      <c r="AQ194" s="306"/>
      <c r="AR194" s="306"/>
      <c r="AS194" s="306"/>
      <c r="AT194" s="306"/>
      <c r="AU194" s="72" t="s">
        <v>1794</v>
      </c>
      <c r="AV194" s="310" t="s">
        <v>843</v>
      </c>
      <c r="AW194" s="304" t="s">
        <v>68</v>
      </c>
      <c r="AX194" s="311">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3517</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43</v>
      </c>
      <c r="AP195" s="306" t="str">
        <f t="shared" si="48"/>
        <v>FLOW</v>
      </c>
      <c r="AQ195" s="306"/>
      <c r="AR195" s="306"/>
      <c r="AS195" s="306"/>
      <c r="AT195" s="306"/>
      <c r="AU195" s="72" t="s">
        <v>1794</v>
      </c>
      <c r="AV195" s="310" t="s">
        <v>1404</v>
      </c>
      <c r="AW195" s="304" t="s">
        <v>51</v>
      </c>
      <c r="AX195" s="311">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3517</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12</v>
      </c>
      <c r="AP196" s="306" t="str">
        <f t="shared" si="48"/>
        <v>STABLE</v>
      </c>
      <c r="AQ196" s="306"/>
      <c r="AR196" s="306"/>
      <c r="AS196" s="306"/>
      <c r="AT196" s="306"/>
      <c r="AU196" s="72" t="s">
        <v>1794</v>
      </c>
      <c r="AV196" s="310" t="s">
        <v>1636</v>
      </c>
      <c r="AW196" s="304" t="s">
        <v>41</v>
      </c>
      <c r="AX196" s="311">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3517</v>
      </c>
    </row>
    <row r="197" spans="1:163" ht="17.25">
      <c r="A197" s="72">
        <v>464239808</v>
      </c>
      <c r="B197" s="304" t="s">
        <v>550</v>
      </c>
      <c r="C197" s="72"/>
      <c r="D197" s="72"/>
      <c r="E197" s="72"/>
      <c r="F197" s="72"/>
      <c r="G197" s="306"/>
      <c r="H197" s="306"/>
      <c r="I197" s="72">
        <v>4071</v>
      </c>
      <c r="J197" s="72">
        <v>3933</v>
      </c>
      <c r="K197" s="258">
        <f t="shared" si="44"/>
        <v>4009</v>
      </c>
      <c r="L197" s="258">
        <f t="shared" si="45"/>
        <v>8177</v>
      </c>
      <c r="M197" s="307">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43</v>
      </c>
      <c r="AP197" s="306" t="str">
        <f t="shared" si="48"/>
        <v>FLOW</v>
      </c>
      <c r="AQ197" s="306"/>
      <c r="AR197" s="306"/>
      <c r="AS197" s="306"/>
      <c r="AT197" s="306"/>
      <c r="AU197" s="72" t="s">
        <v>1794</v>
      </c>
      <c r="AV197" s="310" t="s">
        <v>551</v>
      </c>
      <c r="AW197" s="304" t="s">
        <v>224</v>
      </c>
      <c r="AX197" s="311">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3517</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43</v>
      </c>
      <c r="AP198" s="306" t="str">
        <f t="shared" si="48"/>
        <v>FLOW</v>
      </c>
      <c r="AQ198" s="306"/>
      <c r="AR198" s="306"/>
      <c r="AS198" s="306"/>
      <c r="AT198" s="306"/>
      <c r="AU198" s="72" t="s">
        <v>1794</v>
      </c>
      <c r="AV198" s="310" t="s">
        <v>547</v>
      </c>
      <c r="AW198" s="304" t="s">
        <v>395</v>
      </c>
      <c r="AX198" s="311">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3517</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163</v>
      </c>
      <c r="AP199" s="306" t="str">
        <f t="shared" si="48"/>
        <v>FLOW</v>
      </c>
      <c r="AQ199" s="306"/>
      <c r="AR199" s="306"/>
      <c r="AS199" s="306"/>
      <c r="AT199" s="306"/>
      <c r="AU199" s="72" t="s">
        <v>944</v>
      </c>
      <c r="AV199" s="310" t="s">
        <v>1637</v>
      </c>
      <c r="AW199" s="304" t="s">
        <v>85</v>
      </c>
      <c r="AX199" s="311">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3517</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43</v>
      </c>
      <c r="AP200" s="306" t="str">
        <f t="shared" si="48"/>
        <v>STABLE</v>
      </c>
      <c r="AQ200" s="306"/>
      <c r="AR200" s="306"/>
      <c r="AS200" s="306"/>
      <c r="AT200" s="306"/>
      <c r="AU200" s="72" t="s">
        <v>1794</v>
      </c>
      <c r="AV200" s="310" t="s">
        <v>572</v>
      </c>
      <c r="AW200" s="304" t="s">
        <v>17</v>
      </c>
      <c r="AX200" s="311">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3517</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43</v>
      </c>
      <c r="AP201" s="306" t="str">
        <f t="shared" si="48"/>
        <v>FLOW</v>
      </c>
      <c r="AQ201" s="306"/>
      <c r="AR201" s="306"/>
      <c r="AS201" s="306"/>
      <c r="AT201" s="306"/>
      <c r="AU201" s="72" t="s">
        <v>944</v>
      </c>
      <c r="AV201" s="310" t="s">
        <v>1031</v>
      </c>
      <c r="AW201" s="304" t="s">
        <v>75</v>
      </c>
      <c r="AX201" s="311">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3517</v>
      </c>
    </row>
    <row r="202" spans="1:163" ht="17.25">
      <c r="A202" s="72">
        <v>463773768</v>
      </c>
      <c r="B202" s="304" t="s">
        <v>989</v>
      </c>
      <c r="C202" s="72"/>
      <c r="D202" s="72"/>
      <c r="E202" s="72"/>
      <c r="F202" s="72"/>
      <c r="G202" s="306"/>
      <c r="H202" s="306"/>
      <c r="I202" s="72">
        <v>4522</v>
      </c>
      <c r="J202" s="72">
        <v>4115</v>
      </c>
      <c r="K202" s="258">
        <f t="shared" si="44"/>
        <v>4190</v>
      </c>
      <c r="L202" s="258">
        <f t="shared" si="45"/>
        <v>8816</v>
      </c>
      <c r="M202" s="307">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43</v>
      </c>
      <c r="AP202" s="306" t="str">
        <f t="shared" si="48"/>
        <v>FLOW</v>
      </c>
      <c r="AQ202" s="306"/>
      <c r="AR202" s="306"/>
      <c r="AS202" s="306"/>
      <c r="AT202" s="306"/>
      <c r="AU202" s="72" t="s">
        <v>944</v>
      </c>
      <c r="AV202" s="310" t="s">
        <v>1058</v>
      </c>
      <c r="AW202" s="304" t="s">
        <v>1090</v>
      </c>
      <c r="AX202" s="311">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4</v>
      </c>
      <c r="ES202" s="72">
        <f t="shared" si="50"/>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3517</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43</v>
      </c>
      <c r="AP203" s="306" t="str">
        <f t="shared" si="48"/>
        <v>FLOW</v>
      </c>
      <c r="AQ203" s="306"/>
      <c r="AR203" s="306"/>
      <c r="AS203" s="306"/>
      <c r="AT203" s="306"/>
      <c r="AU203" s="72" t="s">
        <v>1794</v>
      </c>
      <c r="AV203" s="310" t="s">
        <v>372</v>
      </c>
      <c r="AW203" s="304" t="s">
        <v>373</v>
      </c>
      <c r="AX203" s="311">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3</v>
      </c>
      <c r="ES203" s="72">
        <f t="shared" si="50"/>
        <v>1</v>
      </c>
      <c r="ET203" s="72" t="s">
        <v>1125</v>
      </c>
      <c r="EU203" s="7" t="s">
        <v>2546</v>
      </c>
      <c r="EV203" s="7" t="s">
        <v>1111</v>
      </c>
      <c r="EW203" s="7" t="s">
        <v>1802</v>
      </c>
      <c r="EX203" s="183" t="s">
        <v>1904</v>
      </c>
      <c r="EY203" s="313">
        <v>46178</v>
      </c>
      <c r="EZ203" s="313"/>
      <c r="FA203" s="183"/>
      <c r="FB203" s="313"/>
      <c r="FC203" s="7" t="s">
        <v>3629</v>
      </c>
      <c r="FD203" s="7" t="s">
        <v>3211</v>
      </c>
      <c r="FE203" s="7">
        <f t="shared" si="53"/>
        <v>4828</v>
      </c>
      <c r="FF203" s="72">
        <f t="shared" si="54"/>
        <v>9678</v>
      </c>
      <c r="FG203" t="s">
        <v>3517</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194</v>
      </c>
      <c r="AP204" s="306" t="str">
        <f t="shared" si="48"/>
        <v>FLOW</v>
      </c>
      <c r="AQ204" s="306"/>
      <c r="AR204" s="306"/>
      <c r="AS204" s="306"/>
      <c r="AT204" s="306"/>
      <c r="AU204" s="72" t="s">
        <v>944</v>
      </c>
      <c r="AV204" s="310" t="s">
        <v>107</v>
      </c>
      <c r="AW204" s="304" t="s">
        <v>108</v>
      </c>
      <c r="AX204" s="311">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3517</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12</v>
      </c>
      <c r="AP205" s="306" t="str">
        <f t="shared" si="48"/>
        <v>STABLE</v>
      </c>
      <c r="AQ205" s="306"/>
      <c r="AR205" s="306"/>
      <c r="AS205" s="306"/>
      <c r="AT205" s="306"/>
      <c r="AU205" s="72" t="s">
        <v>1794</v>
      </c>
      <c r="AV205" s="310" t="s">
        <v>716</v>
      </c>
      <c r="AW205" s="304" t="s">
        <v>659</v>
      </c>
      <c r="AX205" s="311">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3517</v>
      </c>
    </row>
    <row r="206" spans="1:163" ht="17.25">
      <c r="A206" s="72">
        <v>462376506</v>
      </c>
      <c r="B206" s="304" t="s">
        <v>2139</v>
      </c>
      <c r="C206" s="72" t="s">
        <v>1776</v>
      </c>
      <c r="D206" s="72" t="s">
        <v>3519</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12</v>
      </c>
      <c r="AP206" s="306" t="str">
        <f t="shared" si="48"/>
        <v>STABLE</v>
      </c>
      <c r="AQ206" s="306"/>
      <c r="AR206" s="306"/>
      <c r="AS206" s="306"/>
      <c r="AT206" s="306"/>
      <c r="AU206" s="72" t="s">
        <v>1130</v>
      </c>
      <c r="AV206" s="310" t="s">
        <v>2283</v>
      </c>
      <c r="AW206" s="304" t="s">
        <v>108</v>
      </c>
      <c r="AX206" s="311">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1128</v>
      </c>
      <c r="EU206" s="7" t="s">
        <v>2549</v>
      </c>
      <c r="EV206" s="7" t="s">
        <v>1111</v>
      </c>
      <c r="EW206" s="7" t="s">
        <v>1807</v>
      </c>
      <c r="EX206" s="183" t="s">
        <v>3583</v>
      </c>
      <c r="EY206" s="313">
        <v>46189</v>
      </c>
      <c r="EZ206" s="313"/>
      <c r="FA206" s="183"/>
      <c r="FB206" s="313"/>
      <c r="FC206" s="7"/>
      <c r="FD206" s="7" t="s">
        <v>3213</v>
      </c>
      <c r="FE206" s="7">
        <f t="shared" si="53"/>
        <v>2148</v>
      </c>
      <c r="FF206" s="72">
        <f t="shared" si="54"/>
        <v>5393</v>
      </c>
      <c r="FG206" t="s">
        <v>3517</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12</v>
      </c>
      <c r="AP207" s="306" t="str">
        <f t="shared" si="48"/>
        <v>STABLE</v>
      </c>
      <c r="AQ207" s="306"/>
      <c r="AR207" s="306"/>
      <c r="AS207" s="306"/>
      <c r="AT207" s="306"/>
      <c r="AU207" s="72" t="s">
        <v>1130</v>
      </c>
      <c r="AV207" s="310" t="s">
        <v>2231</v>
      </c>
      <c r="AW207" s="304" t="s">
        <v>2327</v>
      </c>
      <c r="AX207" s="311">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1114</v>
      </c>
      <c r="EU207" s="7" t="s">
        <v>2550</v>
      </c>
      <c r="EV207" s="7" t="s">
        <v>1111</v>
      </c>
      <c r="EW207" s="7" t="s">
        <v>1809</v>
      </c>
      <c r="EX207" s="183" t="s">
        <v>3584</v>
      </c>
      <c r="EY207" s="313">
        <v>46185</v>
      </c>
      <c r="EZ207" s="313"/>
      <c r="FA207" s="183"/>
      <c r="FB207" s="313"/>
      <c r="FC207" s="7"/>
      <c r="FD207" s="7" t="s">
        <v>3201</v>
      </c>
      <c r="FE207" s="7">
        <f t="shared" si="53"/>
        <v>4768</v>
      </c>
      <c r="FF207" s="72">
        <f t="shared" si="54"/>
        <v>9561</v>
      </c>
      <c r="FG207" t="s">
        <v>3517</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48"/>
        <v>RB</v>
      </c>
      <c r="AQ208" s="306"/>
      <c r="AR208" s="306"/>
      <c r="AS208" s="306"/>
      <c r="AT208" s="306"/>
      <c r="AU208" s="72" t="s">
        <v>944</v>
      </c>
      <c r="AV208" s="310" t="s">
        <v>1638</v>
      </c>
      <c r="AW208" s="304" t="s">
        <v>102</v>
      </c>
      <c r="AX208" s="311">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1128</v>
      </c>
      <c r="EU208" s="7" t="s">
        <v>2551</v>
      </c>
      <c r="EV208" s="7" t="s">
        <v>1111</v>
      </c>
      <c r="EW208" s="7" t="s">
        <v>1802</v>
      </c>
      <c r="EX208" s="183" t="s">
        <v>1905</v>
      </c>
      <c r="EY208" s="313">
        <v>46179</v>
      </c>
      <c r="EZ208" s="313"/>
      <c r="FA208" s="183"/>
      <c r="FB208" s="313"/>
      <c r="FC208" s="7" t="s">
        <v>3628</v>
      </c>
      <c r="FD208" s="7" t="s">
        <v>3123</v>
      </c>
      <c r="FE208" s="7">
        <f t="shared" si="53"/>
        <v>3702</v>
      </c>
      <c r="FF208" s="72">
        <f t="shared" si="54"/>
        <v>16828</v>
      </c>
      <c r="FG208" t="s">
        <v>3517</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163</v>
      </c>
      <c r="AP209" s="306" t="str">
        <f t="shared" si="48"/>
        <v>FLOW</v>
      </c>
      <c r="AQ209" s="306"/>
      <c r="AR209" s="306"/>
      <c r="AS209" s="306"/>
      <c r="AT209" s="306"/>
      <c r="AU209" s="72" t="s">
        <v>944</v>
      </c>
      <c r="AV209" s="310" t="s">
        <v>1639</v>
      </c>
      <c r="AW209" s="304" t="s">
        <v>75</v>
      </c>
      <c r="AX209" s="311">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3517</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8"/>
      <c r="AF210" s="309" t="s">
        <v>1130</v>
      </c>
      <c r="AG210" s="7" t="s">
        <v>1130</v>
      </c>
      <c r="AH210" s="72" t="s">
        <v>781</v>
      </c>
      <c r="AI210" s="7" t="s">
        <v>1130</v>
      </c>
      <c r="AJ210" s="7" t="s">
        <v>1130</v>
      </c>
      <c r="AK210" s="7" t="s">
        <v>1130</v>
      </c>
      <c r="AL210" s="7">
        <v>4408.99</v>
      </c>
      <c r="AM210" s="255">
        <v>62455</v>
      </c>
      <c r="AN210" s="258">
        <v>27</v>
      </c>
      <c r="AO210" s="306">
        <v>43</v>
      </c>
      <c r="AP210" s="306" t="str">
        <f t="shared" si="48"/>
        <v>FLOW</v>
      </c>
      <c r="AQ210" s="306"/>
      <c r="AR210" s="306"/>
      <c r="AS210" s="306"/>
      <c r="AT210" s="306"/>
      <c r="AU210" s="72" t="s">
        <v>1794</v>
      </c>
      <c r="AV210" s="310"/>
      <c r="AW210" s="304" t="s">
        <v>1731</v>
      </c>
      <c r="AX210" s="311">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3517</v>
      </c>
    </row>
    <row r="211" spans="1:163" ht="17.25">
      <c r="A211" s="72">
        <v>467657607</v>
      </c>
      <c r="B211" s="304" t="s">
        <v>2091</v>
      </c>
      <c r="C211" s="72"/>
      <c r="D211" s="72"/>
      <c r="E211" s="72"/>
      <c r="F211" s="72"/>
      <c r="G211" s="306"/>
      <c r="H211" s="306" t="s">
        <v>3625</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43</v>
      </c>
      <c r="AP211" s="306" t="str">
        <f t="shared" si="48"/>
        <v>FLOW</v>
      </c>
      <c r="AQ211" s="306"/>
      <c r="AR211" s="306"/>
      <c r="AS211" s="306"/>
      <c r="AT211" s="306"/>
      <c r="AU211" s="72" t="s">
        <v>1130</v>
      </c>
      <c r="AV211" s="310" t="s">
        <v>2237</v>
      </c>
      <c r="AW211" s="304" t="s">
        <v>239</v>
      </c>
      <c r="AX211" s="311">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3517</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48"/>
        <v>RB</v>
      </c>
      <c r="AQ212" s="306"/>
      <c r="AR212" s="306"/>
      <c r="AS212" s="306"/>
      <c r="AT212" s="306"/>
      <c r="AU212" s="72" t="s">
        <v>1130</v>
      </c>
      <c r="AV212" s="310" t="s">
        <v>2318</v>
      </c>
      <c r="AW212" s="304" t="s">
        <v>1082</v>
      </c>
      <c r="AX212" s="311">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3517</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73</v>
      </c>
      <c r="AP213" s="306" t="str">
        <f t="shared" si="48"/>
        <v>STABLE</v>
      </c>
      <c r="AQ213" s="306"/>
      <c r="AR213" s="306"/>
      <c r="AS213" s="306"/>
      <c r="AT213" s="306"/>
      <c r="AU213" s="72" t="s">
        <v>1794</v>
      </c>
      <c r="AV213" s="310" t="s">
        <v>845</v>
      </c>
      <c r="AW213" s="304" t="s">
        <v>846</v>
      </c>
      <c r="AX213" s="311">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3517</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12</v>
      </c>
      <c r="AP214" s="306" t="str">
        <f t="shared" si="48"/>
        <v>STABLE</v>
      </c>
      <c r="AQ214" s="306"/>
      <c r="AR214" s="306"/>
      <c r="AS214" s="306"/>
      <c r="AT214" s="306"/>
      <c r="AU214" s="72" t="s">
        <v>1794</v>
      </c>
      <c r="AV214" s="310" t="s">
        <v>748</v>
      </c>
      <c r="AW214" s="304" t="s">
        <v>157</v>
      </c>
      <c r="AX214" s="311">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3517</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104</v>
      </c>
      <c r="AP215" s="306" t="str">
        <f t="shared" si="48"/>
        <v>FLOW</v>
      </c>
      <c r="AQ215" s="306"/>
      <c r="AR215" s="306"/>
      <c r="AS215" s="306"/>
      <c r="AT215" s="306"/>
      <c r="AU215" s="72" t="s">
        <v>1794</v>
      </c>
      <c r="AV215" s="310" t="s">
        <v>1065</v>
      </c>
      <c r="AW215" s="304" t="s">
        <v>87</v>
      </c>
      <c r="AX215" s="311">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3517</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43</v>
      </c>
      <c r="AP216" s="306" t="str">
        <f t="shared" si="48"/>
        <v>FLOW</v>
      </c>
      <c r="AQ216" s="306"/>
      <c r="AR216" s="306"/>
      <c r="AS216" s="306"/>
      <c r="AT216" s="306"/>
      <c r="AU216" s="72" t="s">
        <v>1794</v>
      </c>
      <c r="AV216" s="310" t="s">
        <v>693</v>
      </c>
      <c r="AW216" s="304" t="s">
        <v>211</v>
      </c>
      <c r="AX216" s="311">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3517</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48"/>
        <v>RB</v>
      </c>
      <c r="AQ217" s="306"/>
      <c r="AR217" s="306"/>
      <c r="AS217" s="306"/>
      <c r="AT217" s="306"/>
      <c r="AU217" s="72" t="s">
        <v>1794</v>
      </c>
      <c r="AV217" s="310" t="s">
        <v>1785</v>
      </c>
      <c r="AW217" s="304" t="s">
        <v>157</v>
      </c>
      <c r="AX217" s="311">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3517</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73</v>
      </c>
      <c r="AP218" s="306" t="str">
        <f t="shared" si="48"/>
        <v>FLOW</v>
      </c>
      <c r="AQ218" s="306"/>
      <c r="AR218" s="306"/>
      <c r="AS218" s="306"/>
      <c r="AT218" s="306"/>
      <c r="AU218" s="72" t="s">
        <v>944</v>
      </c>
      <c r="AV218" s="310" t="s">
        <v>780</v>
      </c>
      <c r="AW218" s="304" t="s">
        <v>145</v>
      </c>
      <c r="AX218" s="311">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3517</v>
      </c>
    </row>
    <row r="219" spans="1:163" ht="17.25">
      <c r="A219" s="72">
        <v>463810078</v>
      </c>
      <c r="B219" s="304" t="s">
        <v>498</v>
      </c>
      <c r="C219" s="72"/>
      <c r="D219" s="72"/>
      <c r="E219" s="72"/>
      <c r="F219" s="72"/>
      <c r="G219" s="306"/>
      <c r="H219" s="306"/>
      <c r="I219" s="72">
        <v>4217</v>
      </c>
      <c r="J219" s="72">
        <v>3955</v>
      </c>
      <c r="K219" s="258">
        <f t="shared" si="58"/>
        <v>4066</v>
      </c>
      <c r="L219" s="258">
        <f t="shared" si="45"/>
        <v>8384</v>
      </c>
      <c r="M219" s="307">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43</v>
      </c>
      <c r="AP219" s="306" t="str">
        <f t="shared" si="48"/>
        <v>FLOW</v>
      </c>
      <c r="AQ219" s="306"/>
      <c r="AR219" s="306"/>
      <c r="AS219" s="306"/>
      <c r="AT219" s="306"/>
      <c r="AU219" s="72" t="s">
        <v>1794</v>
      </c>
      <c r="AV219" s="310" t="s">
        <v>499</v>
      </c>
      <c r="AW219" s="304" t="s">
        <v>72</v>
      </c>
      <c r="AX219" s="311">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3517</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12</v>
      </c>
      <c r="AP220" s="306" t="str">
        <f t="shared" si="48"/>
        <v>STABLE</v>
      </c>
      <c r="AQ220" s="306"/>
      <c r="AR220" s="306"/>
      <c r="AS220" s="306"/>
      <c r="AT220" s="306"/>
      <c r="AU220" s="72" t="s">
        <v>1130</v>
      </c>
      <c r="AV220" s="310" t="s">
        <v>2250</v>
      </c>
      <c r="AW220" s="304" t="s">
        <v>1351</v>
      </c>
      <c r="AX220" s="311">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3517</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43</v>
      </c>
      <c r="AP221" s="306" t="str">
        <f t="shared" si="48"/>
        <v>FLOW</v>
      </c>
      <c r="AQ221" s="306"/>
      <c r="AR221" s="306"/>
      <c r="AS221" s="306"/>
      <c r="AT221" s="306"/>
      <c r="AU221" s="72" t="s">
        <v>1794</v>
      </c>
      <c r="AV221" s="310" t="s">
        <v>1640</v>
      </c>
      <c r="AW221" s="304" t="s">
        <v>262</v>
      </c>
      <c r="AX221" s="311">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1127</v>
      </c>
      <c r="EU221" s="7" t="s">
        <v>2563</v>
      </c>
      <c r="EV221" s="7" t="s">
        <v>1111</v>
      </c>
      <c r="EW221" s="7" t="s">
        <v>1809</v>
      </c>
      <c r="EX221" s="183" t="s">
        <v>1852</v>
      </c>
      <c r="EY221" s="313">
        <v>46176</v>
      </c>
      <c r="EZ221" s="313"/>
      <c r="FA221" s="183"/>
      <c r="FB221" s="313"/>
      <c r="FC221" s="7" t="s">
        <v>3629</v>
      </c>
      <c r="FD221" s="7" t="s">
        <v>3222</v>
      </c>
      <c r="FE221" s="7">
        <f t="shared" si="53"/>
        <v>6001</v>
      </c>
      <c r="FF221" s="72">
        <f t="shared" si="54"/>
        <v>11921</v>
      </c>
      <c r="FG221" t="s">
        <v>3517</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132</v>
      </c>
      <c r="AP222" s="306" t="str">
        <f t="shared" si="48"/>
        <v>FLOW</v>
      </c>
      <c r="AQ222" s="306"/>
      <c r="AR222" s="306"/>
      <c r="AS222" s="306"/>
      <c r="AT222" s="306"/>
      <c r="AU222" s="72" t="s">
        <v>944</v>
      </c>
      <c r="AV222" s="310" t="s">
        <v>561</v>
      </c>
      <c r="AW222" s="304" t="s">
        <v>562</v>
      </c>
      <c r="AX222" s="311">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3517</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73</v>
      </c>
      <c r="AP223" s="306" t="str">
        <f t="shared" si="48"/>
        <v>STABLE</v>
      </c>
      <c r="AQ223" s="306"/>
      <c r="AR223" s="306"/>
      <c r="AS223" s="306"/>
      <c r="AT223" s="306"/>
      <c r="AU223" s="72" t="s">
        <v>1794</v>
      </c>
      <c r="AV223" s="310" t="s">
        <v>293</v>
      </c>
      <c r="AW223" s="304" t="s">
        <v>102</v>
      </c>
      <c r="AX223" s="311">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3517</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73</v>
      </c>
      <c r="AP224" s="306" t="str">
        <f t="shared" si="48"/>
        <v>FLOW</v>
      </c>
      <c r="AQ224" s="306"/>
      <c r="AR224" s="306"/>
      <c r="AS224" s="306"/>
      <c r="AT224" s="306"/>
      <c r="AU224" s="72" t="s">
        <v>1794</v>
      </c>
      <c r="AV224" s="310" t="s">
        <v>1641</v>
      </c>
      <c r="AW224" s="304" t="s">
        <v>99</v>
      </c>
      <c r="AX224" s="311">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3517</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43</v>
      </c>
      <c r="AP225" s="306" t="str">
        <f t="shared" si="48"/>
        <v>FLOW</v>
      </c>
      <c r="AQ225" s="306"/>
      <c r="AR225" s="306"/>
      <c r="AS225" s="306"/>
      <c r="AT225" s="306"/>
      <c r="AU225" s="72" t="s">
        <v>1130</v>
      </c>
      <c r="AV225" s="310" t="s">
        <v>2222</v>
      </c>
      <c r="AW225" s="304" t="s">
        <v>202</v>
      </c>
      <c r="AX225" s="311">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3518</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73</v>
      </c>
      <c r="AP226" s="306" t="str">
        <f t="shared" si="48"/>
        <v>STABLE</v>
      </c>
      <c r="AQ226" s="306"/>
      <c r="AR226" s="306"/>
      <c r="AS226" s="306"/>
      <c r="AT226" s="306"/>
      <c r="AU226" s="72" t="s">
        <v>1794</v>
      </c>
      <c r="AV226" s="310" t="s">
        <v>16</v>
      </c>
      <c r="AW226" s="304" t="s">
        <v>17</v>
      </c>
      <c r="AX226" s="311">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3517</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48"/>
        <v>RB</v>
      </c>
      <c r="AQ227" s="306"/>
      <c r="AR227" s="306"/>
      <c r="AS227" s="306"/>
      <c r="AT227" s="306"/>
      <c r="AU227" s="72" t="s">
        <v>1794</v>
      </c>
      <c r="AV227" s="310" t="s">
        <v>1642</v>
      </c>
      <c r="AW227" s="304" t="s">
        <v>1732</v>
      </c>
      <c r="AX227" s="311">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3517</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104</v>
      </c>
      <c r="AP228" s="306" t="str">
        <f t="shared" si="48"/>
        <v>FLOW</v>
      </c>
      <c r="AQ228" s="306"/>
      <c r="AR228" s="306"/>
      <c r="AS228" s="306"/>
      <c r="AT228" s="306"/>
      <c r="AU228" s="72" t="s">
        <v>1794</v>
      </c>
      <c r="AV228" s="310" t="s">
        <v>261</v>
      </c>
      <c r="AW228" s="304" t="s">
        <v>262</v>
      </c>
      <c r="AX228" s="311">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1114</v>
      </c>
      <c r="EU228" s="7" t="s">
        <v>2570</v>
      </c>
      <c r="EV228" s="7" t="s">
        <v>1111</v>
      </c>
      <c r="EW228" s="7" t="s">
        <v>1830</v>
      </c>
      <c r="EX228" s="183" t="s">
        <v>1914</v>
      </c>
      <c r="EY228" s="313">
        <v>46179</v>
      </c>
      <c r="EZ228" s="313"/>
      <c r="FA228" s="183"/>
      <c r="FB228" s="313"/>
      <c r="FC228" s="7" t="s">
        <v>3628</v>
      </c>
      <c r="FD228" s="7" t="s">
        <v>3227</v>
      </c>
      <c r="FE228" s="7">
        <f t="shared" si="53"/>
        <v>6344</v>
      </c>
      <c r="FF228" s="72">
        <f t="shared" si="54"/>
        <v>23972</v>
      </c>
      <c r="FG228" t="s">
        <v>3517</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132</v>
      </c>
      <c r="AP229" s="306" t="str">
        <f t="shared" si="48"/>
        <v>STABLE</v>
      </c>
      <c r="AQ229" s="306"/>
      <c r="AR229" s="306"/>
      <c r="AS229" s="306"/>
      <c r="AT229" s="306"/>
      <c r="AU229" s="72" t="s">
        <v>944</v>
      </c>
      <c r="AV229" s="310" t="s">
        <v>295</v>
      </c>
      <c r="AW229" s="304" t="s">
        <v>99</v>
      </c>
      <c r="AX229" s="311">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3517</v>
      </c>
    </row>
    <row r="230" spans="1:163" ht="17.25">
      <c r="A230" s="314">
        <v>464137329</v>
      </c>
      <c r="B230" s="304" t="s">
        <v>656</v>
      </c>
      <c r="C230" s="72" t="s">
        <v>1776</v>
      </c>
      <c r="D230" s="72" t="s">
        <v>1790</v>
      </c>
      <c r="E230" s="72">
        <v>3162</v>
      </c>
      <c r="F230" s="72"/>
      <c r="G230" s="306"/>
      <c r="H230" s="306"/>
      <c r="I230" s="72">
        <v>3159</v>
      </c>
      <c r="J230" s="72">
        <v>14952</v>
      </c>
      <c r="K230" s="258">
        <f t="shared" si="58"/>
        <v>3507</v>
      </c>
      <c r="L230" s="258">
        <f t="shared" si="45"/>
        <v>16150</v>
      </c>
      <c r="M230" s="315">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132</v>
      </c>
      <c r="AP230" s="306" t="str">
        <f t="shared" si="48"/>
        <v>STABLE</v>
      </c>
      <c r="AQ230" s="306"/>
      <c r="AR230" s="306"/>
      <c r="AS230" s="306"/>
      <c r="AT230" s="306"/>
      <c r="AU230" s="72" t="s">
        <v>944</v>
      </c>
      <c r="AV230" s="310" t="s">
        <v>658</v>
      </c>
      <c r="AW230" s="304" t="s">
        <v>659</v>
      </c>
      <c r="AX230" s="311">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1</v>
      </c>
      <c r="ES230" s="72">
        <f t="shared" si="50"/>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3517</v>
      </c>
    </row>
    <row r="231" spans="1:163" ht="17.25">
      <c r="A231" s="72">
        <v>456991270</v>
      </c>
      <c r="B231" s="304" t="s">
        <v>1354</v>
      </c>
      <c r="C231" s="72" t="s">
        <v>1776</v>
      </c>
      <c r="D231" s="72" t="s">
        <v>3519</v>
      </c>
      <c r="E231" s="72">
        <v>5739</v>
      </c>
      <c r="F231" s="72"/>
      <c r="G231" s="306"/>
      <c r="H231" s="306" t="s">
        <v>3553</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43</v>
      </c>
      <c r="AP231" s="306" t="str">
        <f t="shared" si="48"/>
        <v>STABLE</v>
      </c>
      <c r="AQ231" s="306"/>
      <c r="AR231" s="306"/>
      <c r="AS231" s="306"/>
      <c r="AT231" s="306"/>
      <c r="AU231" s="72" t="s">
        <v>944</v>
      </c>
      <c r="AV231" s="310" t="s">
        <v>1355</v>
      </c>
      <c r="AW231" s="304" t="s">
        <v>493</v>
      </c>
      <c r="AX231" s="311">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3517</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132</v>
      </c>
      <c r="AP232" s="306" t="str">
        <f t="shared" si="48"/>
        <v>FLOW</v>
      </c>
      <c r="AQ232" s="306"/>
      <c r="AR232" s="306"/>
      <c r="AS232" s="306"/>
      <c r="AT232" s="306"/>
      <c r="AU232" s="72" t="s">
        <v>944</v>
      </c>
      <c r="AV232" s="310" t="s">
        <v>218</v>
      </c>
      <c r="AW232" s="304" t="s">
        <v>25</v>
      </c>
      <c r="AX232" s="311">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3517</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12</v>
      </c>
      <c r="AP233" s="306" t="str">
        <f t="shared" si="48"/>
        <v>STABLE</v>
      </c>
      <c r="AQ233" s="306"/>
      <c r="AR233" s="306"/>
      <c r="AS233" s="306"/>
      <c r="AT233" s="306"/>
      <c r="AU233" s="72" t="s">
        <v>1794</v>
      </c>
      <c r="AV233" s="310" t="s">
        <v>434</v>
      </c>
      <c r="AW233" s="304" t="s">
        <v>435</v>
      </c>
      <c r="AX233" s="311">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3517</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104</v>
      </c>
      <c r="AP234" s="306" t="str">
        <f t="shared" si="48"/>
        <v>FLOW</v>
      </c>
      <c r="AQ234" s="306"/>
      <c r="AR234" s="306"/>
      <c r="AS234" s="306"/>
      <c r="AT234" s="306"/>
      <c r="AU234" s="72" t="s">
        <v>944</v>
      </c>
      <c r="AV234" s="310" t="s">
        <v>297</v>
      </c>
      <c r="AW234" s="304" t="s">
        <v>157</v>
      </c>
      <c r="AX234" s="311">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1115</v>
      </c>
      <c r="EU234" s="7" t="s">
        <v>2576</v>
      </c>
      <c r="EV234" s="7" t="s">
        <v>1111</v>
      </c>
      <c r="EW234" s="7" t="s">
        <v>1851</v>
      </c>
      <c r="EX234" s="183" t="s">
        <v>1917</v>
      </c>
      <c r="EY234" s="313">
        <v>46177</v>
      </c>
      <c r="EZ234" s="313"/>
      <c r="FA234" s="183"/>
      <c r="FB234" s="313"/>
      <c r="FC234" s="7" t="s">
        <v>3628</v>
      </c>
      <c r="FD234" s="7" t="s">
        <v>3071</v>
      </c>
      <c r="FE234" s="7">
        <f t="shared" si="53"/>
        <v>3975</v>
      </c>
      <c r="FF234" s="72">
        <f t="shared" si="54"/>
        <v>14712</v>
      </c>
      <c r="FG234" t="s">
        <v>3517</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73</v>
      </c>
      <c r="AP235" s="306" t="str">
        <f t="shared" si="48"/>
        <v>FLOW</v>
      </c>
      <c r="AQ235" s="306"/>
      <c r="AR235" s="306"/>
      <c r="AS235" s="306"/>
      <c r="AT235" s="306"/>
      <c r="AU235" s="72" t="s">
        <v>1794</v>
      </c>
      <c r="AV235" s="310" t="s">
        <v>270</v>
      </c>
      <c r="AW235" s="304" t="s">
        <v>271</v>
      </c>
      <c r="AX235" s="311">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3517</v>
      </c>
    </row>
    <row r="236" spans="1:163" ht="17.25">
      <c r="A236" s="72">
        <v>464693708</v>
      </c>
      <c r="B236" s="304" t="s">
        <v>1531</v>
      </c>
      <c r="C236" s="72" t="s">
        <v>1776</v>
      </c>
      <c r="D236" s="72" t="s">
        <v>3623</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43</v>
      </c>
      <c r="AP236" s="306" t="str">
        <f t="shared" si="48"/>
        <v>FLOW</v>
      </c>
      <c r="AQ236" s="306"/>
      <c r="AR236" s="306"/>
      <c r="AS236" s="306"/>
      <c r="AT236" s="306"/>
      <c r="AU236" s="72" t="s">
        <v>1794</v>
      </c>
      <c r="AV236" s="310" t="s">
        <v>1643</v>
      </c>
      <c r="AW236" s="304" t="s">
        <v>210</v>
      </c>
      <c r="AX236" s="311">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3517</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194</v>
      </c>
      <c r="AP237" s="306" t="str">
        <f t="shared" si="48"/>
        <v>FLOW</v>
      </c>
      <c r="AQ237" s="306"/>
      <c r="AR237" s="306"/>
      <c r="AS237" s="306"/>
      <c r="AT237" s="306"/>
      <c r="AU237" s="72" t="s">
        <v>944</v>
      </c>
      <c r="AV237" s="310" t="s">
        <v>220</v>
      </c>
      <c r="AW237" s="304" t="s">
        <v>221</v>
      </c>
      <c r="AX237" s="311">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3517</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43</v>
      </c>
      <c r="AP238" s="306" t="str">
        <f t="shared" si="48"/>
        <v>FLOW</v>
      </c>
      <c r="AQ238" s="306"/>
      <c r="AR238" s="306"/>
      <c r="AS238" s="306"/>
      <c r="AT238" s="306"/>
      <c r="AU238" s="72" t="s">
        <v>1794</v>
      </c>
      <c r="AV238" s="310" t="s">
        <v>354</v>
      </c>
      <c r="AW238" s="304" t="s">
        <v>355</v>
      </c>
      <c r="AX238" s="311">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3517</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163</v>
      </c>
      <c r="AP239" s="306" t="str">
        <f t="shared" si="48"/>
        <v>FLOW</v>
      </c>
      <c r="AQ239" s="306"/>
      <c r="AR239" s="306"/>
      <c r="AS239" s="306"/>
      <c r="AT239" s="306"/>
      <c r="AU239" s="72" t="s">
        <v>944</v>
      </c>
      <c r="AV239" s="310"/>
      <c r="AW239" s="304" t="s">
        <v>45</v>
      </c>
      <c r="AX239" s="311">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3517</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43</v>
      </c>
      <c r="AP240" s="306" t="str">
        <f t="shared" si="48"/>
        <v>FLOW</v>
      </c>
      <c r="AQ240" s="306"/>
      <c r="AR240" s="306"/>
      <c r="AS240" s="306"/>
      <c r="AT240" s="306"/>
      <c r="AU240" s="72" t="s">
        <v>1794</v>
      </c>
      <c r="AV240" s="310" t="s">
        <v>1047</v>
      </c>
      <c r="AW240" s="304" t="s">
        <v>1088</v>
      </c>
      <c r="AX240" s="311">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1128</v>
      </c>
      <c r="EU240" s="7" t="s">
        <v>2582</v>
      </c>
      <c r="EV240" s="7" t="s">
        <v>1111</v>
      </c>
      <c r="EW240" s="7" t="s">
        <v>1809</v>
      </c>
      <c r="EX240" s="183" t="s">
        <v>1920</v>
      </c>
      <c r="EY240" s="313">
        <v>46178</v>
      </c>
      <c r="EZ240" s="313"/>
      <c r="FA240" s="183"/>
      <c r="FB240" s="313"/>
      <c r="FC240" s="7" t="s">
        <v>3628</v>
      </c>
      <c r="FD240" s="7" t="s">
        <v>3151</v>
      </c>
      <c r="FE240" s="7">
        <f t="shared" si="53"/>
        <v>2461</v>
      </c>
      <c r="FF240" s="72">
        <f t="shared" si="54"/>
        <v>5328</v>
      </c>
      <c r="FG240" t="s">
        <v>3517</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194</v>
      </c>
      <c r="AP241" s="306" t="str">
        <f t="shared" si="48"/>
        <v>FLOW</v>
      </c>
      <c r="AQ241" s="306"/>
      <c r="AR241" s="306"/>
      <c r="AS241" s="306"/>
      <c r="AT241" s="306"/>
      <c r="AU241" s="72" t="s">
        <v>944</v>
      </c>
      <c r="AV241" s="310" t="s">
        <v>1644</v>
      </c>
      <c r="AW241" s="304" t="s">
        <v>1733</v>
      </c>
      <c r="AX241" s="311">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1115</v>
      </c>
      <c r="EU241" s="7" t="s">
        <v>2583</v>
      </c>
      <c r="EV241" s="7" t="s">
        <v>1111</v>
      </c>
      <c r="EW241" s="7" t="s">
        <v>1851</v>
      </c>
      <c r="EX241" s="183" t="s">
        <v>1921</v>
      </c>
      <c r="EY241" s="313">
        <v>46178</v>
      </c>
      <c r="EZ241" s="313"/>
      <c r="FA241" s="183"/>
      <c r="FB241" s="313"/>
      <c r="FC241" s="7" t="s">
        <v>3628</v>
      </c>
      <c r="FD241" s="7" t="s">
        <v>3237</v>
      </c>
      <c r="FE241" s="7">
        <f t="shared" si="53"/>
        <v>6793</v>
      </c>
      <c r="FF241" s="72">
        <f t="shared" si="54"/>
        <v>37372</v>
      </c>
      <c r="FG241" t="s">
        <v>3517</v>
      </c>
    </row>
    <row r="242" spans="1:163" ht="17.25">
      <c r="A242" s="72">
        <v>464434332</v>
      </c>
      <c r="B242" s="304" t="s">
        <v>1534</v>
      </c>
      <c r="C242" s="72" t="s">
        <v>1776</v>
      </c>
      <c r="D242" s="72" t="s">
        <v>1801</v>
      </c>
      <c r="E242" s="72">
        <v>5003</v>
      </c>
      <c r="F242" s="72"/>
      <c r="G242" s="306"/>
      <c r="H242" s="306"/>
      <c r="I242" s="72">
        <v>4856</v>
      </c>
      <c r="J242" s="72">
        <v>4856</v>
      </c>
      <c r="K242" s="258">
        <f t="shared" si="58"/>
        <v>4869</v>
      </c>
      <c r="L242" s="258">
        <f t="shared" si="45"/>
        <v>4783</v>
      </c>
      <c r="M242" s="307">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12</v>
      </c>
      <c r="AP242" s="306" t="str">
        <f t="shared" si="48"/>
        <v>STABLE</v>
      </c>
      <c r="AQ242" s="306"/>
      <c r="AR242" s="306"/>
      <c r="AS242" s="306"/>
      <c r="AT242" s="306"/>
      <c r="AU242" s="72" t="s">
        <v>1794</v>
      </c>
      <c r="AV242" s="310" t="s">
        <v>1645</v>
      </c>
      <c r="AW242" s="304" t="s">
        <v>199</v>
      </c>
      <c r="AX242" s="311">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3517</v>
      </c>
    </row>
    <row r="243" spans="1:163" ht="17.25">
      <c r="A243" s="72">
        <v>455993579</v>
      </c>
      <c r="B243" s="304" t="s">
        <v>1535</v>
      </c>
      <c r="C243" s="72"/>
      <c r="D243" s="72"/>
      <c r="E243" s="72"/>
      <c r="F243" s="72"/>
      <c r="G243" s="306"/>
      <c r="H243" s="306" t="s">
        <v>3513</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48"/>
        <v>RB</v>
      </c>
      <c r="AQ243" s="306"/>
      <c r="AR243" s="306"/>
      <c r="AS243" s="306"/>
      <c r="AT243" s="306"/>
      <c r="AU243" s="72" t="s">
        <v>944</v>
      </c>
      <c r="AV243" s="310" t="s">
        <v>1646</v>
      </c>
      <c r="AW243" s="304" t="s">
        <v>660</v>
      </c>
      <c r="AX243" s="311">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3518</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12</v>
      </c>
      <c r="AP244" s="306" t="str">
        <f t="shared" si="48"/>
        <v>STABLE</v>
      </c>
      <c r="AQ244" s="306"/>
      <c r="AR244" s="306"/>
      <c r="AS244" s="306"/>
      <c r="AT244" s="306"/>
      <c r="AU244" s="72" t="s">
        <v>1794</v>
      </c>
      <c r="AV244" s="310" t="s">
        <v>1064</v>
      </c>
      <c r="AW244" s="304" t="s">
        <v>32</v>
      </c>
      <c r="AX244" s="311">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3517</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43</v>
      </c>
      <c r="AP245" s="306" t="str">
        <f t="shared" si="48"/>
        <v>FLOW</v>
      </c>
      <c r="AQ245" s="306"/>
      <c r="AR245" s="306"/>
      <c r="AS245" s="306"/>
      <c r="AT245" s="306"/>
      <c r="AU245" s="72" t="s">
        <v>1130</v>
      </c>
      <c r="AV245" s="310" t="s">
        <v>2294</v>
      </c>
      <c r="AW245" s="304" t="s">
        <v>453</v>
      </c>
      <c r="AX245" s="311">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1117</v>
      </c>
      <c r="EU245" s="7" t="s">
        <v>2587</v>
      </c>
      <c r="EV245" s="7" t="s">
        <v>1111</v>
      </c>
      <c r="EW245" s="7" t="s">
        <v>1809</v>
      </c>
      <c r="EX245" s="183" t="s">
        <v>3585</v>
      </c>
      <c r="EY245" s="313">
        <v>46184</v>
      </c>
      <c r="EZ245" s="313"/>
      <c r="FA245" s="183"/>
      <c r="FB245" s="313"/>
      <c r="FC245" s="7" t="s">
        <v>3628</v>
      </c>
      <c r="FD245" s="7" t="s">
        <v>3197</v>
      </c>
      <c r="FE245" s="7">
        <f t="shared" si="53"/>
        <v>6180</v>
      </c>
      <c r="FF245" s="72">
        <f t="shared" si="54"/>
        <v>12444</v>
      </c>
      <c r="FG245" t="s">
        <v>3517</v>
      </c>
    </row>
    <row r="246" spans="1:163" ht="17.25">
      <c r="A246" s="72">
        <v>464019282</v>
      </c>
      <c r="B246" s="304" t="s">
        <v>1536</v>
      </c>
      <c r="C246" s="72"/>
      <c r="D246" s="72"/>
      <c r="E246" s="72"/>
      <c r="F246" s="72"/>
      <c r="G246" s="306"/>
      <c r="H246" s="306"/>
      <c r="I246" s="72">
        <v>3733</v>
      </c>
      <c r="J246" s="72">
        <v>3733</v>
      </c>
      <c r="K246" s="258">
        <f t="shared" si="58"/>
        <v>3769</v>
      </c>
      <c r="L246" s="258">
        <f t="shared" si="45"/>
        <v>7562</v>
      </c>
      <c r="M246" s="307">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43</v>
      </c>
      <c r="AP246" s="306" t="str">
        <f t="shared" si="48"/>
        <v>FLOW</v>
      </c>
      <c r="AQ246" s="306"/>
      <c r="AR246" s="306"/>
      <c r="AS246" s="306"/>
      <c r="AT246" s="306"/>
      <c r="AU246" s="72" t="s">
        <v>1794</v>
      </c>
      <c r="AV246" s="310" t="s">
        <v>1647</v>
      </c>
      <c r="AW246" s="304" t="s">
        <v>216</v>
      </c>
      <c r="AX246" s="311">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3517</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73</v>
      </c>
      <c r="AP247" s="306" t="str">
        <f t="shared" si="48"/>
        <v>FLOW</v>
      </c>
      <c r="AQ247" s="306"/>
      <c r="AR247" s="306"/>
      <c r="AS247" s="306"/>
      <c r="AT247" s="306"/>
      <c r="AU247" s="72" t="s">
        <v>1794</v>
      </c>
      <c r="AV247" s="310" t="s">
        <v>855</v>
      </c>
      <c r="AW247" s="304" t="s">
        <v>645</v>
      </c>
      <c r="AX247" s="311">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3517</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163</v>
      </c>
      <c r="AP248" s="306" t="str">
        <f t="shared" si="48"/>
        <v>FLOW</v>
      </c>
      <c r="AQ248" s="306"/>
      <c r="AR248" s="306"/>
      <c r="AS248" s="306"/>
      <c r="AT248" s="306"/>
      <c r="AU248" s="72" t="s">
        <v>944</v>
      </c>
      <c r="AV248" s="310"/>
      <c r="AW248" s="304" t="s">
        <v>51</v>
      </c>
      <c r="AX248" s="311">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1123</v>
      </c>
      <c r="EU248" s="7" t="s">
        <v>2590</v>
      </c>
      <c r="EV248" s="7" t="s">
        <v>1111</v>
      </c>
      <c r="EW248" s="7" t="s">
        <v>1809</v>
      </c>
      <c r="EX248" s="183" t="s">
        <v>1923</v>
      </c>
      <c r="EY248" s="313">
        <v>46177</v>
      </c>
      <c r="EZ248" s="313"/>
      <c r="FA248" s="183"/>
      <c r="FB248" s="313"/>
      <c r="FC248" s="7" t="s">
        <v>3628</v>
      </c>
      <c r="FD248" s="7" t="s">
        <v>3241</v>
      </c>
      <c r="FE248" s="7">
        <f t="shared" si="53"/>
        <v>3094.8899999999994</v>
      </c>
      <c r="FF248" s="72">
        <f t="shared" si="54"/>
        <v>21268.89</v>
      </c>
      <c r="FG248" t="s">
        <v>3517</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73</v>
      </c>
      <c r="AP249" s="306" t="str">
        <f t="shared" si="48"/>
        <v>FLOW</v>
      </c>
      <c r="AQ249" s="306"/>
      <c r="AR249" s="306"/>
      <c r="AS249" s="306"/>
      <c r="AT249" s="306"/>
      <c r="AU249" s="72" t="s">
        <v>1794</v>
      </c>
      <c r="AV249" s="310" t="s">
        <v>1648</v>
      </c>
      <c r="AW249" s="304" t="s">
        <v>1729</v>
      </c>
      <c r="AX249" s="311">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3517</v>
      </c>
    </row>
    <row r="250" spans="1:163" ht="17.25">
      <c r="A250" s="72">
        <v>463069996</v>
      </c>
      <c r="B250" s="304" t="s">
        <v>378</v>
      </c>
      <c r="C250" s="72" t="s">
        <v>1776</v>
      </c>
      <c r="D250" s="72" t="s">
        <v>3626</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43</v>
      </c>
      <c r="AP250" s="306" t="str">
        <f t="shared" si="48"/>
        <v>FLOW</v>
      </c>
      <c r="AQ250" s="306"/>
      <c r="AR250" s="306"/>
      <c r="AS250" s="306"/>
      <c r="AT250" s="306"/>
      <c r="AU250" s="72" t="s">
        <v>1794</v>
      </c>
      <c r="AV250" s="310" t="s">
        <v>379</v>
      </c>
      <c r="AW250" s="304" t="s">
        <v>380</v>
      </c>
      <c r="AX250" s="311">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3517</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194</v>
      </c>
      <c r="AP251" s="306" t="str">
        <f t="shared" si="48"/>
        <v>FLOW</v>
      </c>
      <c r="AQ251" s="306"/>
      <c r="AR251" s="306"/>
      <c r="AS251" s="306"/>
      <c r="AT251" s="306"/>
      <c r="AU251" s="72" t="s">
        <v>944</v>
      </c>
      <c r="AV251" s="310" t="s">
        <v>574</v>
      </c>
      <c r="AW251" s="304" t="s">
        <v>575</v>
      </c>
      <c r="AX251" s="311">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3517</v>
      </c>
    </row>
    <row r="252" spans="1:163" ht="17.25">
      <c r="A252" s="72">
        <v>463739181</v>
      </c>
      <c r="B252" s="304" t="s">
        <v>143</v>
      </c>
      <c r="C252" s="72" t="s">
        <v>1776</v>
      </c>
      <c r="D252" s="72" t="s">
        <v>3523</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43</v>
      </c>
      <c r="AP252" s="306" t="str">
        <f t="shared" si="48"/>
        <v>STABLE</v>
      </c>
      <c r="AQ252" s="306"/>
      <c r="AR252" s="306"/>
      <c r="AS252" s="306"/>
      <c r="AT252" s="306"/>
      <c r="AU252" s="72" t="s">
        <v>1794</v>
      </c>
      <c r="AV252" s="310" t="s">
        <v>144</v>
      </c>
      <c r="AW252" s="304" t="s">
        <v>145</v>
      </c>
      <c r="AX252" s="311">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3517</v>
      </c>
    </row>
    <row r="253" spans="1:163" ht="17.25">
      <c r="A253" s="72">
        <v>463834008</v>
      </c>
      <c r="B253" s="304" t="s">
        <v>991</v>
      </c>
      <c r="C253" s="72"/>
      <c r="D253" s="72"/>
      <c r="E253" s="72"/>
      <c r="F253" s="72"/>
      <c r="G253" s="306"/>
      <c r="H253" s="306"/>
      <c r="I253" s="72">
        <v>3514</v>
      </c>
      <c r="J253" s="72">
        <v>6953.81</v>
      </c>
      <c r="K253" s="258">
        <f t="shared" si="58"/>
        <v>3612.8100000000013</v>
      </c>
      <c r="L253" s="258">
        <f t="shared" si="45"/>
        <v>10773.810000000001</v>
      </c>
      <c r="M253" s="315">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73</v>
      </c>
      <c r="AP253" s="306" t="str">
        <f t="shared" si="48"/>
        <v>FLOW</v>
      </c>
      <c r="AQ253" s="306"/>
      <c r="AR253" s="306"/>
      <c r="AS253" s="306"/>
      <c r="AT253" s="306"/>
      <c r="AU253" s="72" t="s">
        <v>1794</v>
      </c>
      <c r="AV253" s="310" t="s">
        <v>1059</v>
      </c>
      <c r="AW253" s="304" t="s">
        <v>1091</v>
      </c>
      <c r="AX253" s="311">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3517</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43</v>
      </c>
      <c r="AP254" s="306" t="str">
        <f t="shared" si="48"/>
        <v>FLOW</v>
      </c>
      <c r="AQ254" s="306"/>
      <c r="AR254" s="306"/>
      <c r="AS254" s="306"/>
      <c r="AT254" s="306"/>
      <c r="AU254" s="72" t="s">
        <v>1130</v>
      </c>
      <c r="AV254" s="310" t="s">
        <v>2290</v>
      </c>
      <c r="AW254" s="304" t="s">
        <v>513</v>
      </c>
      <c r="AX254" s="311">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1121</v>
      </c>
      <c r="EU254" s="7" t="s">
        <v>2596</v>
      </c>
      <c r="EV254" s="7" t="s">
        <v>1111</v>
      </c>
      <c r="EW254" s="7" t="s">
        <v>1809</v>
      </c>
      <c r="EX254" s="183" t="s">
        <v>3586</v>
      </c>
      <c r="EY254" s="313">
        <v>46186</v>
      </c>
      <c r="EZ254" s="313"/>
      <c r="FA254" s="183"/>
      <c r="FB254" s="313"/>
      <c r="FC254" s="7"/>
      <c r="FD254" s="7" t="s">
        <v>3244</v>
      </c>
      <c r="FE254" s="7">
        <f t="shared" si="53"/>
        <v>3377</v>
      </c>
      <c r="FF254" s="72">
        <f t="shared" si="54"/>
        <v>6754</v>
      </c>
      <c r="FG254" t="s">
        <v>3517</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12</v>
      </c>
      <c r="AP255" s="306" t="str">
        <f t="shared" si="48"/>
        <v>STABLE</v>
      </c>
      <c r="AQ255" s="306"/>
      <c r="AR255" s="306"/>
      <c r="AS255" s="306"/>
      <c r="AT255" s="306"/>
      <c r="AU255" s="72" t="s">
        <v>944</v>
      </c>
      <c r="AV255" s="310" t="s">
        <v>420</v>
      </c>
      <c r="AW255" s="304" t="s">
        <v>421</v>
      </c>
      <c r="AX255" s="311">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3517</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43</v>
      </c>
      <c r="AP256" s="306" t="str">
        <f t="shared" si="48"/>
        <v>FLOW</v>
      </c>
      <c r="AQ256" s="306"/>
      <c r="AR256" s="306"/>
      <c r="AS256" s="306"/>
      <c r="AT256" s="306"/>
      <c r="AU256" s="72" t="s">
        <v>1794</v>
      </c>
      <c r="AV256" s="310" t="s">
        <v>863</v>
      </c>
      <c r="AW256" s="304" t="s">
        <v>864</v>
      </c>
      <c r="AX256" s="311">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3517</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163</v>
      </c>
      <c r="AP257" s="306" t="str">
        <f t="shared" ref="AP257:AP319" si="62">IF(AO257=0,"RB",IF(AO257&lt;AN257,"STABLE",IF(AO257&gt;AN257,"FLOW","SAME")))</f>
        <v>FLOW</v>
      </c>
      <c r="AQ257" s="306"/>
      <c r="AR257" s="306"/>
      <c r="AS257" s="306"/>
      <c r="AT257" s="306"/>
      <c r="AU257" s="72" t="s">
        <v>944</v>
      </c>
      <c r="AV257" s="310" t="s">
        <v>821</v>
      </c>
      <c r="AW257" s="304" t="s">
        <v>32</v>
      </c>
      <c r="AX257" s="311">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3">
        <v>46182</v>
      </c>
      <c r="EZ257" s="313"/>
      <c r="FA257" s="183"/>
      <c r="FB257" s="313"/>
      <c r="FC257" s="7" t="s">
        <v>3629</v>
      </c>
      <c r="FD257" s="7" t="s">
        <v>3246</v>
      </c>
      <c r="FE257" s="7">
        <f t="shared" si="53"/>
        <v>2266</v>
      </c>
      <c r="FF257" s="72">
        <f t="shared" si="54"/>
        <v>18769</v>
      </c>
      <c r="FG257" t="s">
        <v>3517</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73</v>
      </c>
      <c r="AP258" s="306" t="str">
        <f t="shared" si="62"/>
        <v>FLOW</v>
      </c>
      <c r="AQ258" s="306"/>
      <c r="AR258" s="306"/>
      <c r="AS258" s="306"/>
      <c r="AT258" s="306"/>
      <c r="AU258" s="72" t="s">
        <v>1794</v>
      </c>
      <c r="AV258" s="310" t="s">
        <v>1048</v>
      </c>
      <c r="AW258" s="304" t="s">
        <v>158</v>
      </c>
      <c r="AX258" s="311">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3517</v>
      </c>
    </row>
    <row r="259" spans="1:163" ht="17.25">
      <c r="A259" s="72">
        <v>464077378</v>
      </c>
      <c r="B259" s="304" t="s">
        <v>929</v>
      </c>
      <c r="C259" s="72" t="s">
        <v>1776</v>
      </c>
      <c r="D259" s="72" t="s">
        <v>2348</v>
      </c>
      <c r="E259" s="72">
        <v>3625</v>
      </c>
      <c r="F259" s="72"/>
      <c r="G259" s="306"/>
      <c r="H259" s="306"/>
      <c r="I259" s="72">
        <v>3476</v>
      </c>
      <c r="J259" s="72">
        <v>2601</v>
      </c>
      <c r="K259" s="258">
        <f t="shared" si="58"/>
        <v>2679</v>
      </c>
      <c r="L259" s="258">
        <f t="shared" si="59"/>
        <v>2524</v>
      </c>
      <c r="M259" s="307">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12</v>
      </c>
      <c r="AP259" s="306" t="str">
        <f t="shared" si="62"/>
        <v>STABLE</v>
      </c>
      <c r="AQ259" s="306"/>
      <c r="AR259" s="306"/>
      <c r="AS259" s="306"/>
      <c r="AT259" s="306"/>
      <c r="AU259" s="72" t="s">
        <v>1794</v>
      </c>
      <c r="AV259" s="310" t="s">
        <v>930</v>
      </c>
      <c r="AW259" s="304" t="s">
        <v>533</v>
      </c>
      <c r="AX259" s="311">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3517</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43</v>
      </c>
      <c r="AP260" s="306" t="str">
        <f t="shared" si="62"/>
        <v>FLOW</v>
      </c>
      <c r="AQ260" s="306"/>
      <c r="AR260" s="306"/>
      <c r="AS260" s="306"/>
      <c r="AT260" s="306"/>
      <c r="AU260" s="72" t="s">
        <v>1794</v>
      </c>
      <c r="AV260" s="310" t="s">
        <v>129</v>
      </c>
      <c r="AW260" s="304" t="s">
        <v>130</v>
      </c>
      <c r="AX260" s="311">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3517</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12</v>
      </c>
      <c r="AP261" s="306" t="str">
        <f t="shared" si="62"/>
        <v>STABLE</v>
      </c>
      <c r="AQ261" s="306"/>
      <c r="AR261" s="306"/>
      <c r="AS261" s="306"/>
      <c r="AT261" s="306"/>
      <c r="AU261" s="72" t="s">
        <v>1794</v>
      </c>
      <c r="AV261" s="310" t="s">
        <v>357</v>
      </c>
      <c r="AW261" s="304" t="s">
        <v>348</v>
      </c>
      <c r="AX261" s="311">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3517</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43</v>
      </c>
      <c r="AP262" s="306" t="str">
        <f t="shared" si="62"/>
        <v>FLOW</v>
      </c>
      <c r="AQ262" s="306"/>
      <c r="AR262" s="306"/>
      <c r="AS262" s="306"/>
      <c r="AT262" s="306"/>
      <c r="AU262" s="72" t="s">
        <v>1794</v>
      </c>
      <c r="AV262" s="310" t="s">
        <v>1050</v>
      </c>
      <c r="AW262" s="304" t="s">
        <v>151</v>
      </c>
      <c r="AX262" s="311">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3517</v>
      </c>
    </row>
    <row r="263" spans="1:163" ht="17.25">
      <c r="A263" s="72">
        <v>466340283</v>
      </c>
      <c r="B263" s="304" t="s">
        <v>2151</v>
      </c>
      <c r="C263" s="72" t="s">
        <v>1776</v>
      </c>
      <c r="D263" s="72" t="s">
        <v>3539</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43</v>
      </c>
      <c r="AP263" s="306" t="str">
        <f t="shared" si="62"/>
        <v>FLOW</v>
      </c>
      <c r="AQ263" s="306"/>
      <c r="AR263" s="306"/>
      <c r="AS263" s="306"/>
      <c r="AT263" s="306"/>
      <c r="AU263" s="72" t="s">
        <v>1130</v>
      </c>
      <c r="AV263" s="310" t="s">
        <v>2295</v>
      </c>
      <c r="AW263" s="304" t="s">
        <v>2343</v>
      </c>
      <c r="AX263" s="311">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3517</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12</v>
      </c>
      <c r="AP264" s="306" t="str">
        <f t="shared" si="62"/>
        <v>STABLE</v>
      </c>
      <c r="AQ264" s="306"/>
      <c r="AR264" s="306"/>
      <c r="AS264" s="306"/>
      <c r="AT264" s="306"/>
      <c r="AU264" s="72" t="s">
        <v>1794</v>
      </c>
      <c r="AV264" s="310" t="s">
        <v>927</v>
      </c>
      <c r="AW264" s="304"/>
      <c r="AX264" s="311">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3517</v>
      </c>
    </row>
    <row r="265" spans="1:163" ht="17.25">
      <c r="A265" s="314">
        <v>464559146</v>
      </c>
      <c r="B265" s="304" t="s">
        <v>688</v>
      </c>
      <c r="C265" s="72" t="s">
        <v>1778</v>
      </c>
      <c r="D265" s="72" t="s">
        <v>3623</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43</v>
      </c>
      <c r="AP265" s="306" t="str">
        <f t="shared" si="62"/>
        <v>FLOW</v>
      </c>
      <c r="AQ265" s="306"/>
      <c r="AR265" s="306"/>
      <c r="AS265" s="306"/>
      <c r="AT265" s="306"/>
      <c r="AU265" s="72" t="s">
        <v>944</v>
      </c>
      <c r="AV265" s="310" t="s">
        <v>1786</v>
      </c>
      <c r="AW265" s="304" t="s">
        <v>659</v>
      </c>
      <c r="AX265" s="311">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3518</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12</v>
      </c>
      <c r="AP266" s="306" t="str">
        <f t="shared" si="62"/>
        <v>STABLE</v>
      </c>
      <c r="AQ266" s="306"/>
      <c r="AR266" s="306"/>
      <c r="AS266" s="306"/>
      <c r="AT266" s="306"/>
      <c r="AU266" s="72" t="s">
        <v>1794</v>
      </c>
      <c r="AV266" s="310" t="s">
        <v>1055</v>
      </c>
      <c r="AW266" s="304" t="s">
        <v>27</v>
      </c>
      <c r="AX266" s="311">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3517</v>
      </c>
    </row>
    <row r="267" spans="1:163" ht="17.25">
      <c r="A267" s="72">
        <v>461103769</v>
      </c>
      <c r="B267" s="304" t="s">
        <v>802</v>
      </c>
      <c r="C267" s="72" t="s">
        <v>1800</v>
      </c>
      <c r="D267" s="72" t="s">
        <v>3559</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43</v>
      </c>
      <c r="AP267" s="306" t="str">
        <f t="shared" si="62"/>
        <v>FLOW</v>
      </c>
      <c r="AQ267" s="306"/>
      <c r="AR267" s="306"/>
      <c r="AS267" s="306"/>
      <c r="AT267" s="306"/>
      <c r="AU267" s="72" t="s">
        <v>1794</v>
      </c>
      <c r="AV267" s="310" t="s">
        <v>804</v>
      </c>
      <c r="AW267" s="304"/>
      <c r="AX267" s="311">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3518</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12</v>
      </c>
      <c r="AP268" s="306" t="str">
        <f t="shared" si="62"/>
        <v>STABLE</v>
      </c>
      <c r="AQ268" s="306"/>
      <c r="AR268" s="306"/>
      <c r="AS268" s="306"/>
      <c r="AT268" s="306"/>
      <c r="AU268" s="72" t="s">
        <v>1794</v>
      </c>
      <c r="AV268" s="310"/>
      <c r="AW268" s="304" t="s">
        <v>51</v>
      </c>
      <c r="AX268" s="311">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3517</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12</v>
      </c>
      <c r="AP269" s="306" t="str">
        <f t="shared" si="62"/>
        <v>STABLE</v>
      </c>
      <c r="AQ269" s="306"/>
      <c r="AR269" s="306"/>
      <c r="AS269" s="306"/>
      <c r="AT269" s="306"/>
      <c r="AU269" s="72" t="s">
        <v>1130</v>
      </c>
      <c r="AV269" s="310" t="s">
        <v>2280</v>
      </c>
      <c r="AW269" s="304" t="s">
        <v>32</v>
      </c>
      <c r="AX269" s="311">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1128</v>
      </c>
      <c r="EU269" s="7" t="s">
        <v>2609</v>
      </c>
      <c r="EV269" s="7" t="s">
        <v>1111</v>
      </c>
      <c r="EW269" s="7" t="s">
        <v>1802</v>
      </c>
      <c r="EX269" s="183" t="s">
        <v>3587</v>
      </c>
      <c r="EY269" s="313">
        <v>46188</v>
      </c>
      <c r="EZ269" s="313"/>
      <c r="FA269" s="183"/>
      <c r="FB269" s="313"/>
      <c r="FC269" s="7"/>
      <c r="FD269" s="7" t="s">
        <v>3132</v>
      </c>
      <c r="FE269" s="7">
        <f t="shared" si="67"/>
        <v>4911.3500000000004</v>
      </c>
      <c r="FF269" s="72">
        <f t="shared" si="68"/>
        <v>9908.35</v>
      </c>
      <c r="FG269" t="s">
        <v>3517</v>
      </c>
    </row>
    <row r="270" spans="1:163" ht="17.25">
      <c r="A270" s="72">
        <v>467110513</v>
      </c>
      <c r="B270" s="304" t="s">
        <v>2125</v>
      </c>
      <c r="C270" s="72"/>
      <c r="D270" s="72"/>
      <c r="E270" s="72"/>
      <c r="F270" s="72"/>
      <c r="G270" s="306"/>
      <c r="H270" s="306" t="s">
        <v>3512</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7</v>
      </c>
      <c r="AP270" s="306" t="str">
        <f t="shared" si="62"/>
        <v>STABLE</v>
      </c>
      <c r="AQ270" s="306"/>
      <c r="AR270" s="306"/>
      <c r="AS270" s="306"/>
      <c r="AT270" s="306"/>
      <c r="AU270" s="72" t="s">
        <v>1130</v>
      </c>
      <c r="AV270" s="310" t="s">
        <v>2269</v>
      </c>
      <c r="AW270" s="304" t="s">
        <v>165</v>
      </c>
      <c r="AX270" s="311">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3517</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38</v>
      </c>
      <c r="AP271" s="306" t="str">
        <f t="shared" si="62"/>
        <v>FLOW</v>
      </c>
      <c r="AQ271" s="306"/>
      <c r="AR271" s="306"/>
      <c r="AS271" s="306"/>
      <c r="AT271" s="306"/>
      <c r="AU271" s="72" t="s">
        <v>1794</v>
      </c>
      <c r="AV271" s="310" t="s">
        <v>1077</v>
      </c>
      <c r="AW271" s="304" t="s">
        <v>253</v>
      </c>
      <c r="AX271" s="311">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3517</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132</v>
      </c>
      <c r="AP272" s="306" t="str">
        <f t="shared" si="62"/>
        <v>FLOW</v>
      </c>
      <c r="AQ272" s="306"/>
      <c r="AR272" s="306"/>
      <c r="AS272" s="306"/>
      <c r="AT272" s="306"/>
      <c r="AU272" s="72" t="s">
        <v>944</v>
      </c>
      <c r="AV272" s="310" t="s">
        <v>275</v>
      </c>
      <c r="AW272" s="304" t="s">
        <v>17</v>
      </c>
      <c r="AX272" s="311">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3517</v>
      </c>
    </row>
    <row r="273" spans="1:163" ht="17.25">
      <c r="A273" s="72">
        <v>462490785</v>
      </c>
      <c r="B273" s="304" t="s">
        <v>881</v>
      </c>
      <c r="C273" s="72" t="s">
        <v>1800</v>
      </c>
      <c r="D273" s="72" t="s">
        <v>3539</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132</v>
      </c>
      <c r="AP273" s="306" t="str">
        <f t="shared" si="62"/>
        <v>FLOW</v>
      </c>
      <c r="AQ273" s="306"/>
      <c r="AR273" s="306"/>
      <c r="AS273" s="306"/>
      <c r="AT273" s="306"/>
      <c r="AU273" s="72" t="s">
        <v>944</v>
      </c>
      <c r="AV273" s="310"/>
      <c r="AW273" s="304" t="s">
        <v>426</v>
      </c>
      <c r="AX273" s="311">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3517</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43</v>
      </c>
      <c r="AP274" s="306" t="str">
        <f t="shared" si="62"/>
        <v>FLOW</v>
      </c>
      <c r="AQ274" s="306"/>
      <c r="AR274" s="306"/>
      <c r="AS274" s="306"/>
      <c r="AT274" s="306"/>
      <c r="AU274" s="72" t="s">
        <v>1794</v>
      </c>
      <c r="AV274" s="310" t="s">
        <v>794</v>
      </c>
      <c r="AW274" s="304" t="s">
        <v>80</v>
      </c>
      <c r="AX274" s="311">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3517</v>
      </c>
    </row>
    <row r="275" spans="1:163" ht="17.25">
      <c r="A275" s="72">
        <v>465281966</v>
      </c>
      <c r="B275" s="304" t="s">
        <v>757</v>
      </c>
      <c r="C275" s="72"/>
      <c r="D275" s="72"/>
      <c r="E275" s="72"/>
      <c r="F275" s="72"/>
      <c r="G275" s="306"/>
      <c r="H275" s="306" t="s">
        <v>3553</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12</v>
      </c>
      <c r="AP275" s="306" t="str">
        <f t="shared" si="62"/>
        <v>STABLE</v>
      </c>
      <c r="AQ275" s="306"/>
      <c r="AR275" s="306"/>
      <c r="AS275" s="306"/>
      <c r="AT275" s="306"/>
      <c r="AU275" s="72" t="s">
        <v>1794</v>
      </c>
      <c r="AV275" s="310" t="s">
        <v>759</v>
      </c>
      <c r="AW275" s="304" t="s">
        <v>199</v>
      </c>
      <c r="AX275" s="311">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3517</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73</v>
      </c>
      <c r="AP276" s="306" t="str">
        <f t="shared" si="62"/>
        <v>STABLE</v>
      </c>
      <c r="AQ276" s="306"/>
      <c r="AR276" s="306"/>
      <c r="AS276" s="306"/>
      <c r="AT276" s="306"/>
      <c r="AU276" s="72" t="s">
        <v>1794</v>
      </c>
      <c r="AV276" s="310" t="s">
        <v>798</v>
      </c>
      <c r="AW276" s="304" t="s">
        <v>99</v>
      </c>
      <c r="AX276" s="311">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3517</v>
      </c>
    </row>
    <row r="277" spans="1:163" ht="17.25">
      <c r="A277" s="72">
        <v>465762771</v>
      </c>
      <c r="B277" s="304" t="s">
        <v>1409</v>
      </c>
      <c r="C277" s="72" t="s">
        <v>1776</v>
      </c>
      <c r="D277" s="72" t="s">
        <v>3623</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43</v>
      </c>
      <c r="AP277" s="306" t="str">
        <f t="shared" si="62"/>
        <v>FLOW</v>
      </c>
      <c r="AQ277" s="306"/>
      <c r="AR277" s="306"/>
      <c r="AS277" s="306"/>
      <c r="AT277" s="306"/>
      <c r="AU277" s="72" t="s">
        <v>1794</v>
      </c>
      <c r="AV277" s="310" t="s">
        <v>1411</v>
      </c>
      <c r="AW277" s="304" t="s">
        <v>418</v>
      </c>
      <c r="AX277" s="311">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3517</v>
      </c>
    </row>
    <row r="278" spans="1:163" ht="17.25">
      <c r="A278" s="72">
        <v>463785816</v>
      </c>
      <c r="B278" s="304" t="s">
        <v>161</v>
      </c>
      <c r="C278" s="72" t="s">
        <v>1776</v>
      </c>
      <c r="D278" s="72" t="s">
        <v>3539</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73</v>
      </c>
      <c r="AP278" s="306" t="str">
        <f t="shared" si="62"/>
        <v>FLOW</v>
      </c>
      <c r="AQ278" s="306"/>
      <c r="AR278" s="306"/>
      <c r="AS278" s="306"/>
      <c r="AT278" s="306"/>
      <c r="AU278" s="72" t="s">
        <v>1794</v>
      </c>
      <c r="AV278" s="310" t="s">
        <v>162</v>
      </c>
      <c r="AW278" s="304" t="s">
        <v>41</v>
      </c>
      <c r="AX278" s="311">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3517</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12</v>
      </c>
      <c r="AP279" s="306" t="str">
        <f t="shared" si="62"/>
        <v>STABLE</v>
      </c>
      <c r="AQ279" s="306"/>
      <c r="AR279" s="306"/>
      <c r="AS279" s="306"/>
      <c r="AT279" s="306"/>
      <c r="AU279" s="72" t="s">
        <v>1130</v>
      </c>
      <c r="AV279" s="310" t="s">
        <v>2296</v>
      </c>
      <c r="AW279" s="304" t="s">
        <v>158</v>
      </c>
      <c r="AX279" s="311">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3517</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163</v>
      </c>
      <c r="AP280" s="306" t="str">
        <f t="shared" si="62"/>
        <v>FLOW</v>
      </c>
      <c r="AQ280" s="306"/>
      <c r="AR280" s="306"/>
      <c r="AS280" s="306"/>
      <c r="AT280" s="306"/>
      <c r="AU280" s="72" t="s">
        <v>944</v>
      </c>
      <c r="AV280" s="310" t="s">
        <v>289</v>
      </c>
      <c r="AW280" s="304" t="s">
        <v>20</v>
      </c>
      <c r="AX280" s="311">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3517</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73</v>
      </c>
      <c r="AP281" s="306" t="str">
        <f t="shared" si="62"/>
        <v>FLOW</v>
      </c>
      <c r="AQ281" s="306"/>
      <c r="AR281" s="306"/>
      <c r="AS281" s="306"/>
      <c r="AT281" s="306"/>
      <c r="AU281" s="72" t="s">
        <v>1794</v>
      </c>
      <c r="AV281" s="310" t="s">
        <v>1373</v>
      </c>
      <c r="AW281" s="304" t="s">
        <v>54</v>
      </c>
      <c r="AX281" s="311">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3517</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132</v>
      </c>
      <c r="AP282" s="306" t="str">
        <f t="shared" si="62"/>
        <v>FLOW</v>
      </c>
      <c r="AQ282" s="306"/>
      <c r="AR282" s="306"/>
      <c r="AS282" s="306"/>
      <c r="AT282" s="306"/>
      <c r="AU282" s="72" t="s">
        <v>944</v>
      </c>
      <c r="AV282" s="310" t="s">
        <v>181</v>
      </c>
      <c r="AW282" s="304" t="s">
        <v>182</v>
      </c>
      <c r="AX282" s="311">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1123</v>
      </c>
      <c r="EU282" s="7" t="s">
        <v>2622</v>
      </c>
      <c r="EV282" s="7" t="s">
        <v>1111</v>
      </c>
      <c r="EW282" s="7" t="s">
        <v>1830</v>
      </c>
      <c r="EX282" s="183" t="s">
        <v>1938</v>
      </c>
      <c r="EY282" s="313">
        <v>46177</v>
      </c>
      <c r="EZ282" s="313"/>
      <c r="FA282" s="183"/>
      <c r="FB282" s="313"/>
      <c r="FC282" s="7" t="s">
        <v>3628</v>
      </c>
      <c r="FD282" s="7" t="s">
        <v>3259</v>
      </c>
      <c r="FE282" s="7">
        <f t="shared" si="67"/>
        <v>4747.1699999999983</v>
      </c>
      <c r="FF282" s="72">
        <f t="shared" si="68"/>
        <v>23498.17</v>
      </c>
      <c r="FG282" t="s">
        <v>3517</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43</v>
      </c>
      <c r="AP283" s="306" t="str">
        <f t="shared" si="62"/>
        <v>FLOW</v>
      </c>
      <c r="AQ283" s="306"/>
      <c r="AR283" s="306"/>
      <c r="AS283" s="306"/>
      <c r="AT283" s="306"/>
      <c r="AU283" s="72" t="s">
        <v>1794</v>
      </c>
      <c r="AV283" s="310" t="s">
        <v>839</v>
      </c>
      <c r="AW283" s="304"/>
      <c r="AX283" s="311">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3517</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132</v>
      </c>
      <c r="AP284" s="306" t="str">
        <f t="shared" si="62"/>
        <v>FLOW</v>
      </c>
      <c r="AQ284" s="306"/>
      <c r="AR284" s="306"/>
      <c r="AS284" s="306"/>
      <c r="AT284" s="306"/>
      <c r="AU284" s="72" t="s">
        <v>944</v>
      </c>
      <c r="AV284" s="310" t="s">
        <v>96</v>
      </c>
      <c r="AW284" s="304" t="s">
        <v>97</v>
      </c>
      <c r="AX284" s="311">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3517</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12</v>
      </c>
      <c r="AP285" s="306" t="str">
        <f t="shared" si="62"/>
        <v>STABLE</v>
      </c>
      <c r="AQ285" s="306"/>
      <c r="AR285" s="306"/>
      <c r="AS285" s="306"/>
      <c r="AT285" s="306"/>
      <c r="AU285" s="72" t="s">
        <v>1794</v>
      </c>
      <c r="AV285" s="310" t="s">
        <v>739</v>
      </c>
      <c r="AW285" s="304" t="s">
        <v>253</v>
      </c>
      <c r="AX285" s="311">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3517</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43</v>
      </c>
      <c r="AP286" s="306" t="str">
        <f t="shared" si="62"/>
        <v>FLOW</v>
      </c>
      <c r="AQ286" s="306"/>
      <c r="AR286" s="306"/>
      <c r="AS286" s="306"/>
      <c r="AT286" s="306"/>
      <c r="AU286" s="72" t="s">
        <v>944</v>
      </c>
      <c r="AV286" s="310" t="s">
        <v>943</v>
      </c>
      <c r="AW286" s="304" t="s">
        <v>158</v>
      </c>
      <c r="AX286" s="311">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3517</v>
      </c>
    </row>
    <row r="287" spans="1:163" ht="17.25">
      <c r="A287" s="72">
        <v>463864554</v>
      </c>
      <c r="B287" s="304" t="s">
        <v>993</v>
      </c>
      <c r="C287" s="72" t="s">
        <v>1776</v>
      </c>
      <c r="D287" s="72" t="s">
        <v>3018</v>
      </c>
      <c r="E287" s="72">
        <v>3300</v>
      </c>
      <c r="F287" s="72"/>
      <c r="G287" s="306"/>
      <c r="H287" s="306"/>
      <c r="I287" s="72">
        <v>3255</v>
      </c>
      <c r="J287" s="72">
        <v>6482</v>
      </c>
      <c r="K287" s="258">
        <f t="shared" si="70"/>
        <v>3511</v>
      </c>
      <c r="L287" s="258">
        <f t="shared" si="59"/>
        <v>6798</v>
      </c>
      <c r="M287" s="315">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73</v>
      </c>
      <c r="AP287" s="306" t="str">
        <f t="shared" si="62"/>
        <v>FLOW</v>
      </c>
      <c r="AQ287" s="306"/>
      <c r="AR287" s="306"/>
      <c r="AS287" s="306"/>
      <c r="AT287" s="306"/>
      <c r="AU287" s="72" t="s">
        <v>1794</v>
      </c>
      <c r="AV287" s="310" t="s">
        <v>1061</v>
      </c>
      <c r="AW287" s="304" t="s">
        <v>80</v>
      </c>
      <c r="AX287" s="311">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3517</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132</v>
      </c>
      <c r="AP288" s="306" t="str">
        <f t="shared" si="62"/>
        <v>FLOW</v>
      </c>
      <c r="AQ288" s="306"/>
      <c r="AR288" s="306"/>
      <c r="AS288" s="306"/>
      <c r="AT288" s="306"/>
      <c r="AU288" s="72" t="s">
        <v>944</v>
      </c>
      <c r="AV288" s="310" t="s">
        <v>735</v>
      </c>
      <c r="AW288" s="304" t="s">
        <v>736</v>
      </c>
      <c r="AX288" s="311">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3517</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194</v>
      </c>
      <c r="AP289" s="306" t="str">
        <f t="shared" si="62"/>
        <v>FLOW</v>
      </c>
      <c r="AQ289" s="306"/>
      <c r="AR289" s="306"/>
      <c r="AS289" s="306"/>
      <c r="AT289" s="306"/>
      <c r="AU289" s="72" t="s">
        <v>944</v>
      </c>
      <c r="AV289" s="310" t="s">
        <v>164</v>
      </c>
      <c r="AW289" s="304" t="s">
        <v>165</v>
      </c>
      <c r="AX289" s="311">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3517</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8"/>
      <c r="AF290" s="309" t="s">
        <v>1130</v>
      </c>
      <c r="AG290" s="7" t="s">
        <v>1130</v>
      </c>
      <c r="AH290" s="72" t="s">
        <v>781</v>
      </c>
      <c r="AI290" s="7" t="s">
        <v>1130</v>
      </c>
      <c r="AJ290" s="7" t="s">
        <v>1130</v>
      </c>
      <c r="AK290" s="7" t="s">
        <v>1130</v>
      </c>
      <c r="AL290" s="7">
        <v>7586</v>
      </c>
      <c r="AM290" s="255">
        <v>47915</v>
      </c>
      <c r="AN290" s="258">
        <v>27</v>
      </c>
      <c r="AO290" s="306">
        <v>43</v>
      </c>
      <c r="AP290" s="306" t="str">
        <f t="shared" si="62"/>
        <v>FLOW</v>
      </c>
      <c r="AQ290" s="306"/>
      <c r="AR290" s="306"/>
      <c r="AS290" s="306"/>
      <c r="AT290" s="306"/>
      <c r="AU290" s="72" t="s">
        <v>1794</v>
      </c>
      <c r="AV290" s="310" t="s">
        <v>1069</v>
      </c>
      <c r="AW290" s="304" t="s">
        <v>178</v>
      </c>
      <c r="AX290" s="311">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3517</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73</v>
      </c>
      <c r="AP291" s="306" t="str">
        <f t="shared" si="62"/>
        <v>FLOW</v>
      </c>
      <c r="AQ291" s="306"/>
      <c r="AR291" s="306"/>
      <c r="AS291" s="306"/>
      <c r="AT291" s="306"/>
      <c r="AU291" s="72" t="s">
        <v>1794</v>
      </c>
      <c r="AV291" s="310" t="s">
        <v>1426</v>
      </c>
      <c r="AW291" s="304" t="s">
        <v>1427</v>
      </c>
      <c r="AX291" s="311">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3517</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43</v>
      </c>
      <c r="AP292" s="306" t="str">
        <f t="shared" si="62"/>
        <v>FLOW</v>
      </c>
      <c r="AQ292" s="306"/>
      <c r="AR292" s="306"/>
      <c r="AS292" s="306"/>
      <c r="AT292" s="306"/>
      <c r="AU292" s="72" t="s">
        <v>944</v>
      </c>
      <c r="AV292" s="310" t="s">
        <v>1649</v>
      </c>
      <c r="AW292" s="304" t="s">
        <v>17</v>
      </c>
      <c r="AX292" s="311">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3517</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12</v>
      </c>
      <c r="AP293" s="306" t="str">
        <f t="shared" si="62"/>
        <v>STABLE</v>
      </c>
      <c r="AQ293" s="306"/>
      <c r="AR293" s="306"/>
      <c r="AS293" s="306"/>
      <c r="AT293" s="306"/>
      <c r="AU293" s="72" t="s">
        <v>1794</v>
      </c>
      <c r="AV293" s="310" t="s">
        <v>323</v>
      </c>
      <c r="AW293" s="304" t="s">
        <v>324</v>
      </c>
      <c r="AX293" s="311">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3517</v>
      </c>
    </row>
    <row r="294" spans="1:163" ht="17.25">
      <c r="A294" s="72">
        <v>460416667</v>
      </c>
      <c r="B294" s="304" t="s">
        <v>2130</v>
      </c>
      <c r="C294" s="72"/>
      <c r="D294" s="72"/>
      <c r="E294" s="72"/>
      <c r="F294" s="72"/>
      <c r="G294" s="306"/>
      <c r="H294" s="306" t="s">
        <v>3552</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2"/>
        <v>RB</v>
      </c>
      <c r="AQ294" s="306"/>
      <c r="AR294" s="306"/>
      <c r="AS294" s="306"/>
      <c r="AT294" s="306"/>
      <c r="AU294" s="72" t="s">
        <v>1130</v>
      </c>
      <c r="AV294" s="310" t="s">
        <v>2274</v>
      </c>
      <c r="AW294" s="304" t="s">
        <v>2336</v>
      </c>
      <c r="AX294" s="311">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1114</v>
      </c>
      <c r="EU294" s="7" t="s">
        <v>2634</v>
      </c>
      <c r="EV294" s="7" t="s">
        <v>1111</v>
      </c>
      <c r="EW294" s="7" t="s">
        <v>1802</v>
      </c>
      <c r="EX294" s="183" t="s">
        <v>3588</v>
      </c>
      <c r="EY294" s="313">
        <v>46185</v>
      </c>
      <c r="EZ294" s="313"/>
      <c r="FA294" s="183"/>
      <c r="FB294" s="313"/>
      <c r="FC294" s="7"/>
      <c r="FD294" s="7" t="s">
        <v>3270</v>
      </c>
      <c r="FE294" s="7">
        <f t="shared" si="67"/>
        <v>7071</v>
      </c>
      <c r="FF294" s="72">
        <f t="shared" si="68"/>
        <v>14211</v>
      </c>
      <c r="FG294" t="s">
        <v>3517</v>
      </c>
    </row>
    <row r="295" spans="1:163" ht="17.25">
      <c r="A295" s="72">
        <v>463868517</v>
      </c>
      <c r="B295" s="304" t="s">
        <v>1431</v>
      </c>
      <c r="C295" s="72" t="s">
        <v>1776</v>
      </c>
      <c r="D295" s="72" t="s">
        <v>3539</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43</v>
      </c>
      <c r="AP295" s="306" t="str">
        <f t="shared" si="62"/>
        <v>FLOW</v>
      </c>
      <c r="AQ295" s="306"/>
      <c r="AR295" s="306"/>
      <c r="AS295" s="306"/>
      <c r="AT295" s="306"/>
      <c r="AU295" s="72" t="s">
        <v>1794</v>
      </c>
      <c r="AV295" s="310" t="s">
        <v>1432</v>
      </c>
      <c r="AW295" s="304" t="s">
        <v>17</v>
      </c>
      <c r="AX295" s="311">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1119</v>
      </c>
      <c r="EU295" s="7" t="s">
        <v>2635</v>
      </c>
      <c r="EV295" s="7" t="s">
        <v>1111</v>
      </c>
      <c r="EW295" s="7" t="s">
        <v>1807</v>
      </c>
      <c r="EX295" s="183" t="s">
        <v>3589</v>
      </c>
      <c r="EY295" s="313">
        <v>46193</v>
      </c>
      <c r="EZ295" s="313"/>
      <c r="FA295" s="183"/>
      <c r="FB295" s="313"/>
      <c r="FC295" s="7"/>
      <c r="FD295" s="7" t="s">
        <v>3271</v>
      </c>
      <c r="FE295" s="7">
        <f t="shared" si="67"/>
        <v>4192</v>
      </c>
      <c r="FF295" s="72">
        <f t="shared" si="68"/>
        <v>9058</v>
      </c>
      <c r="FG295" t="s">
        <v>3518</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43</v>
      </c>
      <c r="AP296" s="306" t="str">
        <f t="shared" si="62"/>
        <v>FLOW</v>
      </c>
      <c r="AQ296" s="306"/>
      <c r="AR296" s="306"/>
      <c r="AS296" s="306"/>
      <c r="AT296" s="306"/>
      <c r="AU296" s="72" t="s">
        <v>1130</v>
      </c>
      <c r="AV296" s="310" t="s">
        <v>2320</v>
      </c>
      <c r="AW296" s="304" t="s">
        <v>190</v>
      </c>
      <c r="AX296" s="311">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3517</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73</v>
      </c>
      <c r="AP297" s="306" t="str">
        <f t="shared" si="62"/>
        <v>STABLE</v>
      </c>
      <c r="AQ297" s="306"/>
      <c r="AR297" s="306"/>
      <c r="AS297" s="306"/>
      <c r="AT297" s="306"/>
      <c r="AU297" s="72" t="s">
        <v>1794</v>
      </c>
      <c r="AV297" s="310" t="s">
        <v>490</v>
      </c>
      <c r="AW297" s="304" t="s">
        <v>157</v>
      </c>
      <c r="AX297" s="311">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1120</v>
      </c>
      <c r="EU297" s="7" t="s">
        <v>2636</v>
      </c>
      <c r="EV297" s="7" t="s">
        <v>1111</v>
      </c>
      <c r="EW297" s="7" t="s">
        <v>1832</v>
      </c>
      <c r="EX297" s="183" t="s">
        <v>1941</v>
      </c>
      <c r="EY297" s="313">
        <v>46178</v>
      </c>
      <c r="EZ297" s="313"/>
      <c r="FA297" s="183"/>
      <c r="FB297" s="313"/>
      <c r="FC297" s="7" t="s">
        <v>3628</v>
      </c>
      <c r="FD297" s="7" t="s">
        <v>3272</v>
      </c>
      <c r="FE297" s="7">
        <f t="shared" si="67"/>
        <v>2483</v>
      </c>
      <c r="FF297" s="72">
        <f t="shared" si="68"/>
        <v>13541</v>
      </c>
      <c r="FG297" t="s">
        <v>3517</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42</v>
      </c>
      <c r="AP298" s="306" t="str">
        <f t="shared" si="62"/>
        <v>FLOW</v>
      </c>
      <c r="AQ298" s="306"/>
      <c r="AR298" s="306"/>
      <c r="AS298" s="306"/>
      <c r="AT298" s="306"/>
      <c r="AU298" s="72" t="s">
        <v>944</v>
      </c>
      <c r="AV298" s="310" t="s">
        <v>1016</v>
      </c>
      <c r="AW298" s="304" t="s">
        <v>57</v>
      </c>
      <c r="AX298" s="311">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3517</v>
      </c>
    </row>
    <row r="299" spans="1:163" ht="17.25">
      <c r="A299" s="72">
        <v>464961061</v>
      </c>
      <c r="B299" s="304" t="s">
        <v>524</v>
      </c>
      <c r="C299" s="72" t="s">
        <v>1776</v>
      </c>
      <c r="D299" s="72" t="s">
        <v>3626</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72</v>
      </c>
      <c r="AP299" s="306" t="str">
        <f t="shared" si="62"/>
        <v>FLOW</v>
      </c>
      <c r="AQ299" s="306"/>
      <c r="AR299" s="306"/>
      <c r="AS299" s="306"/>
      <c r="AT299" s="306"/>
      <c r="AU299" s="72" t="s">
        <v>1794</v>
      </c>
      <c r="AV299" s="310" t="s">
        <v>525</v>
      </c>
      <c r="AW299" s="304" t="s">
        <v>526</v>
      </c>
      <c r="AX299" s="311">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3517</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163</v>
      </c>
      <c r="AP300" s="306" t="str">
        <f t="shared" si="62"/>
        <v>FLOW</v>
      </c>
      <c r="AQ300" s="306"/>
      <c r="AR300" s="306"/>
      <c r="AS300" s="306"/>
      <c r="AT300" s="306"/>
      <c r="AU300" s="72" t="s">
        <v>944</v>
      </c>
      <c r="AV300" s="310" t="s">
        <v>410</v>
      </c>
      <c r="AW300" s="304" t="s">
        <v>225</v>
      </c>
      <c r="AX300" s="311">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3517</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43</v>
      </c>
      <c r="AP301" s="306" t="str">
        <f t="shared" si="62"/>
        <v>FLOW</v>
      </c>
      <c r="AQ301" s="306"/>
      <c r="AR301" s="306"/>
      <c r="AS301" s="306"/>
      <c r="AT301" s="306"/>
      <c r="AU301" s="72" t="s">
        <v>1794</v>
      </c>
      <c r="AV301" s="310"/>
      <c r="AW301" s="304" t="s">
        <v>401</v>
      </c>
      <c r="AX301" s="311">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3517</v>
      </c>
    </row>
    <row r="302" spans="1:163" ht="17.25">
      <c r="A302" s="72">
        <v>459307537</v>
      </c>
      <c r="B302" s="304" t="s">
        <v>1361</v>
      </c>
      <c r="C302" s="72" t="s">
        <v>1776</v>
      </c>
      <c r="D302" s="72" t="s">
        <v>3539</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43</v>
      </c>
      <c r="AP302" s="306" t="str">
        <f t="shared" si="62"/>
        <v>FLOW</v>
      </c>
      <c r="AQ302" s="306"/>
      <c r="AR302" s="306"/>
      <c r="AS302" s="306"/>
      <c r="AT302" s="306"/>
      <c r="AU302" s="72" t="s">
        <v>944</v>
      </c>
      <c r="AV302" s="310" t="s">
        <v>1362</v>
      </c>
      <c r="AW302" s="304" t="s">
        <v>158</v>
      </c>
      <c r="AX302" s="311">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1123</v>
      </c>
      <c r="EU302" s="7" t="s">
        <v>2641</v>
      </c>
      <c r="EV302" s="7" t="s">
        <v>1111</v>
      </c>
      <c r="EW302" s="7" t="s">
        <v>1809</v>
      </c>
      <c r="EX302" s="183" t="s">
        <v>1944</v>
      </c>
      <c r="EY302" s="313">
        <v>46176</v>
      </c>
      <c r="EZ302" s="313"/>
      <c r="FA302" s="183"/>
      <c r="FB302" s="313"/>
      <c r="FC302" s="7" t="s">
        <v>3628</v>
      </c>
      <c r="FD302" s="7" t="s">
        <v>3276</v>
      </c>
      <c r="FE302" s="7">
        <f t="shared" si="67"/>
        <v>2992</v>
      </c>
      <c r="FF302" s="72">
        <f t="shared" si="68"/>
        <v>6338</v>
      </c>
      <c r="FG302" t="s">
        <v>3517</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73</v>
      </c>
      <c r="AP303" s="306" t="str">
        <f t="shared" si="62"/>
        <v>STABLE</v>
      </c>
      <c r="AQ303" s="306"/>
      <c r="AR303" s="306"/>
      <c r="AS303" s="306"/>
      <c r="AT303" s="306"/>
      <c r="AU303" s="72" t="s">
        <v>944</v>
      </c>
      <c r="AV303" s="310" t="s">
        <v>252</v>
      </c>
      <c r="AW303" s="304" t="s">
        <v>253</v>
      </c>
      <c r="AX303" s="311">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3517</v>
      </c>
    </row>
    <row r="304" spans="1:163" ht="17.25">
      <c r="A304" s="72">
        <v>463696985</v>
      </c>
      <c r="B304" s="304" t="s">
        <v>988</v>
      </c>
      <c r="C304" s="72" t="s">
        <v>1776</v>
      </c>
      <c r="D304" s="72" t="s">
        <v>1777</v>
      </c>
      <c r="E304" s="72">
        <f>3551+100</f>
        <v>3651</v>
      </c>
      <c r="F304" s="72"/>
      <c r="G304" s="306"/>
      <c r="H304" s="306"/>
      <c r="I304" s="72">
        <v>3551</v>
      </c>
      <c r="J304" s="72">
        <v>513.5</v>
      </c>
      <c r="K304" s="258">
        <f t="shared" si="70"/>
        <v>581.5</v>
      </c>
      <c r="L304" s="258">
        <f t="shared" si="59"/>
        <v>481.5</v>
      </c>
      <c r="M304" s="307">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12</v>
      </c>
      <c r="AP304" s="306" t="str">
        <f t="shared" si="62"/>
        <v>STABLE</v>
      </c>
      <c r="AQ304" s="306"/>
      <c r="AR304" s="306"/>
      <c r="AS304" s="306"/>
      <c r="AT304" s="306"/>
      <c r="AU304" s="72" t="s">
        <v>1794</v>
      </c>
      <c r="AV304" s="310" t="s">
        <v>1057</v>
      </c>
      <c r="AW304" s="304" t="s">
        <v>1089</v>
      </c>
      <c r="AX304" s="311">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3517</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43</v>
      </c>
      <c r="AP305" s="306" t="str">
        <f t="shared" si="62"/>
        <v>STABLE</v>
      </c>
      <c r="AQ305" s="306"/>
      <c r="AR305" s="306"/>
      <c r="AS305" s="306"/>
      <c r="AT305" s="306"/>
      <c r="AU305" s="72" t="s">
        <v>1794</v>
      </c>
      <c r="AV305" s="310" t="s">
        <v>167</v>
      </c>
      <c r="AW305" s="304" t="s">
        <v>168</v>
      </c>
      <c r="AX305" s="311">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1123</v>
      </c>
      <c r="EU305" s="7" t="s">
        <v>2644</v>
      </c>
      <c r="EV305" s="7" t="s">
        <v>1111</v>
      </c>
      <c r="EW305" s="7" t="s">
        <v>1809</v>
      </c>
      <c r="EX305" s="183" t="s">
        <v>1947</v>
      </c>
      <c r="EY305" s="313">
        <v>46176</v>
      </c>
      <c r="EZ305" s="313"/>
      <c r="FA305" s="183"/>
      <c r="FB305" s="313"/>
      <c r="FC305" s="7" t="s">
        <v>3629</v>
      </c>
      <c r="FD305" s="7" t="s">
        <v>3271</v>
      </c>
      <c r="FE305" s="7">
        <f t="shared" si="67"/>
        <v>4130</v>
      </c>
      <c r="FF305" s="72">
        <f t="shared" si="68"/>
        <v>12107</v>
      </c>
      <c r="FG305" t="s">
        <v>3517</v>
      </c>
    </row>
    <row r="306" spans="1:163" ht="17.25">
      <c r="A306" s="72">
        <v>463121248</v>
      </c>
      <c r="B306" s="304" t="s">
        <v>2114</v>
      </c>
      <c r="C306" s="72"/>
      <c r="D306" s="72"/>
      <c r="E306" s="72"/>
      <c r="F306" s="72"/>
      <c r="G306" s="306"/>
      <c r="H306" s="306"/>
      <c r="I306" s="72">
        <v>3787</v>
      </c>
      <c r="J306" s="72">
        <v>3570</v>
      </c>
      <c r="K306" s="258">
        <f t="shared" si="70"/>
        <v>3659</v>
      </c>
      <c r="L306" s="258">
        <f t="shared" si="59"/>
        <v>7530</v>
      </c>
      <c r="M306" s="307">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43</v>
      </c>
      <c r="AP306" s="306" t="str">
        <f t="shared" si="62"/>
        <v>FLOW</v>
      </c>
      <c r="AQ306" s="306"/>
      <c r="AR306" s="306"/>
      <c r="AS306" s="306"/>
      <c r="AT306" s="306"/>
      <c r="AU306" s="72" t="s">
        <v>1130</v>
      </c>
      <c r="AV306" s="310" t="s">
        <v>2259</v>
      </c>
      <c r="AW306" s="304" t="s">
        <v>157</v>
      </c>
      <c r="AX306" s="311">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1120</v>
      </c>
      <c r="EU306" s="7" t="s">
        <v>2645</v>
      </c>
      <c r="EV306" s="7" t="s">
        <v>1111</v>
      </c>
      <c r="EW306" s="7" t="s">
        <v>1832</v>
      </c>
      <c r="EX306" s="183" t="s">
        <v>3590</v>
      </c>
      <c r="EY306" s="313">
        <v>46185</v>
      </c>
      <c r="EZ306" s="313"/>
      <c r="FA306" s="183"/>
      <c r="FB306" s="313"/>
      <c r="FC306" s="7"/>
      <c r="FD306" s="7" t="s">
        <v>3206</v>
      </c>
      <c r="FE306" s="7">
        <f t="shared" si="67"/>
        <v>3659</v>
      </c>
      <c r="FF306" s="72">
        <f t="shared" si="68"/>
        <v>7530</v>
      </c>
      <c r="FG306" t="s">
        <v>3517</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104</v>
      </c>
      <c r="AP307" s="306" t="str">
        <f t="shared" si="62"/>
        <v>FLOW</v>
      </c>
      <c r="AQ307" s="306"/>
      <c r="AR307" s="306"/>
      <c r="AS307" s="306"/>
      <c r="AT307" s="306"/>
      <c r="AU307" s="72" t="s">
        <v>944</v>
      </c>
      <c r="AV307" s="310" t="s">
        <v>1109</v>
      </c>
      <c r="AW307" s="304" t="s">
        <v>649</v>
      </c>
      <c r="AX307" s="311">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3517</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73</v>
      </c>
      <c r="AP308" s="306" t="str">
        <f t="shared" si="62"/>
        <v>FLOW</v>
      </c>
      <c r="AQ308" s="306"/>
      <c r="AR308" s="306"/>
      <c r="AS308" s="306"/>
      <c r="AT308" s="306"/>
      <c r="AU308" s="72" t="s">
        <v>944</v>
      </c>
      <c r="AV308" s="310" t="s">
        <v>147</v>
      </c>
      <c r="AW308" s="304" t="s">
        <v>145</v>
      </c>
      <c r="AX308" s="311">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3517</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12</v>
      </c>
      <c r="AP309" s="306" t="str">
        <f t="shared" si="62"/>
        <v>STABLE</v>
      </c>
      <c r="AQ309" s="306"/>
      <c r="AR309" s="306"/>
      <c r="AS309" s="306"/>
      <c r="AT309" s="306"/>
      <c r="AU309" s="72" t="s">
        <v>1794</v>
      </c>
      <c r="AV309" s="310" t="s">
        <v>762</v>
      </c>
      <c r="AW309" s="304" t="s">
        <v>319</v>
      </c>
      <c r="AX309" s="311">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3517</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73</v>
      </c>
      <c r="AP310" s="306" t="str">
        <f t="shared" si="62"/>
        <v>FLOW</v>
      </c>
      <c r="AQ310" s="306"/>
      <c r="AR310" s="306"/>
      <c r="AS310" s="306"/>
      <c r="AT310" s="306"/>
      <c r="AU310" s="72" t="s">
        <v>1794</v>
      </c>
      <c r="AV310" s="310" t="s">
        <v>746</v>
      </c>
      <c r="AW310" s="304" t="s">
        <v>659</v>
      </c>
      <c r="AX310" s="311">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3517</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193</v>
      </c>
      <c r="AP311" s="306" t="str">
        <f t="shared" si="62"/>
        <v>FLOW</v>
      </c>
      <c r="AQ311" s="306"/>
      <c r="AR311" s="306"/>
      <c r="AS311" s="306"/>
      <c r="AT311" s="306"/>
      <c r="AU311" s="72" t="s">
        <v>944</v>
      </c>
      <c r="AV311" s="310" t="s">
        <v>1622</v>
      </c>
      <c r="AW311" s="304" t="s">
        <v>478</v>
      </c>
      <c r="AX311" s="311">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3517</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8"/>
      <c r="AF312" s="309" t="s">
        <v>1798</v>
      </c>
      <c r="AG312" s="7" t="s">
        <v>1130</v>
      </c>
      <c r="AH312" s="72" t="s">
        <v>197</v>
      </c>
      <c r="AI312" s="7" t="s">
        <v>1130</v>
      </c>
      <c r="AJ312" s="7" t="s">
        <v>1130</v>
      </c>
      <c r="AK312" s="7" t="s">
        <v>1130</v>
      </c>
      <c r="AL312" s="7">
        <v>17418</v>
      </c>
      <c r="AM312" s="255">
        <v>44987</v>
      </c>
      <c r="AN312" s="258">
        <v>178</v>
      </c>
      <c r="AO312" s="306">
        <v>194</v>
      </c>
      <c r="AP312" s="306" t="str">
        <f t="shared" si="62"/>
        <v>FLOW</v>
      </c>
      <c r="AQ312" s="306"/>
      <c r="AR312" s="306"/>
      <c r="AS312" s="306"/>
      <c r="AT312" s="306"/>
      <c r="AU312" s="72" t="s">
        <v>944</v>
      </c>
      <c r="AV312" s="310" t="s">
        <v>201</v>
      </c>
      <c r="AW312" s="304" t="s">
        <v>102</v>
      </c>
      <c r="AX312" s="311">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3517</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12</v>
      </c>
      <c r="AP313" s="306" t="str">
        <f t="shared" si="62"/>
        <v>STABLE</v>
      </c>
      <c r="AQ313" s="306"/>
      <c r="AR313" s="306"/>
      <c r="AS313" s="306"/>
      <c r="AT313" s="306"/>
      <c r="AU313" s="72" t="s">
        <v>1794</v>
      </c>
      <c r="AV313" s="310" t="s">
        <v>1650</v>
      </c>
      <c r="AW313" s="304" t="s">
        <v>304</v>
      </c>
      <c r="AX313" s="311">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3517</v>
      </c>
    </row>
    <row r="314" spans="1:163" ht="17.25">
      <c r="A314" s="72">
        <v>465527769</v>
      </c>
      <c r="B314" s="304" t="s">
        <v>1002</v>
      </c>
      <c r="C314" s="72"/>
      <c r="D314" s="72"/>
      <c r="E314" s="72"/>
      <c r="F314" s="72"/>
      <c r="G314" s="306"/>
      <c r="H314" s="306" t="s">
        <v>3512</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12</v>
      </c>
      <c r="AP314" s="306" t="str">
        <f t="shared" si="62"/>
        <v>STABLE</v>
      </c>
      <c r="AQ314" s="306"/>
      <c r="AR314" s="306"/>
      <c r="AS314" s="306"/>
      <c r="AT314" s="306"/>
      <c r="AU314" s="72" t="s">
        <v>1794</v>
      </c>
      <c r="AV314" s="310" t="s">
        <v>1070</v>
      </c>
      <c r="AW314" s="304" t="s">
        <v>68</v>
      </c>
      <c r="AX314" s="311">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3517</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43</v>
      </c>
      <c r="AP315" s="306" t="str">
        <f t="shared" si="62"/>
        <v>FLOW</v>
      </c>
      <c r="AQ315" s="306"/>
      <c r="AR315" s="306"/>
      <c r="AS315" s="306"/>
      <c r="AT315" s="306"/>
      <c r="AU315" s="72" t="s">
        <v>1130</v>
      </c>
      <c r="AV315" s="310" t="s">
        <v>2299</v>
      </c>
      <c r="AW315" s="304" t="s">
        <v>348</v>
      </c>
      <c r="AX315" s="311">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3518</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43</v>
      </c>
      <c r="AP316" s="306" t="str">
        <f t="shared" si="62"/>
        <v>FLOW</v>
      </c>
      <c r="AQ316" s="306"/>
      <c r="AR316" s="306"/>
      <c r="AS316" s="306"/>
      <c r="AT316" s="306"/>
      <c r="AU316" s="72" t="s">
        <v>1794</v>
      </c>
      <c r="AV316" s="310" t="s">
        <v>932</v>
      </c>
      <c r="AW316" s="304" t="s">
        <v>157</v>
      </c>
      <c r="AX316" s="311">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3517</v>
      </c>
    </row>
    <row r="317" spans="1:163" ht="17.25">
      <c r="A317" s="72">
        <v>462307995</v>
      </c>
      <c r="B317" s="304" t="s">
        <v>2153</v>
      </c>
      <c r="C317" s="72" t="s">
        <v>1776</v>
      </c>
      <c r="D317" s="72" t="s">
        <v>3017</v>
      </c>
      <c r="E317" s="72">
        <v>900</v>
      </c>
      <c r="F317" s="72"/>
      <c r="G317" s="306"/>
      <c r="H317" s="306"/>
      <c r="I317" s="72">
        <v>3777</v>
      </c>
      <c r="J317" s="72">
        <v>7213.99</v>
      </c>
      <c r="K317" s="258">
        <f t="shared" si="70"/>
        <v>3771.99</v>
      </c>
      <c r="L317" s="258">
        <f t="shared" si="59"/>
        <v>10561.99</v>
      </c>
      <c r="M317" s="315">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8"/>
      <c r="AF317" s="309"/>
      <c r="AG317" s="7"/>
      <c r="AH317" s="72" t="s">
        <v>781</v>
      </c>
      <c r="AI317" s="7"/>
      <c r="AJ317" s="7"/>
      <c r="AK317" s="7"/>
      <c r="AL317" s="7">
        <v>13848.99</v>
      </c>
      <c r="AM317" s="255">
        <v>43824</v>
      </c>
      <c r="AN317" s="258">
        <v>57</v>
      </c>
      <c r="AO317" s="306">
        <v>73</v>
      </c>
      <c r="AP317" s="306" t="str">
        <f t="shared" si="62"/>
        <v>FLOW</v>
      </c>
      <c r="AQ317" s="306"/>
      <c r="AR317" s="306"/>
      <c r="AS317" s="306"/>
      <c r="AT317" s="306"/>
      <c r="AU317" s="72" t="s">
        <v>1130</v>
      </c>
      <c r="AV317" s="310"/>
      <c r="AW317" s="304" t="s">
        <v>348</v>
      </c>
      <c r="AX317" s="311">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1117</v>
      </c>
      <c r="EU317" s="7" t="s">
        <v>2656</v>
      </c>
      <c r="EV317" s="7" t="s">
        <v>1111</v>
      </c>
      <c r="EW317" s="7" t="s">
        <v>1802</v>
      </c>
      <c r="EX317" s="183" t="s">
        <v>3591</v>
      </c>
      <c r="EY317" s="313">
        <v>46185</v>
      </c>
      <c r="EZ317" s="313"/>
      <c r="FA317" s="183"/>
      <c r="FB317" s="313"/>
      <c r="FC317" s="7"/>
      <c r="FD317" s="7" t="s">
        <v>3286</v>
      </c>
      <c r="FE317" s="7">
        <f t="shared" si="67"/>
        <v>3771.99</v>
      </c>
      <c r="FF317" s="72">
        <f t="shared" si="68"/>
        <v>11461.99</v>
      </c>
      <c r="FG317" t="s">
        <v>3517</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2"/>
        <v>RB</v>
      </c>
      <c r="AQ318" s="306"/>
      <c r="AR318" s="306"/>
      <c r="AS318" s="306"/>
      <c r="AT318" s="306"/>
      <c r="AU318" s="72" t="s">
        <v>944</v>
      </c>
      <c r="AV318" s="310" t="s">
        <v>1380</v>
      </c>
      <c r="AW318" s="304" t="s">
        <v>92</v>
      </c>
      <c r="AX318" s="311">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3517</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8"/>
      <c r="AF319" s="309" t="s">
        <v>1798</v>
      </c>
      <c r="AG319" s="7" t="s">
        <v>1130</v>
      </c>
      <c r="AH319" s="72" t="s">
        <v>233</v>
      </c>
      <c r="AI319" s="7" t="s">
        <v>1130</v>
      </c>
      <c r="AJ319" s="7" t="s">
        <v>1130</v>
      </c>
      <c r="AK319" s="7" t="s">
        <v>1130</v>
      </c>
      <c r="AL319" s="7">
        <v>20298</v>
      </c>
      <c r="AM319" s="255">
        <v>42850</v>
      </c>
      <c r="AN319" s="258">
        <v>178</v>
      </c>
      <c r="AO319" s="306">
        <v>194</v>
      </c>
      <c r="AP319" s="306" t="str">
        <f t="shared" si="62"/>
        <v>FLOW</v>
      </c>
      <c r="AQ319" s="306"/>
      <c r="AR319" s="306"/>
      <c r="AS319" s="306"/>
      <c r="AT319" s="306"/>
      <c r="AU319" s="72" t="s">
        <v>944</v>
      </c>
      <c r="AV319" s="310"/>
      <c r="AW319" s="304" t="s">
        <v>32</v>
      </c>
      <c r="AX319" s="311">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3517</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194</v>
      </c>
      <c r="AP320" s="306" t="str">
        <f t="shared" ref="AP320:AP383" si="74">IF(AO320=0,"RB",IF(AO320&lt;AN320,"STABLE",IF(AO320&gt;AN320,"FLOW","SAME")))</f>
        <v>FLOW</v>
      </c>
      <c r="AQ320" s="306"/>
      <c r="AR320" s="306"/>
      <c r="AS320" s="306"/>
      <c r="AT320" s="306"/>
      <c r="AU320" s="72" t="s">
        <v>944</v>
      </c>
      <c r="AV320" s="310" t="s">
        <v>481</v>
      </c>
      <c r="AW320" s="304" t="s">
        <v>157</v>
      </c>
      <c r="AX320" s="311">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3517</v>
      </c>
    </row>
    <row r="321" spans="1:163" ht="17.25">
      <c r="A321" s="72">
        <v>139851810</v>
      </c>
      <c r="B321" s="304" t="s">
        <v>2077</v>
      </c>
      <c r="C321" s="72"/>
      <c r="D321" s="72"/>
      <c r="E321" s="72"/>
      <c r="F321" s="72"/>
      <c r="G321" s="306"/>
      <c r="H321" s="306"/>
      <c r="I321" s="72">
        <v>3901</v>
      </c>
      <c r="J321" s="72">
        <v>3901</v>
      </c>
      <c r="K321" s="258">
        <f t="shared" si="70"/>
        <v>3903</v>
      </c>
      <c r="L321" s="258">
        <f t="shared" si="71"/>
        <v>7858</v>
      </c>
      <c r="M321" s="307">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42</v>
      </c>
      <c r="AP321" s="306" t="s">
        <v>1281</v>
      </c>
      <c r="AQ321" s="306"/>
      <c r="AR321" s="306"/>
      <c r="AS321" s="306"/>
      <c r="AT321" s="306"/>
      <c r="AU321" s="72" t="s">
        <v>1130</v>
      </c>
      <c r="AV321" s="310" t="s">
        <v>2223</v>
      </c>
      <c r="AW321" s="304" t="s">
        <v>154</v>
      </c>
      <c r="AX321" s="311">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1124</v>
      </c>
      <c r="EU321" s="7" t="s">
        <v>2660</v>
      </c>
      <c r="EV321" s="7" t="s">
        <v>1111</v>
      </c>
      <c r="EW321" s="7" t="s">
        <v>1802</v>
      </c>
      <c r="EX321" s="183" t="s">
        <v>2039</v>
      </c>
      <c r="EY321" s="313">
        <v>46185</v>
      </c>
      <c r="EZ321" s="313"/>
      <c r="FA321" s="183"/>
      <c r="FB321" s="313"/>
      <c r="FC321" s="7"/>
      <c r="FD321" s="7" t="s">
        <v>3289</v>
      </c>
      <c r="FE321" s="7">
        <f t="shared" ref="FE321:FE384" si="77">IF((J321+R321)&lt;=I321+R321,(J321+R321),((I321-(I321*(M321+1)-(I321+J321)))+R321))</f>
        <v>3903</v>
      </c>
      <c r="FF321" s="72">
        <f t="shared" ref="FF321:FF384" si="78">I321+J321+FD321</f>
        <v>7858</v>
      </c>
      <c r="FG321" t="s">
        <v>3517</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194</v>
      </c>
      <c r="AP322" s="306" t="str">
        <f t="shared" si="74"/>
        <v>FLOW</v>
      </c>
      <c r="AQ322" s="306"/>
      <c r="AR322" s="306"/>
      <c r="AS322" s="306"/>
      <c r="AT322" s="306"/>
      <c r="AU322" s="72" t="s">
        <v>944</v>
      </c>
      <c r="AV322" s="310" t="s">
        <v>1651</v>
      </c>
      <c r="AW322" s="304" t="s">
        <v>99</v>
      </c>
      <c r="AX322" s="311">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1117</v>
      </c>
      <c r="EU322" s="7" t="s">
        <v>2661</v>
      </c>
      <c r="EV322" s="7" t="s">
        <v>1111</v>
      </c>
      <c r="EW322" s="7" t="s">
        <v>1809</v>
      </c>
      <c r="EX322" s="183" t="s">
        <v>1939</v>
      </c>
      <c r="EY322" s="313">
        <v>46177</v>
      </c>
      <c r="EZ322" s="313"/>
      <c r="FA322" s="183"/>
      <c r="FB322" s="313"/>
      <c r="FC322" s="7"/>
      <c r="FD322" s="7" t="s">
        <v>3290</v>
      </c>
      <c r="FE322" s="7">
        <f t="shared" si="77"/>
        <v>4654</v>
      </c>
      <c r="FF322" s="72">
        <f t="shared" si="78"/>
        <v>27400</v>
      </c>
      <c r="FG322" t="s">
        <v>3517</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163</v>
      </c>
      <c r="AP323" s="306" t="str">
        <f t="shared" si="74"/>
        <v>FLOW</v>
      </c>
      <c r="AQ323" s="306"/>
      <c r="AR323" s="306"/>
      <c r="AS323" s="306"/>
      <c r="AT323" s="306"/>
      <c r="AU323" s="72" t="s">
        <v>944</v>
      </c>
      <c r="AV323" s="310" t="s">
        <v>788</v>
      </c>
      <c r="AW323" s="304" t="s">
        <v>25</v>
      </c>
      <c r="AX323" s="311">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1117</v>
      </c>
      <c r="EU323" s="7" t="s">
        <v>2662</v>
      </c>
      <c r="EV323" s="7" t="s">
        <v>1111</v>
      </c>
      <c r="EW323" s="7" t="s">
        <v>1804</v>
      </c>
      <c r="EX323" s="183" t="s">
        <v>1812</v>
      </c>
      <c r="EY323" s="313">
        <v>46178</v>
      </c>
      <c r="EZ323" s="313"/>
      <c r="FA323" s="183"/>
      <c r="FB323" s="313"/>
      <c r="FC323" s="7"/>
      <c r="FD323" s="7" t="s">
        <v>3291</v>
      </c>
      <c r="FE323" s="7">
        <f t="shared" si="77"/>
        <v>4313</v>
      </c>
      <c r="FF323" s="72">
        <f t="shared" si="78"/>
        <v>22949</v>
      </c>
      <c r="FG323" t="s">
        <v>3517</v>
      </c>
    </row>
    <row r="324" spans="1:163" ht="17.25">
      <c r="A324" s="72">
        <v>462821869</v>
      </c>
      <c r="B324" s="304" t="s">
        <v>2110</v>
      </c>
      <c r="C324" s="72" t="s">
        <v>1776</v>
      </c>
      <c r="D324" s="72" t="s">
        <v>3623</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8"/>
      <c r="AF324" s="309"/>
      <c r="AG324" s="7"/>
      <c r="AH324" s="72" t="s">
        <v>457</v>
      </c>
      <c r="AI324" s="7"/>
      <c r="AJ324" s="7"/>
      <c r="AK324" s="7"/>
      <c r="AL324" s="7">
        <v>8991</v>
      </c>
      <c r="AM324" s="255">
        <v>42390</v>
      </c>
      <c r="AN324" s="258">
        <v>27</v>
      </c>
      <c r="AO324" s="306">
        <v>43</v>
      </c>
      <c r="AP324" s="306" t="str">
        <f t="shared" si="74"/>
        <v>FLOW</v>
      </c>
      <c r="AQ324" s="306"/>
      <c r="AR324" s="306"/>
      <c r="AS324" s="306"/>
      <c r="AT324" s="306"/>
      <c r="AU324" s="72" t="s">
        <v>1130</v>
      </c>
      <c r="AV324" s="310" t="s">
        <v>2255</v>
      </c>
      <c r="AW324" s="304" t="s">
        <v>130</v>
      </c>
      <c r="AX324" s="311">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1112</v>
      </c>
      <c r="EU324" s="7" t="s">
        <v>2663</v>
      </c>
      <c r="EV324" s="7" t="s">
        <v>1111</v>
      </c>
      <c r="EW324" s="7" t="e">
        <v>#N/A</v>
      </c>
      <c r="EX324" s="183" t="e">
        <v>#N/A</v>
      </c>
      <c r="EY324" s="313" t="e">
        <v>#N/A</v>
      </c>
      <c r="EZ324" s="313"/>
      <c r="FA324" s="183"/>
      <c r="FB324" s="313"/>
      <c r="FC324" s="7"/>
      <c r="FD324" s="7" t="s">
        <v>3250</v>
      </c>
      <c r="FE324" s="7">
        <f t="shared" si="77"/>
        <v>2819</v>
      </c>
      <c r="FF324" s="72">
        <f t="shared" si="78"/>
        <v>6579</v>
      </c>
      <c r="FG324" t="s">
        <v>3518</v>
      </c>
    </row>
    <row r="325" spans="1:163" ht="17.25">
      <c r="A325" s="72">
        <v>462852715</v>
      </c>
      <c r="B325" s="304" t="s">
        <v>1374</v>
      </c>
      <c r="C325" s="72" t="s">
        <v>1776</v>
      </c>
      <c r="D325" s="72" t="s">
        <v>3559</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73</v>
      </c>
      <c r="AP325" s="306" t="str">
        <f t="shared" si="74"/>
        <v>FLOW</v>
      </c>
      <c r="AQ325" s="306"/>
      <c r="AR325" s="306"/>
      <c r="AS325" s="306"/>
      <c r="AT325" s="306"/>
      <c r="AU325" s="72" t="s">
        <v>1794</v>
      </c>
      <c r="AV325" s="310"/>
      <c r="AW325" s="304" t="s">
        <v>54</v>
      </c>
      <c r="AX325" s="311">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1125</v>
      </c>
      <c r="EU325" s="7" t="s">
        <v>2664</v>
      </c>
      <c r="EV325" s="7" t="s">
        <v>1111</v>
      </c>
      <c r="EW325" s="7" t="s">
        <v>1830</v>
      </c>
      <c r="EX325" s="183" t="s">
        <v>1875</v>
      </c>
      <c r="EY325" s="313">
        <v>46178</v>
      </c>
      <c r="EZ325" s="313"/>
      <c r="FA325" s="183"/>
      <c r="FB325" s="313"/>
      <c r="FC325" s="7"/>
      <c r="FD325" s="7" t="s">
        <v>3051</v>
      </c>
      <c r="FE325" s="7">
        <f t="shared" si="77"/>
        <v>3511</v>
      </c>
      <c r="FF325" s="72">
        <f t="shared" si="78"/>
        <v>10409</v>
      </c>
      <c r="FG325" t="s">
        <v>3517</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73</v>
      </c>
      <c r="AP326" s="306" t="str">
        <f t="shared" si="74"/>
        <v>FLOW</v>
      </c>
      <c r="AQ326" s="306"/>
      <c r="AR326" s="306"/>
      <c r="AS326" s="306"/>
      <c r="AT326" s="306"/>
      <c r="AU326" s="72" t="s">
        <v>1794</v>
      </c>
      <c r="AV326" s="310" t="s">
        <v>598</v>
      </c>
      <c r="AW326" s="304" t="s">
        <v>118</v>
      </c>
      <c r="AX326" s="311">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1124</v>
      </c>
      <c r="EU326" s="7" t="s">
        <v>2665</v>
      </c>
      <c r="EV326" s="7" t="s">
        <v>1111</v>
      </c>
      <c r="EW326" s="7" t="s">
        <v>1809</v>
      </c>
      <c r="EX326" s="183" t="s">
        <v>1953</v>
      </c>
      <c r="EY326" s="313">
        <v>46177</v>
      </c>
      <c r="EZ326" s="313"/>
      <c r="FA326" s="183"/>
      <c r="FB326" s="313"/>
      <c r="FC326" s="7"/>
      <c r="FD326" s="7" t="s">
        <v>3292</v>
      </c>
      <c r="FE326" s="7">
        <f t="shared" si="77"/>
        <v>7874</v>
      </c>
      <c r="FF326" s="72">
        <f t="shared" si="78"/>
        <v>25862</v>
      </c>
      <c r="FG326" t="s">
        <v>3517</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194</v>
      </c>
      <c r="AP327" s="306" t="str">
        <f t="shared" si="74"/>
        <v>FLOW</v>
      </c>
      <c r="AQ327" s="306"/>
      <c r="AR327" s="306"/>
      <c r="AS327" s="306"/>
      <c r="AT327" s="306"/>
      <c r="AU327" s="72" t="s">
        <v>944</v>
      </c>
      <c r="AV327" s="310"/>
      <c r="AW327" s="304" t="s">
        <v>54</v>
      </c>
      <c r="AX327" s="311">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1120</v>
      </c>
      <c r="EU327" s="7" t="s">
        <v>2666</v>
      </c>
      <c r="EV327" s="7" t="s">
        <v>1111</v>
      </c>
      <c r="EW327" s="7" t="s">
        <v>1830</v>
      </c>
      <c r="EX327" s="183" t="s">
        <v>1954</v>
      </c>
      <c r="EY327" s="313">
        <v>46181</v>
      </c>
      <c r="EZ327" s="313"/>
      <c r="FA327" s="183"/>
      <c r="FB327" s="313"/>
      <c r="FC327" s="7"/>
      <c r="FD327" s="7" t="s">
        <v>3293</v>
      </c>
      <c r="FE327" s="7">
        <f t="shared" si="77"/>
        <v>961</v>
      </c>
      <c r="FF327" s="72">
        <f t="shared" si="78"/>
        <v>18688</v>
      </c>
      <c r="FG327" t="s">
        <v>3517</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73</v>
      </c>
      <c r="AP328" s="306" t="str">
        <f t="shared" si="74"/>
        <v>STABLE</v>
      </c>
      <c r="AQ328" s="306"/>
      <c r="AR328" s="306"/>
      <c r="AS328" s="306"/>
      <c r="AT328" s="306"/>
      <c r="AU328" s="72" t="s">
        <v>944</v>
      </c>
      <c r="AV328" s="310" t="s">
        <v>53</v>
      </c>
      <c r="AW328" s="304" t="s">
        <v>54</v>
      </c>
      <c r="AX328" s="311">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3</v>
      </c>
      <c r="ES328" s="72">
        <f t="shared" si="76"/>
        <v>1</v>
      </c>
      <c r="ET328" s="72" t="s">
        <v>1113</v>
      </c>
      <c r="EU328" s="7" t="s">
        <v>2667</v>
      </c>
      <c r="EV328" s="7" t="s">
        <v>1111</v>
      </c>
      <c r="EW328" s="7" t="s">
        <v>1807</v>
      </c>
      <c r="EX328" s="183" t="s">
        <v>1955</v>
      </c>
      <c r="EY328" s="313">
        <v>46189</v>
      </c>
      <c r="EZ328" s="313"/>
      <c r="FA328" s="183"/>
      <c r="FB328" s="313"/>
      <c r="FC328" s="7"/>
      <c r="FD328" s="7" t="s">
        <v>3294</v>
      </c>
      <c r="FE328" s="7">
        <f t="shared" si="77"/>
        <v>3457</v>
      </c>
      <c r="FF328" s="72">
        <f t="shared" si="78"/>
        <v>13394</v>
      </c>
      <c r="FG328" t="s">
        <v>3517</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42</v>
      </c>
      <c r="AP329" s="306" t="str">
        <f t="shared" si="74"/>
        <v>FLOW</v>
      </c>
      <c r="AQ329" s="306"/>
      <c r="AR329" s="306"/>
      <c r="AS329" s="306"/>
      <c r="AT329" s="306"/>
      <c r="AU329" s="72" t="s">
        <v>1130</v>
      </c>
      <c r="AV329" s="310" t="s">
        <v>2214</v>
      </c>
      <c r="AW329" s="304" t="s">
        <v>401</v>
      </c>
      <c r="AX329" s="311">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1120</v>
      </c>
      <c r="EU329" s="7" t="s">
        <v>2668</v>
      </c>
      <c r="EV329" s="7" t="s">
        <v>1111</v>
      </c>
      <c r="EW329" s="7" t="s">
        <v>1804</v>
      </c>
      <c r="EX329" s="183" t="s">
        <v>1812</v>
      </c>
      <c r="EY329" s="313">
        <v>46186</v>
      </c>
      <c r="EZ329" s="313"/>
      <c r="FA329" s="183"/>
      <c r="FB329" s="313"/>
      <c r="FC329" s="7"/>
      <c r="FD329" s="7" t="s">
        <v>3295</v>
      </c>
      <c r="FE329" s="7">
        <f t="shared" si="77"/>
        <v>2471</v>
      </c>
      <c r="FF329" s="72">
        <f t="shared" si="78"/>
        <v>4973</v>
      </c>
      <c r="FG329" t="s">
        <v>3517</v>
      </c>
    </row>
    <row r="330" spans="1:163" ht="17.25">
      <c r="A330" s="72">
        <v>460835887</v>
      </c>
      <c r="B330" s="304" t="s">
        <v>344</v>
      </c>
      <c r="C330" s="72"/>
      <c r="D330" s="72"/>
      <c r="E330" s="72"/>
      <c r="F330" s="72"/>
      <c r="G330" s="306"/>
      <c r="H330" s="306" t="s">
        <v>3512</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163</v>
      </c>
      <c r="AP330" s="306" t="str">
        <f t="shared" si="74"/>
        <v>STABLE</v>
      </c>
      <c r="AQ330" s="306"/>
      <c r="AR330" s="306"/>
      <c r="AS330" s="306"/>
      <c r="AT330" s="306"/>
      <c r="AU330" s="72" t="s">
        <v>944</v>
      </c>
      <c r="AV330" s="310" t="s">
        <v>345</v>
      </c>
      <c r="AW330" s="304" t="s">
        <v>80</v>
      </c>
      <c r="AX330" s="311">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1117</v>
      </c>
      <c r="EU330" s="7" t="s">
        <v>2669</v>
      </c>
      <c r="EV330" s="7" t="s">
        <v>1111</v>
      </c>
      <c r="EW330" s="7" t="s">
        <v>1809</v>
      </c>
      <c r="EX330" s="183" t="s">
        <v>1939</v>
      </c>
      <c r="EY330" s="313">
        <v>46179</v>
      </c>
      <c r="EZ330" s="313"/>
      <c r="FA330" s="183"/>
      <c r="FB330" s="313"/>
      <c r="FC330" s="7"/>
      <c r="FD330" s="7" t="s">
        <v>3082</v>
      </c>
      <c r="FE330" s="7">
        <f t="shared" si="77"/>
        <v>3851</v>
      </c>
      <c r="FF330" s="72">
        <f t="shared" si="78"/>
        <v>25460</v>
      </c>
      <c r="FG330" t="s">
        <v>3517</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72</v>
      </c>
      <c r="AP331" s="306" t="str">
        <f t="shared" si="74"/>
        <v>FLOW</v>
      </c>
      <c r="AQ331" s="306"/>
      <c r="AR331" s="306"/>
      <c r="AS331" s="306"/>
      <c r="AT331" s="306"/>
      <c r="AU331" s="72" t="s">
        <v>1794</v>
      </c>
      <c r="AV331" s="310" t="s">
        <v>1370</v>
      </c>
      <c r="AW331" s="304" t="s">
        <v>136</v>
      </c>
      <c r="AX331" s="311">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1114</v>
      </c>
      <c r="EU331" s="7" t="s">
        <v>2670</v>
      </c>
      <c r="EV331" s="7" t="s">
        <v>1111</v>
      </c>
      <c r="EW331" s="7" t="s">
        <v>1809</v>
      </c>
      <c r="EX331" s="183" t="s">
        <v>1841</v>
      </c>
      <c r="EY331" s="313">
        <v>46182</v>
      </c>
      <c r="EZ331" s="313"/>
      <c r="FA331" s="183"/>
      <c r="FB331" s="313"/>
      <c r="FC331" s="7" t="s">
        <v>3628</v>
      </c>
      <c r="FD331" s="7" t="s">
        <v>3296</v>
      </c>
      <c r="FE331" s="7">
        <f t="shared" si="77"/>
        <v>4097</v>
      </c>
      <c r="FF331" s="72">
        <f t="shared" si="78"/>
        <v>12291</v>
      </c>
      <c r="FG331" t="s">
        <v>3517</v>
      </c>
    </row>
    <row r="332" spans="1:163" ht="17.25">
      <c r="A332" s="72">
        <v>135050716</v>
      </c>
      <c r="B332" s="304" t="s">
        <v>875</v>
      </c>
      <c r="C332" s="72" t="s">
        <v>1776</v>
      </c>
      <c r="D332" s="72" t="s">
        <v>3559</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43</v>
      </c>
      <c r="AP332" s="306" t="str">
        <f t="shared" si="74"/>
        <v>FLOW</v>
      </c>
      <c r="AQ332" s="306"/>
      <c r="AR332" s="306"/>
      <c r="AS332" s="306"/>
      <c r="AT332" s="306"/>
      <c r="AU332" s="72" t="s">
        <v>944</v>
      </c>
      <c r="AV332" s="310" t="s">
        <v>877</v>
      </c>
      <c r="AW332" s="304" t="s">
        <v>878</v>
      </c>
      <c r="AX332" s="311">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1126</v>
      </c>
      <c r="EU332" s="7" t="s">
        <v>2671</v>
      </c>
      <c r="EV332" s="7" t="s">
        <v>1111</v>
      </c>
      <c r="EW332" s="7" t="s">
        <v>1802</v>
      </c>
      <c r="EX332" s="183" t="s">
        <v>1871</v>
      </c>
      <c r="EY332" s="313">
        <v>46178</v>
      </c>
      <c r="EZ332" s="313"/>
      <c r="FA332" s="183"/>
      <c r="FB332" s="313"/>
      <c r="FC332" s="7"/>
      <c r="FD332" s="7" t="s">
        <v>3297</v>
      </c>
      <c r="FE332" s="7">
        <f t="shared" si="77"/>
        <v>5547</v>
      </c>
      <c r="FF332" s="72">
        <f t="shared" si="78"/>
        <v>11796</v>
      </c>
      <c r="FG332" t="s">
        <v>3517</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12</v>
      </c>
      <c r="AP333" s="306" t="str">
        <f t="shared" si="74"/>
        <v>STABLE</v>
      </c>
      <c r="AQ333" s="306"/>
      <c r="AR333" s="306"/>
      <c r="AS333" s="306"/>
      <c r="AT333" s="306"/>
      <c r="AU333" s="72" t="s">
        <v>1794</v>
      </c>
      <c r="AV333" s="310" t="s">
        <v>1652</v>
      </c>
      <c r="AW333" s="304" t="s">
        <v>645</v>
      </c>
      <c r="AX333" s="311">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1128</v>
      </c>
      <c r="EU333" s="7" t="s">
        <v>2672</v>
      </c>
      <c r="EV333" s="7" t="s">
        <v>1111</v>
      </c>
      <c r="EW333" s="7" t="s">
        <v>1807</v>
      </c>
      <c r="EX333" s="183" t="s">
        <v>1956</v>
      </c>
      <c r="EY333" s="313">
        <v>46183</v>
      </c>
      <c r="EZ333" s="313"/>
      <c r="FA333" s="183"/>
      <c r="FB333" s="313"/>
      <c r="FC333" s="7"/>
      <c r="FD333" s="7" t="s">
        <v>3298</v>
      </c>
      <c r="FE333" s="7">
        <f t="shared" si="77"/>
        <v>7069</v>
      </c>
      <c r="FF333" s="72">
        <f t="shared" si="78"/>
        <v>14162</v>
      </c>
      <c r="FG333" t="s">
        <v>3517</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43</v>
      </c>
      <c r="AP334" s="306" t="str">
        <f t="shared" si="74"/>
        <v>STABLE</v>
      </c>
      <c r="AQ334" s="306"/>
      <c r="AR334" s="306"/>
      <c r="AS334" s="306"/>
      <c r="AT334" s="306"/>
      <c r="AU334" s="72" t="s">
        <v>944</v>
      </c>
      <c r="AV334" s="310" t="s">
        <v>70</v>
      </c>
      <c r="AW334" s="304" t="s">
        <v>71</v>
      </c>
      <c r="AX334" s="311">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1119</v>
      </c>
      <c r="EU334" s="7" t="s">
        <v>2673</v>
      </c>
      <c r="EV334" s="7" t="s">
        <v>1111</v>
      </c>
      <c r="EW334" s="7" t="s">
        <v>1804</v>
      </c>
      <c r="EX334" s="183" t="s">
        <v>1812</v>
      </c>
      <c r="EY334" s="313">
        <v>46189</v>
      </c>
      <c r="EZ334" s="313"/>
      <c r="FA334" s="183"/>
      <c r="FB334" s="313"/>
      <c r="FC334" s="7"/>
      <c r="FD334" s="7" t="s">
        <v>3222</v>
      </c>
      <c r="FE334" s="7">
        <f t="shared" si="77"/>
        <v>2227</v>
      </c>
      <c r="FF334" s="72">
        <f t="shared" si="78"/>
        <v>11395</v>
      </c>
      <c r="FG334" t="s">
        <v>3518</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73</v>
      </c>
      <c r="AP335" s="306" t="str">
        <f t="shared" si="74"/>
        <v>STABLE</v>
      </c>
      <c r="AQ335" s="306"/>
      <c r="AR335" s="306"/>
      <c r="AS335" s="306"/>
      <c r="AT335" s="306"/>
      <c r="AU335" s="72" t="s">
        <v>1794</v>
      </c>
      <c r="AV335" s="310" t="s">
        <v>893</v>
      </c>
      <c r="AW335" s="304" t="s">
        <v>25</v>
      </c>
      <c r="AX335" s="311">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1127</v>
      </c>
      <c r="EU335" s="7" t="s">
        <v>2674</v>
      </c>
      <c r="EV335" s="7" t="s">
        <v>1111</v>
      </c>
      <c r="EW335" s="7" t="s">
        <v>1830</v>
      </c>
      <c r="EX335" s="183" t="s">
        <v>1891</v>
      </c>
      <c r="EY335" s="313">
        <v>46174</v>
      </c>
      <c r="EZ335" s="313"/>
      <c r="FA335" s="183"/>
      <c r="FB335" s="313"/>
      <c r="FC335" s="7"/>
      <c r="FD335" s="7" t="s">
        <v>3299</v>
      </c>
      <c r="FE335" s="7">
        <f t="shared" si="77"/>
        <v>3863</v>
      </c>
      <c r="FF335" s="72">
        <f t="shared" si="78"/>
        <v>13776</v>
      </c>
      <c r="FG335" t="s">
        <v>3517</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73</v>
      </c>
      <c r="AP336" s="306" t="str">
        <f t="shared" si="74"/>
        <v>FLOW</v>
      </c>
      <c r="AQ336" s="306"/>
      <c r="AR336" s="306"/>
      <c r="AS336" s="306"/>
      <c r="AT336" s="306"/>
      <c r="AU336" s="72" t="s">
        <v>944</v>
      </c>
      <c r="AV336" s="310" t="s">
        <v>1653</v>
      </c>
      <c r="AW336" s="304" t="s">
        <v>45</v>
      </c>
      <c r="AX336" s="311">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1117</v>
      </c>
      <c r="EU336" s="7" t="s">
        <v>2675</v>
      </c>
      <c r="EV336" s="7" t="s">
        <v>1111</v>
      </c>
      <c r="EW336" s="7" t="s">
        <v>1802</v>
      </c>
      <c r="EX336" s="183" t="s">
        <v>1957</v>
      </c>
      <c r="EY336" s="313">
        <v>46179</v>
      </c>
      <c r="EZ336" s="313"/>
      <c r="FA336" s="183"/>
      <c r="FB336" s="313"/>
      <c r="FC336" s="7"/>
      <c r="FD336" s="7" t="s">
        <v>3300</v>
      </c>
      <c r="FE336" s="7">
        <f t="shared" si="77"/>
        <v>2159</v>
      </c>
      <c r="FF336" s="72">
        <f t="shared" si="78"/>
        <v>8878</v>
      </c>
      <c r="FG336" t="s">
        <v>3517</v>
      </c>
    </row>
    <row r="337" spans="1:163" ht="17.25">
      <c r="A337" s="72">
        <v>460723500</v>
      </c>
      <c r="B337" s="304" t="s">
        <v>351</v>
      </c>
      <c r="C337" s="72" t="s">
        <v>1776</v>
      </c>
      <c r="D337" s="72" t="s">
        <v>3559</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43</v>
      </c>
      <c r="AP337" s="306" t="str">
        <f t="shared" si="74"/>
        <v>FLOW</v>
      </c>
      <c r="AQ337" s="306"/>
      <c r="AR337" s="306"/>
      <c r="AS337" s="306"/>
      <c r="AT337" s="306"/>
      <c r="AU337" s="72" t="s">
        <v>1794</v>
      </c>
      <c r="AV337" s="310" t="s">
        <v>352</v>
      </c>
      <c r="AW337" s="304" t="s">
        <v>25</v>
      </c>
      <c r="AX337" s="311">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1127</v>
      </c>
      <c r="EU337" s="7" t="s">
        <v>2676</v>
      </c>
      <c r="EV337" s="7" t="s">
        <v>1111</v>
      </c>
      <c r="EW337" s="7" t="s">
        <v>1802</v>
      </c>
      <c r="EX337" s="183" t="s">
        <v>1901</v>
      </c>
      <c r="EY337" s="313">
        <v>46177</v>
      </c>
      <c r="EZ337" s="313"/>
      <c r="FA337" s="183"/>
      <c r="FB337" s="313"/>
      <c r="FC337" s="7"/>
      <c r="FD337" s="7" t="s">
        <v>3218</v>
      </c>
      <c r="FE337" s="7">
        <f t="shared" si="77"/>
        <v>2258</v>
      </c>
      <c r="FF337" s="72">
        <f t="shared" si="78"/>
        <v>4743</v>
      </c>
      <c r="FG337" t="s">
        <v>3517</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73</v>
      </c>
      <c r="AP338" s="306" t="str">
        <f t="shared" si="74"/>
        <v>FLOW</v>
      </c>
      <c r="AQ338" s="306"/>
      <c r="AR338" s="306"/>
      <c r="AS338" s="306"/>
      <c r="AT338" s="306"/>
      <c r="AU338" s="72" t="s">
        <v>944</v>
      </c>
      <c r="AV338" s="310" t="s">
        <v>1654</v>
      </c>
      <c r="AW338" s="304" t="s">
        <v>232</v>
      </c>
      <c r="AX338" s="311">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1129</v>
      </c>
      <c r="EU338" s="7" t="s">
        <v>2677</v>
      </c>
      <c r="EV338" s="7" t="s">
        <v>1111</v>
      </c>
      <c r="EW338" s="7" t="s">
        <v>1809</v>
      </c>
      <c r="EX338" s="183" t="s">
        <v>1958</v>
      </c>
      <c r="EY338" s="313">
        <v>46179</v>
      </c>
      <c r="EZ338" s="313"/>
      <c r="FA338" s="183"/>
      <c r="FB338" s="313"/>
      <c r="FC338" s="7"/>
      <c r="FD338" s="7" t="s">
        <v>3197</v>
      </c>
      <c r="FE338" s="7">
        <f t="shared" si="77"/>
        <v>123</v>
      </c>
      <c r="FF338" s="72">
        <f t="shared" si="78"/>
        <v>7415</v>
      </c>
      <c r="FG338" t="s">
        <v>3517</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38</v>
      </c>
      <c r="AP339" s="306" t="str">
        <f t="shared" si="74"/>
        <v>FLOW</v>
      </c>
      <c r="AQ339" s="306"/>
      <c r="AR339" s="306"/>
      <c r="AS339" s="306"/>
      <c r="AT339" s="306"/>
      <c r="AU339" s="72" t="s">
        <v>1794</v>
      </c>
      <c r="AV339" s="310" t="s">
        <v>1655</v>
      </c>
      <c r="AW339" s="304" t="s">
        <v>25</v>
      </c>
      <c r="AX339" s="311">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1127</v>
      </c>
      <c r="EU339" s="7" t="s">
        <v>2678</v>
      </c>
      <c r="EV339" s="7" t="s">
        <v>1111</v>
      </c>
      <c r="EW339" s="7" t="s">
        <v>1830</v>
      </c>
      <c r="EX339" s="183" t="s">
        <v>1891</v>
      </c>
      <c r="EY339" s="313">
        <v>46179</v>
      </c>
      <c r="EZ339" s="313"/>
      <c r="FA339" s="183"/>
      <c r="FB339" s="313"/>
      <c r="FC339" s="7"/>
      <c r="FD339" s="7" t="s">
        <v>3295</v>
      </c>
      <c r="FE339" s="7">
        <f t="shared" si="77"/>
        <v>3995</v>
      </c>
      <c r="FF339" s="72">
        <f t="shared" si="78"/>
        <v>7830</v>
      </c>
      <c r="FG339" t="s">
        <v>3517</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43</v>
      </c>
      <c r="AP340" s="306" t="str">
        <f t="shared" si="74"/>
        <v>FLOW</v>
      </c>
      <c r="AQ340" s="306"/>
      <c r="AR340" s="306"/>
      <c r="AS340" s="306"/>
      <c r="AT340" s="306"/>
      <c r="AU340" s="72" t="s">
        <v>944</v>
      </c>
      <c r="AV340" s="310" t="s">
        <v>1771</v>
      </c>
      <c r="AW340" s="304" t="s">
        <v>87</v>
      </c>
      <c r="AX340" s="311">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1116</v>
      </c>
      <c r="EU340" s="7" t="e">
        <v>#N/A</v>
      </c>
      <c r="EV340" s="7" t="e">
        <v>#N/A</v>
      </c>
      <c r="EW340" s="7" t="e">
        <v>#N/A</v>
      </c>
      <c r="EX340" s="183" t="e">
        <v>#N/A</v>
      </c>
      <c r="EY340" s="313" t="e">
        <v>#N/A</v>
      </c>
      <c r="EZ340" s="313"/>
      <c r="FA340" s="183"/>
      <c r="FB340" s="313"/>
      <c r="FC340" s="7"/>
      <c r="FD340" s="7">
        <v>0</v>
      </c>
      <c r="FE340" s="7">
        <f t="shared" si="77"/>
        <v>2441</v>
      </c>
      <c r="FF340" s="72">
        <f t="shared" si="78"/>
        <v>4748</v>
      </c>
      <c r="FG340" t="s">
        <v>3518</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73</v>
      </c>
      <c r="AP341" s="306" t="str">
        <f t="shared" si="74"/>
        <v>FLOW</v>
      </c>
      <c r="AQ341" s="306"/>
      <c r="AR341" s="306"/>
      <c r="AS341" s="306"/>
      <c r="AT341" s="306"/>
      <c r="AU341" s="72" t="s">
        <v>1130</v>
      </c>
      <c r="AV341" s="310" t="s">
        <v>2312</v>
      </c>
      <c r="AW341" s="304" t="s">
        <v>395</v>
      </c>
      <c r="AX341" s="311">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1129</v>
      </c>
      <c r="EU341" s="7" t="s">
        <v>2679</v>
      </c>
      <c r="EV341" s="7" t="s">
        <v>1111</v>
      </c>
      <c r="EW341" s="7" t="s">
        <v>1802</v>
      </c>
      <c r="EX341" s="183" t="s">
        <v>3592</v>
      </c>
      <c r="EY341" s="313">
        <v>46184</v>
      </c>
      <c r="EZ341" s="313"/>
      <c r="FA341" s="183"/>
      <c r="FB341" s="313"/>
      <c r="FC341" s="7"/>
      <c r="FD341" s="7" t="s">
        <v>3301</v>
      </c>
      <c r="FE341" s="7">
        <f t="shared" si="77"/>
        <v>5256</v>
      </c>
      <c r="FF341" s="72">
        <f t="shared" si="78"/>
        <v>15983</v>
      </c>
      <c r="FG341" t="s">
        <v>3517</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42</v>
      </c>
      <c r="AP342" s="306" t="str">
        <f t="shared" si="74"/>
        <v>FLOW</v>
      </c>
      <c r="AQ342" s="306"/>
      <c r="AR342" s="306"/>
      <c r="AS342" s="306"/>
      <c r="AT342" s="306"/>
      <c r="AU342" s="72" t="s">
        <v>1130</v>
      </c>
      <c r="AV342" s="310" t="s">
        <v>2224</v>
      </c>
      <c r="AW342" s="304" t="s">
        <v>191</v>
      </c>
      <c r="AX342" s="311">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1124</v>
      </c>
      <c r="EU342" s="7" t="s">
        <v>2680</v>
      </c>
      <c r="EV342" s="7" t="s">
        <v>1111</v>
      </c>
      <c r="EW342" s="7" t="s">
        <v>1830</v>
      </c>
      <c r="EX342" s="183" t="s">
        <v>3593</v>
      </c>
      <c r="EY342" s="313">
        <v>46185</v>
      </c>
      <c r="EZ342" s="313"/>
      <c r="FA342" s="183"/>
      <c r="FB342" s="313"/>
      <c r="FC342" s="7"/>
      <c r="FD342" s="7" t="s">
        <v>3302</v>
      </c>
      <c r="FE342" s="7">
        <f t="shared" si="77"/>
        <v>3921</v>
      </c>
      <c r="FF342" s="72">
        <f t="shared" si="78"/>
        <v>7872</v>
      </c>
      <c r="FG342" t="s">
        <v>3517</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73</v>
      </c>
      <c r="AP343" s="306" t="str">
        <f t="shared" si="74"/>
        <v>FLOW</v>
      </c>
      <c r="AQ343" s="306"/>
      <c r="AR343" s="306"/>
      <c r="AS343" s="306"/>
      <c r="AT343" s="306"/>
      <c r="AU343" s="72" t="s">
        <v>1794</v>
      </c>
      <c r="AV343" s="310" t="s">
        <v>1040</v>
      </c>
      <c r="AW343" s="304" t="s">
        <v>17</v>
      </c>
      <c r="AX343" s="311">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1123</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3517</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73</v>
      </c>
      <c r="AP344" s="306" t="str">
        <f t="shared" si="74"/>
        <v>FLOW</v>
      </c>
      <c r="AQ344" s="306"/>
      <c r="AR344" s="306"/>
      <c r="AS344" s="306"/>
      <c r="AT344" s="306"/>
      <c r="AU344" s="72" t="s">
        <v>1794</v>
      </c>
      <c r="AV344" s="310" t="s">
        <v>48</v>
      </c>
      <c r="AW344" s="304" t="s">
        <v>45</v>
      </c>
      <c r="AX344" s="311">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1117</v>
      </c>
      <c r="EU344" s="7" t="s">
        <v>2681</v>
      </c>
      <c r="EV344" s="7" t="s">
        <v>1111</v>
      </c>
      <c r="EW344" s="7" t="s">
        <v>1802</v>
      </c>
      <c r="EX344" s="183" t="s">
        <v>1811</v>
      </c>
      <c r="EY344" s="313">
        <v>46178</v>
      </c>
      <c r="EZ344" s="313"/>
      <c r="FA344" s="183"/>
      <c r="FB344" s="313"/>
      <c r="FC344" s="7"/>
      <c r="FD344" s="7" t="s">
        <v>3043</v>
      </c>
      <c r="FE344" s="7">
        <f t="shared" si="77"/>
        <v>3235</v>
      </c>
      <c r="FF344" s="72">
        <f t="shared" si="78"/>
        <v>9650</v>
      </c>
      <c r="FG344" t="s">
        <v>3517</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163</v>
      </c>
      <c r="AP345" s="306" t="str">
        <f t="shared" si="74"/>
        <v>FLOW</v>
      </c>
      <c r="AQ345" s="306"/>
      <c r="AR345" s="306"/>
      <c r="AS345" s="306"/>
      <c r="AT345" s="306"/>
      <c r="AU345" s="72" t="s">
        <v>944</v>
      </c>
      <c r="AV345" s="310" t="s">
        <v>536</v>
      </c>
      <c r="AW345" s="304" t="s">
        <v>537</v>
      </c>
      <c r="AX345" s="311">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1124</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3518</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194</v>
      </c>
      <c r="AP346" s="306" t="str">
        <f t="shared" si="74"/>
        <v>FLOW</v>
      </c>
      <c r="AQ346" s="306"/>
      <c r="AR346" s="306"/>
      <c r="AS346" s="306"/>
      <c r="AT346" s="306"/>
      <c r="AU346" s="72" t="s">
        <v>944</v>
      </c>
      <c r="AV346" s="310" t="s">
        <v>1656</v>
      </c>
      <c r="AW346" s="304" t="s">
        <v>1337</v>
      </c>
      <c r="AX346" s="311">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1118</v>
      </c>
      <c r="EU346" s="7" t="s">
        <v>2682</v>
      </c>
      <c r="EV346" s="7" t="s">
        <v>1111</v>
      </c>
      <c r="EW346" s="7" t="s">
        <v>1804</v>
      </c>
      <c r="EX346" s="183" t="s">
        <v>1829</v>
      </c>
      <c r="EY346" s="313">
        <v>46182</v>
      </c>
      <c r="EZ346" s="313"/>
      <c r="FA346" s="183"/>
      <c r="FB346" s="313"/>
      <c r="FC346" s="7"/>
      <c r="FD346" s="7" t="s">
        <v>3303</v>
      </c>
      <c r="FE346" s="7">
        <f t="shared" si="77"/>
        <v>6321</v>
      </c>
      <c r="FF346" s="72">
        <f t="shared" si="78"/>
        <v>34429</v>
      </c>
      <c r="FG346" t="s">
        <v>3517</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132</v>
      </c>
      <c r="AP347" s="306" t="str">
        <f t="shared" si="74"/>
        <v>STABLE</v>
      </c>
      <c r="AQ347" s="306"/>
      <c r="AR347" s="306"/>
      <c r="AS347" s="306"/>
      <c r="AT347" s="306"/>
      <c r="AU347" s="72" t="s">
        <v>944</v>
      </c>
      <c r="AV347" s="310" t="s">
        <v>82</v>
      </c>
      <c r="AW347" s="304" t="s">
        <v>83</v>
      </c>
      <c r="AX347" s="311">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1113</v>
      </c>
      <c r="EU347" s="7" t="s">
        <v>2683</v>
      </c>
      <c r="EV347" s="7" t="s">
        <v>1111</v>
      </c>
      <c r="EW347" s="7" t="s">
        <v>1807</v>
      </c>
      <c r="EX347" s="183" t="s">
        <v>1959</v>
      </c>
      <c r="EY347" s="313">
        <v>46183</v>
      </c>
      <c r="EZ347" s="313"/>
      <c r="FA347" s="183"/>
      <c r="FB347" s="313"/>
      <c r="FC347" s="7"/>
      <c r="FD347" s="7" t="s">
        <v>3304</v>
      </c>
      <c r="FE347" s="7">
        <f t="shared" si="77"/>
        <v>4977.9799999999959</v>
      </c>
      <c r="FF347" s="72">
        <f t="shared" si="78"/>
        <v>35231.979999999996</v>
      </c>
      <c r="FG347" t="s">
        <v>3517</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43</v>
      </c>
      <c r="AP348" s="306" t="str">
        <f t="shared" si="74"/>
        <v>FLOW</v>
      </c>
      <c r="AQ348" s="306"/>
      <c r="AR348" s="306"/>
      <c r="AS348" s="306"/>
      <c r="AT348" s="306"/>
      <c r="AU348" s="72" t="s">
        <v>1794</v>
      </c>
      <c r="AV348" s="310" t="s">
        <v>104</v>
      </c>
      <c r="AW348" s="304" t="s">
        <v>105</v>
      </c>
      <c r="AX348" s="311">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1121</v>
      </c>
      <c r="EU348" s="7" t="s">
        <v>2684</v>
      </c>
      <c r="EV348" s="7" t="s">
        <v>1111</v>
      </c>
      <c r="EW348" s="7" t="s">
        <v>1807</v>
      </c>
      <c r="EX348" s="183" t="s">
        <v>1846</v>
      </c>
      <c r="EY348" s="313">
        <v>46193</v>
      </c>
      <c r="EZ348" s="313"/>
      <c r="FA348" s="183"/>
      <c r="FB348" s="313"/>
      <c r="FC348" s="7"/>
      <c r="FD348" s="7" t="s">
        <v>3305</v>
      </c>
      <c r="FE348" s="7">
        <f t="shared" si="77"/>
        <v>5861</v>
      </c>
      <c r="FF348" s="72">
        <f t="shared" si="78"/>
        <v>11728</v>
      </c>
      <c r="FG348" t="s">
        <v>3517</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43</v>
      </c>
      <c r="AP349" s="306" t="str">
        <f t="shared" si="74"/>
        <v>FLOW</v>
      </c>
      <c r="AQ349" s="306"/>
      <c r="AR349" s="306"/>
      <c r="AS349" s="306"/>
      <c r="AT349" s="306"/>
      <c r="AU349" s="72" t="s">
        <v>944</v>
      </c>
      <c r="AV349" s="310" t="s">
        <v>1657</v>
      </c>
      <c r="AW349" s="304" t="s">
        <v>1093</v>
      </c>
      <c r="AX349" s="311">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1117</v>
      </c>
      <c r="EU349" s="7" t="s">
        <v>2685</v>
      </c>
      <c r="EV349" s="7" t="s">
        <v>1111</v>
      </c>
      <c r="EW349" s="7" t="s">
        <v>1830</v>
      </c>
      <c r="EX349" s="183" t="s">
        <v>1831</v>
      </c>
      <c r="EY349" s="313">
        <v>46179</v>
      </c>
      <c r="EZ349" s="313"/>
      <c r="FA349" s="183"/>
      <c r="FB349" s="313"/>
      <c r="FC349" s="7" t="s">
        <v>3628</v>
      </c>
      <c r="FD349" s="7" t="s">
        <v>3058</v>
      </c>
      <c r="FE349" s="7">
        <f t="shared" si="77"/>
        <v>3750</v>
      </c>
      <c r="FF349" s="72">
        <f t="shared" si="78"/>
        <v>7630</v>
      </c>
      <c r="FG349" t="s">
        <v>3517</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194</v>
      </c>
      <c r="AP350" s="306" t="str">
        <f t="shared" si="74"/>
        <v>FLOW</v>
      </c>
      <c r="AQ350" s="306"/>
      <c r="AR350" s="306"/>
      <c r="AS350" s="306"/>
      <c r="AT350" s="306"/>
      <c r="AU350" s="72" t="s">
        <v>944</v>
      </c>
      <c r="AV350" s="310" t="s">
        <v>518</v>
      </c>
      <c r="AW350" s="304" t="s">
        <v>519</v>
      </c>
      <c r="AX350" s="311">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1124</v>
      </c>
      <c r="EU350" s="7" t="s">
        <v>2686</v>
      </c>
      <c r="EV350" s="7" t="s">
        <v>1111</v>
      </c>
      <c r="EW350" s="7" t="s">
        <v>1832</v>
      </c>
      <c r="EX350" s="183" t="s">
        <v>1960</v>
      </c>
      <c r="EY350" s="313">
        <v>46176</v>
      </c>
      <c r="EZ350" s="313"/>
      <c r="FA350" s="183"/>
      <c r="FB350" s="313"/>
      <c r="FC350" s="7"/>
      <c r="FD350" s="7" t="s">
        <v>3306</v>
      </c>
      <c r="FE350" s="7">
        <f t="shared" si="77"/>
        <v>3430</v>
      </c>
      <c r="FF350" s="72">
        <f t="shared" si="78"/>
        <v>19573</v>
      </c>
      <c r="FG350" t="s">
        <v>3517</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43</v>
      </c>
      <c r="AP351" s="306" t="str">
        <f t="shared" si="74"/>
        <v>FLOW</v>
      </c>
      <c r="AQ351" s="306"/>
      <c r="AR351" s="306"/>
      <c r="AS351" s="306"/>
      <c r="AT351" s="306"/>
      <c r="AU351" s="72" t="s">
        <v>1130</v>
      </c>
      <c r="AV351" s="310" t="s">
        <v>2257</v>
      </c>
      <c r="AW351" s="304" t="s">
        <v>130</v>
      </c>
      <c r="AX351" s="311">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1120</v>
      </c>
      <c r="EU351" s="7" t="s">
        <v>2687</v>
      </c>
      <c r="EV351" s="7" t="s">
        <v>1111</v>
      </c>
      <c r="EW351" s="7" t="s">
        <v>1830</v>
      </c>
      <c r="EX351" s="183" t="s">
        <v>1954</v>
      </c>
      <c r="EY351" s="313">
        <v>46185</v>
      </c>
      <c r="EZ351" s="313"/>
      <c r="FA351" s="183"/>
      <c r="FB351" s="313"/>
      <c r="FC351" s="7"/>
      <c r="FD351" s="7" t="s">
        <v>3271</v>
      </c>
      <c r="FE351" s="7">
        <f t="shared" si="77"/>
        <v>4721</v>
      </c>
      <c r="FF351" s="72">
        <f t="shared" si="78"/>
        <v>9451</v>
      </c>
      <c r="FG351" t="s">
        <v>3517</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8"/>
      <c r="AF352" s="309" t="s">
        <v>1798</v>
      </c>
      <c r="AG352" s="7" t="s">
        <v>1130</v>
      </c>
      <c r="AH352" s="72" t="s">
        <v>26</v>
      </c>
      <c r="AI352" s="7" t="s">
        <v>1130</v>
      </c>
      <c r="AJ352" s="7" t="s">
        <v>1130</v>
      </c>
      <c r="AK352" s="7" t="s">
        <v>1130</v>
      </c>
      <c r="AL352" s="7">
        <v>14668.09</v>
      </c>
      <c r="AM352" s="255">
        <v>37517</v>
      </c>
      <c r="AN352" s="258">
        <v>88</v>
      </c>
      <c r="AO352" s="306">
        <v>104</v>
      </c>
      <c r="AP352" s="306" t="str">
        <f t="shared" si="74"/>
        <v>FLOW</v>
      </c>
      <c r="AQ352" s="306"/>
      <c r="AR352" s="306"/>
      <c r="AS352" s="306"/>
      <c r="AT352" s="306"/>
      <c r="AU352" s="72" t="s">
        <v>1794</v>
      </c>
      <c r="AV352" s="310" t="s">
        <v>31</v>
      </c>
      <c r="AW352" s="304" t="s">
        <v>32</v>
      </c>
      <c r="AX352" s="311">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1115</v>
      </c>
      <c r="EU352" s="7" t="s">
        <v>2688</v>
      </c>
      <c r="EV352" s="7" t="s">
        <v>1111</v>
      </c>
      <c r="EW352" s="7" t="s">
        <v>1807</v>
      </c>
      <c r="EX352" s="183" t="s">
        <v>1962</v>
      </c>
      <c r="EY352" s="313">
        <v>46176</v>
      </c>
      <c r="EZ352" s="313"/>
      <c r="FA352" s="183"/>
      <c r="FB352" s="313"/>
      <c r="FC352" s="7"/>
      <c r="FD352" s="7" t="s">
        <v>3307</v>
      </c>
      <c r="FE352" s="7">
        <f t="shared" si="77"/>
        <v>2996.09</v>
      </c>
      <c r="FF352" s="72">
        <f t="shared" si="78"/>
        <v>11186.09</v>
      </c>
      <c r="FG352" t="s">
        <v>3517</v>
      </c>
    </row>
    <row r="353" spans="1:163" ht="17.25">
      <c r="A353" s="72">
        <v>462727954</v>
      </c>
      <c r="B353" s="304" t="s">
        <v>1548</v>
      </c>
      <c r="C353" s="72" t="s">
        <v>1776</v>
      </c>
      <c r="D353" s="72" t="s">
        <v>3623</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43</v>
      </c>
      <c r="AP353" s="306" t="str">
        <f t="shared" si="74"/>
        <v>FLOW</v>
      </c>
      <c r="AQ353" s="306"/>
      <c r="AR353" s="306"/>
      <c r="AS353" s="306"/>
      <c r="AT353" s="306"/>
      <c r="AU353" s="72" t="s">
        <v>1794</v>
      </c>
      <c r="AV353" s="310" t="s">
        <v>1658</v>
      </c>
      <c r="AW353" s="304" t="s">
        <v>102</v>
      </c>
      <c r="AX353" s="311">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1114</v>
      </c>
      <c r="EU353" s="7" t="s">
        <v>2689</v>
      </c>
      <c r="EV353" s="7" t="s">
        <v>1111</v>
      </c>
      <c r="EW353" s="7" t="s">
        <v>1830</v>
      </c>
      <c r="EX353" s="183" t="s">
        <v>1963</v>
      </c>
      <c r="EY353" s="313">
        <v>46179</v>
      </c>
      <c r="EZ353" s="313"/>
      <c r="FA353" s="183"/>
      <c r="FB353" s="313"/>
      <c r="FC353" s="7" t="s">
        <v>3628</v>
      </c>
      <c r="FD353" s="7" t="s">
        <v>3308</v>
      </c>
      <c r="FE353" s="7">
        <f t="shared" si="77"/>
        <v>43</v>
      </c>
      <c r="FF353" s="72">
        <f t="shared" si="78"/>
        <v>3355</v>
      </c>
      <c r="FG353" t="s">
        <v>3517</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43</v>
      </c>
      <c r="AP354" s="306" t="str">
        <f t="shared" si="74"/>
        <v>FLOW</v>
      </c>
      <c r="AQ354" s="306"/>
      <c r="AR354" s="306"/>
      <c r="AS354" s="306"/>
      <c r="AT354" s="306"/>
      <c r="AU354" s="72" t="s">
        <v>1794</v>
      </c>
      <c r="AV354" s="310" t="s">
        <v>1414</v>
      </c>
      <c r="AW354" s="304" t="s">
        <v>27</v>
      </c>
      <c r="AX354" s="311">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1116</v>
      </c>
      <c r="EU354" s="7" t="s">
        <v>2690</v>
      </c>
      <c r="EV354" s="7" t="s">
        <v>1111</v>
      </c>
      <c r="EW354" s="7" t="s">
        <v>1809</v>
      </c>
      <c r="EX354" s="183" t="s">
        <v>1964</v>
      </c>
      <c r="EY354" s="313">
        <v>46177</v>
      </c>
      <c r="EZ354" s="313"/>
      <c r="FA354" s="183"/>
      <c r="FB354" s="313"/>
      <c r="FC354" s="7" t="s">
        <v>3628</v>
      </c>
      <c r="FD354" s="7" t="s">
        <v>3309</v>
      </c>
      <c r="FE354" s="7">
        <f t="shared" si="77"/>
        <v>5640</v>
      </c>
      <c r="FF354" s="72">
        <f t="shared" si="78"/>
        <v>11420</v>
      </c>
      <c r="FG354" t="s">
        <v>3517</v>
      </c>
    </row>
    <row r="355" spans="1:163" ht="17.25">
      <c r="A355" s="72">
        <v>461328793</v>
      </c>
      <c r="B355" s="304" t="s">
        <v>771</v>
      </c>
      <c r="C355" s="72"/>
      <c r="D355" s="72"/>
      <c r="E355" s="72"/>
      <c r="F355" s="72"/>
      <c r="G355" s="306"/>
      <c r="H355" s="306"/>
      <c r="I355" s="72">
        <v>3477</v>
      </c>
      <c r="J355" s="72">
        <v>13908</v>
      </c>
      <c r="K355" s="258">
        <f t="shared" si="82"/>
        <v>3924</v>
      </c>
      <c r="L355" s="258">
        <f t="shared" si="71"/>
        <v>18087</v>
      </c>
      <c r="M355" s="315">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132</v>
      </c>
      <c r="AP355" s="306" t="str">
        <f t="shared" si="74"/>
        <v>FLOW</v>
      </c>
      <c r="AQ355" s="306"/>
      <c r="AR355" s="306"/>
      <c r="AS355" s="306"/>
      <c r="AT355" s="306"/>
      <c r="AU355" s="72" t="s">
        <v>944</v>
      </c>
      <c r="AV355" s="310" t="s">
        <v>773</v>
      </c>
      <c r="AW355" s="304" t="s">
        <v>51</v>
      </c>
      <c r="AX355" s="311">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1117</v>
      </c>
      <c r="EU355" s="7" t="s">
        <v>2691</v>
      </c>
      <c r="EV355" s="7" t="s">
        <v>1111</v>
      </c>
      <c r="EW355" s="7" t="s">
        <v>1804</v>
      </c>
      <c r="EX355" s="183" t="s">
        <v>1812</v>
      </c>
      <c r="EY355" s="313">
        <v>46180</v>
      </c>
      <c r="EZ355" s="313"/>
      <c r="FA355" s="183"/>
      <c r="FB355" s="313"/>
      <c r="FC355" s="7"/>
      <c r="FD355" s="7" t="s">
        <v>3310</v>
      </c>
      <c r="FE355" s="7">
        <f t="shared" si="77"/>
        <v>3924</v>
      </c>
      <c r="FF355" s="72">
        <f t="shared" si="78"/>
        <v>18087</v>
      </c>
      <c r="FG355" t="s">
        <v>3517</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163</v>
      </c>
      <c r="AP356" s="306" t="str">
        <f t="shared" si="74"/>
        <v>FLOW</v>
      </c>
      <c r="AQ356" s="306"/>
      <c r="AR356" s="306"/>
      <c r="AS356" s="306"/>
      <c r="AT356" s="306"/>
      <c r="AU356" s="72" t="s">
        <v>944</v>
      </c>
      <c r="AV356" s="310" t="s">
        <v>1659</v>
      </c>
      <c r="AW356" s="304" t="s">
        <v>1734</v>
      </c>
      <c r="AX356" s="311">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1121</v>
      </c>
      <c r="EU356" s="7" t="s">
        <v>2692</v>
      </c>
      <c r="EV356" s="7" t="s">
        <v>1111</v>
      </c>
      <c r="EW356" s="7" t="s">
        <v>1809</v>
      </c>
      <c r="EX356" s="183" t="s">
        <v>1912</v>
      </c>
      <c r="EY356" s="313">
        <v>46178</v>
      </c>
      <c r="EZ356" s="313"/>
      <c r="FA356" s="183"/>
      <c r="FB356" s="313"/>
      <c r="FC356" s="7"/>
      <c r="FD356" s="7" t="s">
        <v>3311</v>
      </c>
      <c r="FE356" s="7">
        <f t="shared" si="77"/>
        <v>3466</v>
      </c>
      <c r="FF356" s="72">
        <f t="shared" si="78"/>
        <v>22072</v>
      </c>
      <c r="FG356" t="s">
        <v>3517</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43</v>
      </c>
      <c r="AP357" s="306" t="str">
        <f t="shared" si="74"/>
        <v>FLOW</v>
      </c>
      <c r="AQ357" s="306"/>
      <c r="AR357" s="306"/>
      <c r="AS357" s="306"/>
      <c r="AT357" s="306"/>
      <c r="AU357" s="72" t="s">
        <v>1794</v>
      </c>
      <c r="AV357" s="310" t="s">
        <v>120</v>
      </c>
      <c r="AW357" s="304"/>
      <c r="AX357" s="311">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1122</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3518</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8"/>
      <c r="AF358" s="309" t="s">
        <v>1130</v>
      </c>
      <c r="AG358" s="7" t="s">
        <v>1130</v>
      </c>
      <c r="AH358" s="72" t="s">
        <v>49</v>
      </c>
      <c r="AI358" s="7" t="s">
        <v>1130</v>
      </c>
      <c r="AJ358" s="7" t="s">
        <v>1130</v>
      </c>
      <c r="AK358" s="7" t="s">
        <v>1130</v>
      </c>
      <c r="AL358" s="7">
        <v>6979</v>
      </c>
      <c r="AM358" s="255">
        <v>36145</v>
      </c>
      <c r="AN358" s="258">
        <v>27</v>
      </c>
      <c r="AO358" s="306">
        <v>43</v>
      </c>
      <c r="AP358" s="306" t="str">
        <f t="shared" si="74"/>
        <v>FLOW</v>
      </c>
      <c r="AQ358" s="306"/>
      <c r="AR358" s="306"/>
      <c r="AS358" s="306"/>
      <c r="AT358" s="306"/>
      <c r="AU358" s="72" t="s">
        <v>1794</v>
      </c>
      <c r="AV358" s="310" t="s">
        <v>59</v>
      </c>
      <c r="AW358" s="304" t="s">
        <v>25</v>
      </c>
      <c r="AX358" s="311">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1113</v>
      </c>
      <c r="EU358" s="7" t="e">
        <v>#N/A</v>
      </c>
      <c r="EV358" s="7" t="e">
        <v>#N/A</v>
      </c>
      <c r="EW358" s="7" t="e">
        <v>#N/A</v>
      </c>
      <c r="EX358" s="183" t="e">
        <v>#N/A</v>
      </c>
      <c r="EY358" s="313" t="e">
        <v>#N/A</v>
      </c>
      <c r="EZ358" s="313"/>
      <c r="FA358" s="183"/>
      <c r="FB358" s="313"/>
      <c r="FC358" s="7"/>
      <c r="FD358" s="7">
        <v>0</v>
      </c>
      <c r="FE358" s="7">
        <f t="shared" si="77"/>
        <v>3829</v>
      </c>
      <c r="FF358" s="72">
        <f t="shared" si="78"/>
        <v>7695</v>
      </c>
      <c r="FG358" t="s">
        <v>3517</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43</v>
      </c>
      <c r="AP359" s="306" t="str">
        <f t="shared" si="74"/>
        <v>FLOW</v>
      </c>
      <c r="AQ359" s="306"/>
      <c r="AR359" s="306"/>
      <c r="AS359" s="306"/>
      <c r="AT359" s="306"/>
      <c r="AU359" s="72" t="s">
        <v>1130</v>
      </c>
      <c r="AV359" s="310" t="s">
        <v>2304</v>
      </c>
      <c r="AW359" s="304" t="s">
        <v>348</v>
      </c>
      <c r="AX359" s="311">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1125</v>
      </c>
      <c r="EU359" s="7" t="s">
        <v>2693</v>
      </c>
      <c r="EV359" s="7" t="s">
        <v>1111</v>
      </c>
      <c r="EW359" s="7" t="s">
        <v>1851</v>
      </c>
      <c r="EX359" s="183" t="s">
        <v>3594</v>
      </c>
      <c r="EY359" s="313">
        <v>46188</v>
      </c>
      <c r="EZ359" s="313"/>
      <c r="FA359" s="183"/>
      <c r="FB359" s="313"/>
      <c r="FC359" s="7" t="s">
        <v>3629</v>
      </c>
      <c r="FD359" s="7" t="s">
        <v>1239</v>
      </c>
      <c r="FE359" s="7">
        <f t="shared" si="77"/>
        <v>527.22</v>
      </c>
      <c r="FF359" s="72">
        <f t="shared" si="78"/>
        <v>2893.2200000000003</v>
      </c>
      <c r="FG359" t="s">
        <v>3517</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73</v>
      </c>
      <c r="AP360" s="306" t="str">
        <f t="shared" si="74"/>
        <v>FLOW</v>
      </c>
      <c r="AQ360" s="306"/>
      <c r="AR360" s="306"/>
      <c r="AS360" s="306"/>
      <c r="AT360" s="306"/>
      <c r="AU360" s="72" t="s">
        <v>1794</v>
      </c>
      <c r="AV360" s="310" t="s">
        <v>1660</v>
      </c>
      <c r="AW360" s="304" t="s">
        <v>27</v>
      </c>
      <c r="AX360" s="311">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1118</v>
      </c>
      <c r="EU360" s="7" t="s">
        <v>2694</v>
      </c>
      <c r="EV360" s="7" t="s">
        <v>1111</v>
      </c>
      <c r="EW360" s="7" t="s">
        <v>1830</v>
      </c>
      <c r="EX360" s="183" t="s">
        <v>1831</v>
      </c>
      <c r="EY360" s="313">
        <v>46189</v>
      </c>
      <c r="EZ360" s="313"/>
      <c r="FA360" s="183"/>
      <c r="FB360" s="313"/>
      <c r="FC360" s="7"/>
      <c r="FD360" s="7" t="s">
        <v>3044</v>
      </c>
      <c r="FE360" s="7">
        <f t="shared" si="77"/>
        <v>3981</v>
      </c>
      <c r="FF360" s="72">
        <f t="shared" si="78"/>
        <v>11942</v>
      </c>
      <c r="FG360" t="s">
        <v>3518</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8"/>
      <c r="AF361" s="309" t="s">
        <v>1130</v>
      </c>
      <c r="AG361" s="7" t="s">
        <v>1130</v>
      </c>
      <c r="AH361" s="72" t="s">
        <v>1766</v>
      </c>
      <c r="AI361" s="7" t="s">
        <v>1130</v>
      </c>
      <c r="AJ361" s="7" t="s">
        <v>1130</v>
      </c>
      <c r="AK361" s="7" t="s">
        <v>1130</v>
      </c>
      <c r="AL361" s="7">
        <v>10663</v>
      </c>
      <c r="AM361" s="255">
        <v>35289</v>
      </c>
      <c r="AN361" s="258">
        <v>57</v>
      </c>
      <c r="AO361" s="306">
        <v>73</v>
      </c>
      <c r="AP361" s="306" t="str">
        <f t="shared" si="74"/>
        <v>FLOW</v>
      </c>
      <c r="AQ361" s="306"/>
      <c r="AR361" s="306"/>
      <c r="AS361" s="306"/>
      <c r="AT361" s="306"/>
      <c r="AU361" s="72" t="s">
        <v>1794</v>
      </c>
      <c r="AV361" s="310" t="s">
        <v>1054</v>
      </c>
      <c r="AW361" s="304" t="s">
        <v>649</v>
      </c>
      <c r="AX361" s="311">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1117</v>
      </c>
      <c r="EU361" s="7" t="s">
        <v>2695</v>
      </c>
      <c r="EV361" s="7" t="s">
        <v>1111</v>
      </c>
      <c r="EW361" s="7" t="s">
        <v>1802</v>
      </c>
      <c r="EX361" s="183" t="s">
        <v>1934</v>
      </c>
      <c r="EY361" s="313">
        <v>46178</v>
      </c>
      <c r="EZ361" s="313"/>
      <c r="FA361" s="183"/>
      <c r="FB361" s="313"/>
      <c r="FC361" s="7"/>
      <c r="FD361" s="7" t="s">
        <v>3312</v>
      </c>
      <c r="FE361" s="7">
        <f t="shared" si="77"/>
        <v>2312</v>
      </c>
      <c r="FF361" s="72">
        <f t="shared" si="78"/>
        <v>7664</v>
      </c>
      <c r="FG361" t="s">
        <v>3517</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73</v>
      </c>
      <c r="AP362" s="306" t="str">
        <f t="shared" si="74"/>
        <v>STABLE</v>
      </c>
      <c r="AQ362" s="306"/>
      <c r="AR362" s="306"/>
      <c r="AS362" s="306"/>
      <c r="AT362" s="306"/>
      <c r="AU362" s="72" t="s">
        <v>944</v>
      </c>
      <c r="AV362" s="310" t="s">
        <v>443</v>
      </c>
      <c r="AW362" s="304" t="s">
        <v>102</v>
      </c>
      <c r="AX362" s="311">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1119</v>
      </c>
      <c r="EU362" s="7" t="s">
        <v>2696</v>
      </c>
      <c r="EV362" s="7" t="s">
        <v>1111</v>
      </c>
      <c r="EW362" s="7" t="e">
        <v>#N/A</v>
      </c>
      <c r="EX362" s="183" t="e">
        <v>#N/A</v>
      </c>
      <c r="EY362" s="313" t="e">
        <v>#N/A</v>
      </c>
      <c r="EZ362" s="313"/>
      <c r="FA362" s="183"/>
      <c r="FB362" s="313"/>
      <c r="FC362" s="7"/>
      <c r="FD362" s="7" t="s">
        <v>3313</v>
      </c>
      <c r="FE362" s="7">
        <f t="shared" si="77"/>
        <v>4909</v>
      </c>
      <c r="FF362" s="72">
        <f t="shared" si="78"/>
        <v>19225</v>
      </c>
      <c r="FG362" t="s">
        <v>3518</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73</v>
      </c>
      <c r="AP363" s="306" t="str">
        <f t="shared" si="74"/>
        <v>STABLE</v>
      </c>
      <c r="AQ363" s="306"/>
      <c r="AR363" s="306"/>
      <c r="AS363" s="306"/>
      <c r="AT363" s="306"/>
      <c r="AU363" s="72" t="s">
        <v>1794</v>
      </c>
      <c r="AV363" s="310" t="s">
        <v>769</v>
      </c>
      <c r="AW363" s="304" t="s">
        <v>770</v>
      </c>
      <c r="AX363" s="311">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1119</v>
      </c>
      <c r="EU363" s="7" t="s">
        <v>2697</v>
      </c>
      <c r="EV363" s="7" t="s">
        <v>1111</v>
      </c>
      <c r="EW363" s="7" t="s">
        <v>1804</v>
      </c>
      <c r="EX363" s="183" t="s">
        <v>1812</v>
      </c>
      <c r="EY363" s="313">
        <v>46189</v>
      </c>
      <c r="EZ363" s="313"/>
      <c r="FA363" s="183"/>
      <c r="FB363" s="313"/>
      <c r="FC363" s="7"/>
      <c r="FD363" s="7" t="s">
        <v>3314</v>
      </c>
      <c r="FE363" s="7">
        <f t="shared" si="77"/>
        <v>394.03</v>
      </c>
      <c r="FF363" s="72">
        <f t="shared" si="78"/>
        <v>11722.03</v>
      </c>
      <c r="FG363" t="s">
        <v>3518</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43</v>
      </c>
      <c r="AP364" s="306" t="str">
        <f t="shared" si="74"/>
        <v>FLOW</v>
      </c>
      <c r="AQ364" s="306"/>
      <c r="AR364" s="306"/>
      <c r="AS364" s="306"/>
      <c r="AT364" s="306"/>
      <c r="AU364" s="72" t="s">
        <v>1794</v>
      </c>
      <c r="AV364" s="310" t="s">
        <v>405</v>
      </c>
      <c r="AW364" s="304" t="s">
        <v>99</v>
      </c>
      <c r="AX364" s="311">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1116</v>
      </c>
      <c r="EU364" s="7" t="s">
        <v>2698</v>
      </c>
      <c r="EV364" s="7" t="s">
        <v>1111</v>
      </c>
      <c r="EW364" s="7" t="s">
        <v>1804</v>
      </c>
      <c r="EX364" s="183" t="s">
        <v>1874</v>
      </c>
      <c r="EY364" s="313">
        <v>46178</v>
      </c>
      <c r="EZ364" s="313"/>
      <c r="FA364" s="183"/>
      <c r="FB364" s="313"/>
      <c r="FC364" s="7"/>
      <c r="FD364" s="7" t="s">
        <v>3315</v>
      </c>
      <c r="FE364" s="7">
        <f t="shared" si="77"/>
        <v>2255</v>
      </c>
      <c r="FF364" s="72">
        <f t="shared" si="78"/>
        <v>5129</v>
      </c>
      <c r="FG364" t="s">
        <v>3517</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43</v>
      </c>
      <c r="AP365" s="306" t="str">
        <f t="shared" si="74"/>
        <v>FLOW</v>
      </c>
      <c r="AQ365" s="306"/>
      <c r="AR365" s="306"/>
      <c r="AS365" s="306"/>
      <c r="AT365" s="306"/>
      <c r="AU365" s="72" t="s">
        <v>944</v>
      </c>
      <c r="AV365" s="310" t="s">
        <v>557</v>
      </c>
      <c r="AW365" s="304" t="s">
        <v>459</v>
      </c>
      <c r="AX365" s="311">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1112</v>
      </c>
      <c r="EU365" s="7" t="s">
        <v>2699</v>
      </c>
      <c r="EV365" s="7" t="s">
        <v>1111</v>
      </c>
      <c r="EW365" s="7" t="s">
        <v>1807</v>
      </c>
      <c r="EX365" s="183" t="s">
        <v>1819</v>
      </c>
      <c r="EY365" s="313">
        <v>46191</v>
      </c>
      <c r="EZ365" s="313"/>
      <c r="FA365" s="183"/>
      <c r="FB365" s="313"/>
      <c r="FC365" s="7"/>
      <c r="FD365" s="7" t="s">
        <v>3316</v>
      </c>
      <c r="FE365" s="7">
        <f t="shared" si="77"/>
        <v>3693</v>
      </c>
      <c r="FF365" s="72">
        <f t="shared" si="78"/>
        <v>7441</v>
      </c>
      <c r="FG365" t="s">
        <v>3517</v>
      </c>
    </row>
    <row r="366" spans="1:163" ht="17.25">
      <c r="A366" s="72">
        <v>462178358</v>
      </c>
      <c r="B366" s="304" t="s">
        <v>1551</v>
      </c>
      <c r="C366" s="72"/>
      <c r="D366" s="72"/>
      <c r="E366" s="72"/>
      <c r="F366" s="72"/>
      <c r="G366" s="306"/>
      <c r="H366" s="306"/>
      <c r="I366" s="72">
        <v>3410</v>
      </c>
      <c r="J366" s="72">
        <v>3410</v>
      </c>
      <c r="K366" s="258">
        <f t="shared" si="82"/>
        <v>3444</v>
      </c>
      <c r="L366" s="258">
        <f t="shared" si="71"/>
        <v>6917</v>
      </c>
      <c r="M366" s="307">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43</v>
      </c>
      <c r="AP366" s="306" t="str">
        <f t="shared" si="74"/>
        <v>FLOW</v>
      </c>
      <c r="AQ366" s="306"/>
      <c r="AR366" s="306"/>
      <c r="AS366" s="306"/>
      <c r="AT366" s="306"/>
      <c r="AU366" s="72" t="s">
        <v>1794</v>
      </c>
      <c r="AV366" s="310" t="s">
        <v>1661</v>
      </c>
      <c r="AW366" s="304" t="s">
        <v>1735</v>
      </c>
      <c r="AX366" s="311">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1128</v>
      </c>
      <c r="EU366" s="7" t="s">
        <v>2700</v>
      </c>
      <c r="EV366" s="7" t="s">
        <v>1111</v>
      </c>
      <c r="EW366" s="7" t="s">
        <v>1809</v>
      </c>
      <c r="EX366" s="183" t="s">
        <v>1920</v>
      </c>
      <c r="EY366" s="313">
        <v>46177</v>
      </c>
      <c r="EZ366" s="313"/>
      <c r="FA366" s="183"/>
      <c r="FB366" s="313"/>
      <c r="FC366" s="7" t="s">
        <v>3628</v>
      </c>
      <c r="FD366" s="7" t="s">
        <v>3317</v>
      </c>
      <c r="FE366" s="7">
        <f t="shared" si="77"/>
        <v>3444</v>
      </c>
      <c r="FF366" s="72">
        <f t="shared" si="78"/>
        <v>6917</v>
      </c>
      <c r="FG366" t="s">
        <v>3517</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12</v>
      </c>
      <c r="AP367" s="306" t="str">
        <f t="shared" si="74"/>
        <v>STABLE</v>
      </c>
      <c r="AQ367" s="306"/>
      <c r="AR367" s="306"/>
      <c r="AS367" s="306"/>
      <c r="AT367" s="306"/>
      <c r="AU367" s="72" t="s">
        <v>1130</v>
      </c>
      <c r="AV367" s="310" t="s">
        <v>2288</v>
      </c>
      <c r="AW367" s="304" t="s">
        <v>111</v>
      </c>
      <c r="AX367" s="311">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1114</v>
      </c>
      <c r="EU367" s="7" t="s">
        <v>3493</v>
      </c>
      <c r="EV367" s="7" t="s">
        <v>2465</v>
      </c>
      <c r="EW367" s="7" t="e">
        <v>#N/A</v>
      </c>
      <c r="EX367" s="183" t="e">
        <v>#N/A</v>
      </c>
      <c r="EY367" s="313" t="e">
        <v>#N/A</v>
      </c>
      <c r="EZ367" s="313"/>
      <c r="FA367" s="183"/>
      <c r="FB367" s="313"/>
      <c r="FC367" s="7"/>
      <c r="FD367" s="7" t="s">
        <v>3318</v>
      </c>
      <c r="FE367" s="7">
        <f t="shared" si="77"/>
        <v>4596</v>
      </c>
      <c r="FF367" s="72">
        <f t="shared" si="78"/>
        <v>9119</v>
      </c>
      <c r="FG367" t="s">
        <v>3517</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132</v>
      </c>
      <c r="AP368" s="306" t="str">
        <f t="shared" si="74"/>
        <v>STABLE</v>
      </c>
      <c r="AQ368" s="306"/>
      <c r="AR368" s="306"/>
      <c r="AS368" s="306"/>
      <c r="AT368" s="306"/>
      <c r="AU368" s="72" t="s">
        <v>944</v>
      </c>
      <c r="AV368" s="310" t="s">
        <v>815</v>
      </c>
      <c r="AW368" s="304" t="s">
        <v>523</v>
      </c>
      <c r="AX368" s="311">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1112</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3518</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73</v>
      </c>
      <c r="AP369" s="306" t="str">
        <f t="shared" si="74"/>
        <v>FLOW</v>
      </c>
      <c r="AQ369" s="306"/>
      <c r="AR369" s="306"/>
      <c r="AS369" s="306"/>
      <c r="AT369" s="306"/>
      <c r="AU369" s="72" t="s">
        <v>1794</v>
      </c>
      <c r="AV369" s="310" t="s">
        <v>1648</v>
      </c>
      <c r="AW369" s="304" t="s">
        <v>1729</v>
      </c>
      <c r="AX369" s="311">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1117</v>
      </c>
      <c r="EU369" s="7" t="s">
        <v>2701</v>
      </c>
      <c r="EV369" s="7" t="s">
        <v>1111</v>
      </c>
      <c r="EW369" s="7" t="s">
        <v>1832</v>
      </c>
      <c r="EX369" s="183" t="s">
        <v>1965</v>
      </c>
      <c r="EY369" s="313">
        <v>46177</v>
      </c>
      <c r="EZ369" s="313"/>
      <c r="FA369" s="183"/>
      <c r="FB369" s="313"/>
      <c r="FC369" s="7" t="s">
        <v>3628</v>
      </c>
      <c r="FD369" s="7" t="s">
        <v>3319</v>
      </c>
      <c r="FE369" s="7">
        <f t="shared" si="77"/>
        <v>2375</v>
      </c>
      <c r="FF369" s="72">
        <f t="shared" si="78"/>
        <v>7124</v>
      </c>
      <c r="FG369" t="s">
        <v>3517</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12</v>
      </c>
      <c r="AP370" s="306" t="str">
        <f t="shared" si="74"/>
        <v>STABLE</v>
      </c>
      <c r="AQ370" s="306"/>
      <c r="AR370" s="306"/>
      <c r="AS370" s="306"/>
      <c r="AT370" s="306"/>
      <c r="AU370" s="72" t="s">
        <v>1794</v>
      </c>
      <c r="AV370" s="310" t="s">
        <v>1662</v>
      </c>
      <c r="AW370" s="304" t="s">
        <v>99</v>
      </c>
      <c r="AX370" s="311">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1116</v>
      </c>
      <c r="EU370" s="7" t="s">
        <v>2702</v>
      </c>
      <c r="EV370" s="7" t="s">
        <v>1111</v>
      </c>
      <c r="EW370" s="7" t="s">
        <v>1821</v>
      </c>
      <c r="EX370" s="183" t="s">
        <v>1966</v>
      </c>
      <c r="EY370" s="313">
        <v>46181</v>
      </c>
      <c r="EZ370" s="313"/>
      <c r="FA370" s="183"/>
      <c r="FB370" s="313"/>
      <c r="FC370" s="7"/>
      <c r="FD370" s="7" t="s">
        <v>3320</v>
      </c>
      <c r="FE370" s="7">
        <f t="shared" si="77"/>
        <v>3632</v>
      </c>
      <c r="FF370" s="72">
        <f t="shared" si="78"/>
        <v>7229</v>
      </c>
      <c r="FG370" t="s">
        <v>3517</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43</v>
      </c>
      <c r="AP371" s="306" t="str">
        <f t="shared" si="74"/>
        <v>FLOW</v>
      </c>
      <c r="AQ371" s="306"/>
      <c r="AR371" s="306"/>
      <c r="AS371" s="306"/>
      <c r="AT371" s="306"/>
      <c r="AU371" s="72" t="s">
        <v>1794</v>
      </c>
      <c r="AV371" s="310"/>
      <c r="AW371" s="304" t="s">
        <v>1736</v>
      </c>
      <c r="AX371" s="311">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1117</v>
      </c>
      <c r="EU371" s="7" t="s">
        <v>2703</v>
      </c>
      <c r="EV371" s="7" t="s">
        <v>1111</v>
      </c>
      <c r="EW371" s="7" t="s">
        <v>1802</v>
      </c>
      <c r="EX371" s="183" t="s">
        <v>1967</v>
      </c>
      <c r="EY371" s="313">
        <v>46179</v>
      </c>
      <c r="EZ371" s="313"/>
      <c r="FA371" s="183"/>
      <c r="FB371" s="313"/>
      <c r="FC371" s="7"/>
      <c r="FD371" s="7" t="s">
        <v>3321</v>
      </c>
      <c r="FE371" s="7">
        <f t="shared" si="77"/>
        <v>3743</v>
      </c>
      <c r="FF371" s="72">
        <f t="shared" si="78"/>
        <v>7505</v>
      </c>
      <c r="FG371" t="s">
        <v>3517</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104</v>
      </c>
      <c r="AP372" s="306" t="str">
        <f t="shared" si="74"/>
        <v>FLOW</v>
      </c>
      <c r="AQ372" s="306"/>
      <c r="AR372" s="306"/>
      <c r="AS372" s="306"/>
      <c r="AT372" s="306"/>
      <c r="AU372" s="72" t="s">
        <v>944</v>
      </c>
      <c r="AV372" s="310" t="s">
        <v>230</v>
      </c>
      <c r="AW372" s="304" t="s">
        <v>99</v>
      </c>
      <c r="AX372" s="311">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1124</v>
      </c>
      <c r="EU372" s="7" t="s">
        <v>2704</v>
      </c>
      <c r="EV372" s="7" t="s">
        <v>1111</v>
      </c>
      <c r="EW372" s="7" t="s">
        <v>1809</v>
      </c>
      <c r="EX372" s="183" t="s">
        <v>1890</v>
      </c>
      <c r="EY372" s="313">
        <v>46175</v>
      </c>
      <c r="EZ372" s="313"/>
      <c r="FA372" s="183"/>
      <c r="FB372" s="313"/>
      <c r="FC372" s="7"/>
      <c r="FD372" s="7" t="s">
        <v>3322</v>
      </c>
      <c r="FE372" s="7">
        <f t="shared" si="77"/>
        <v>7196</v>
      </c>
      <c r="FF372" s="72">
        <f t="shared" si="78"/>
        <v>28072</v>
      </c>
      <c r="FG372" t="s">
        <v>3517</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12</v>
      </c>
      <c r="AP373" s="306" t="str">
        <f t="shared" si="74"/>
        <v>STABLE</v>
      </c>
      <c r="AQ373" s="306"/>
      <c r="AR373" s="306"/>
      <c r="AS373" s="306"/>
      <c r="AT373" s="306"/>
      <c r="AU373" s="72" t="s">
        <v>1130</v>
      </c>
      <c r="AV373" s="310" t="s">
        <v>2272</v>
      </c>
      <c r="AW373" s="304" t="s">
        <v>32</v>
      </c>
      <c r="AX373" s="311">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1117</v>
      </c>
      <c r="EU373" s="7" t="s">
        <v>2705</v>
      </c>
      <c r="EV373" s="7" t="s">
        <v>1111</v>
      </c>
      <c r="EW373" s="7" t="s">
        <v>1802</v>
      </c>
      <c r="EX373" s="183" t="s">
        <v>1838</v>
      </c>
      <c r="EY373" s="313">
        <v>46185</v>
      </c>
      <c r="EZ373" s="313"/>
      <c r="FA373" s="183"/>
      <c r="FB373" s="313"/>
      <c r="FC373" s="7"/>
      <c r="FD373" s="7" t="s">
        <v>3323</v>
      </c>
      <c r="FE373" s="7">
        <f t="shared" si="77"/>
        <v>3541</v>
      </c>
      <c r="FF373" s="72">
        <f t="shared" si="78"/>
        <v>7048</v>
      </c>
      <c r="FG373" t="s">
        <v>3517</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43</v>
      </c>
      <c r="AP374" s="306" t="str">
        <f t="shared" si="74"/>
        <v>FLOW</v>
      </c>
      <c r="AQ374" s="306"/>
      <c r="AR374" s="306"/>
      <c r="AS374" s="306"/>
      <c r="AT374" s="306"/>
      <c r="AU374" s="72" t="s">
        <v>1130</v>
      </c>
      <c r="AV374" s="310" t="s">
        <v>2275</v>
      </c>
      <c r="AW374" s="304" t="s">
        <v>17</v>
      </c>
      <c r="AX374" s="311">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1113</v>
      </c>
      <c r="EU374" s="7" t="s">
        <v>2706</v>
      </c>
      <c r="EV374" s="7" t="s">
        <v>1111</v>
      </c>
      <c r="EW374" s="7" t="s">
        <v>1807</v>
      </c>
      <c r="EX374" s="183" t="s">
        <v>3595</v>
      </c>
      <c r="EY374" s="313">
        <v>46198</v>
      </c>
      <c r="EZ374" s="313"/>
      <c r="FA374" s="183"/>
      <c r="FB374" s="313"/>
      <c r="FC374" s="7"/>
      <c r="FD374" s="7" t="s">
        <v>3141</v>
      </c>
      <c r="FE374" s="7">
        <f t="shared" si="77"/>
        <v>4717</v>
      </c>
      <c r="FF374" s="72">
        <f t="shared" si="78"/>
        <v>9646</v>
      </c>
      <c r="FG374" t="s">
        <v>3518</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12</v>
      </c>
      <c r="AP375" s="306" t="str">
        <f t="shared" si="74"/>
        <v>STABLE</v>
      </c>
      <c r="AQ375" s="306"/>
      <c r="AR375" s="306"/>
      <c r="AS375" s="306"/>
      <c r="AT375" s="306"/>
      <c r="AU375" s="72" t="s">
        <v>1794</v>
      </c>
      <c r="AV375" s="310" t="s">
        <v>1663</v>
      </c>
      <c r="AW375" s="304" t="s">
        <v>157</v>
      </c>
      <c r="AX375" s="311">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1128</v>
      </c>
      <c r="EU375" s="7" t="s">
        <v>2707</v>
      </c>
      <c r="EV375" s="7" t="s">
        <v>1111</v>
      </c>
      <c r="EW375" s="7" t="s">
        <v>1821</v>
      </c>
      <c r="EX375" s="183" t="s">
        <v>1968</v>
      </c>
      <c r="EY375" s="313">
        <v>46178</v>
      </c>
      <c r="EZ375" s="313"/>
      <c r="FA375" s="183"/>
      <c r="FB375" s="313"/>
      <c r="FC375" s="7"/>
      <c r="FD375" s="7" t="s">
        <v>3323</v>
      </c>
      <c r="FE375" s="7">
        <f t="shared" si="77"/>
        <v>3540</v>
      </c>
      <c r="FF375" s="72">
        <f t="shared" si="78"/>
        <v>7070</v>
      </c>
      <c r="FG375" t="s">
        <v>3517</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194</v>
      </c>
      <c r="AP376" s="306" t="str">
        <f t="shared" si="74"/>
        <v>FLOW</v>
      </c>
      <c r="AQ376" s="306"/>
      <c r="AR376" s="306"/>
      <c r="AS376" s="306"/>
      <c r="AT376" s="306"/>
      <c r="AU376" s="72" t="s">
        <v>944</v>
      </c>
      <c r="AV376" s="310" t="s">
        <v>652</v>
      </c>
      <c r="AW376" s="304" t="s">
        <v>130</v>
      </c>
      <c r="AX376" s="311">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1114</v>
      </c>
      <c r="EU376" s="7" t="s">
        <v>2708</v>
      </c>
      <c r="EV376" s="7" t="s">
        <v>1111</v>
      </c>
      <c r="EW376" s="7" t="s">
        <v>1830</v>
      </c>
      <c r="EX376" s="183" t="s">
        <v>1945</v>
      </c>
      <c r="EY376" s="313">
        <v>46178</v>
      </c>
      <c r="EZ376" s="313"/>
      <c r="FA376" s="183"/>
      <c r="FB376" s="313"/>
      <c r="FC376" s="7"/>
      <c r="FD376" s="7" t="s">
        <v>3324</v>
      </c>
      <c r="FE376" s="7">
        <f t="shared" si="77"/>
        <v>1289</v>
      </c>
      <c r="FF376" s="72">
        <f t="shared" si="78"/>
        <v>20827</v>
      </c>
      <c r="FG376" t="s">
        <v>3517</v>
      </c>
    </row>
    <row r="377" spans="1:163" ht="17.25">
      <c r="A377" s="72">
        <v>461480386</v>
      </c>
      <c r="B377" s="304" t="s">
        <v>2162</v>
      </c>
      <c r="C377" s="72"/>
      <c r="D377" s="72"/>
      <c r="E377" s="72"/>
      <c r="F377" s="72"/>
      <c r="G377" s="306"/>
      <c r="H377" s="306" t="s">
        <v>3552</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74"/>
        <v>RB</v>
      </c>
      <c r="AQ377" s="306"/>
      <c r="AR377" s="306"/>
      <c r="AS377" s="306"/>
      <c r="AT377" s="306"/>
      <c r="AU377" s="72" t="s">
        <v>1130</v>
      </c>
      <c r="AV377" s="310" t="s">
        <v>2305</v>
      </c>
      <c r="AW377" s="304" t="s">
        <v>1093</v>
      </c>
      <c r="AX377" s="311">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1114</v>
      </c>
      <c r="EU377" s="7" t="s">
        <v>2709</v>
      </c>
      <c r="EV377" s="7" t="s">
        <v>1111</v>
      </c>
      <c r="EW377" s="7" t="s">
        <v>1802</v>
      </c>
      <c r="EX377" s="183" t="s">
        <v>3596</v>
      </c>
      <c r="EY377" s="313">
        <v>46185</v>
      </c>
      <c r="EZ377" s="313"/>
      <c r="FA377" s="183"/>
      <c r="FB377" s="313"/>
      <c r="FC377" s="7"/>
      <c r="FD377" s="7" t="s">
        <v>3295</v>
      </c>
      <c r="FE377" s="7">
        <f t="shared" si="77"/>
        <v>3853</v>
      </c>
      <c r="FF377" s="72">
        <f t="shared" si="78"/>
        <v>7750</v>
      </c>
      <c r="FG377" t="s">
        <v>3517</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43</v>
      </c>
      <c r="AP378" s="306" t="str">
        <f t="shared" si="74"/>
        <v>STABLE</v>
      </c>
      <c r="AQ378" s="306"/>
      <c r="AR378" s="306"/>
      <c r="AS378" s="306"/>
      <c r="AT378" s="306"/>
      <c r="AU378" s="72" t="s">
        <v>1794</v>
      </c>
      <c r="AV378" s="310" t="s">
        <v>916</v>
      </c>
      <c r="AW378" s="304" t="s">
        <v>97</v>
      </c>
      <c r="AX378" s="311">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1126</v>
      </c>
      <c r="EU378" s="7" t="s">
        <v>2710</v>
      </c>
      <c r="EV378" s="7" t="s">
        <v>1111</v>
      </c>
      <c r="EW378" s="7" t="s">
        <v>1802</v>
      </c>
      <c r="EX378" s="183" t="s">
        <v>1871</v>
      </c>
      <c r="EY378" s="313">
        <v>46175</v>
      </c>
      <c r="EZ378" s="313"/>
      <c r="FA378" s="183"/>
      <c r="FB378" s="313"/>
      <c r="FC378" s="7"/>
      <c r="FD378" s="7" t="s">
        <v>3325</v>
      </c>
      <c r="FE378" s="7">
        <f t="shared" si="77"/>
        <v>345</v>
      </c>
      <c r="FF378" s="72">
        <f t="shared" si="78"/>
        <v>13076</v>
      </c>
      <c r="FG378" t="s">
        <v>3517</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11</v>
      </c>
      <c r="AP379" s="306" t="str">
        <f t="shared" si="74"/>
        <v>STABLE</v>
      </c>
      <c r="AQ379" s="306"/>
      <c r="AR379" s="306"/>
      <c r="AS379" s="306"/>
      <c r="AT379" s="306"/>
      <c r="AU379" s="72" t="s">
        <v>1794</v>
      </c>
      <c r="AV379" s="310" t="s">
        <v>713</v>
      </c>
      <c r="AW379" s="304" t="s">
        <v>118</v>
      </c>
      <c r="AX379" s="311">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1128</v>
      </c>
      <c r="EU379" s="7" t="s">
        <v>2711</v>
      </c>
      <c r="EV379" s="7" t="s">
        <v>1111</v>
      </c>
      <c r="EW379" s="7" t="s">
        <v>1802</v>
      </c>
      <c r="EX379" s="183" t="s">
        <v>1969</v>
      </c>
      <c r="EY379" s="313">
        <v>46177</v>
      </c>
      <c r="EZ379" s="313"/>
      <c r="FA379" s="183"/>
      <c r="FB379" s="313"/>
      <c r="FC379" s="7"/>
      <c r="FD379" s="7" t="s">
        <v>3249</v>
      </c>
      <c r="FE379" s="7">
        <f t="shared" si="77"/>
        <v>4981</v>
      </c>
      <c r="FF379" s="72">
        <f t="shared" si="78"/>
        <v>10617</v>
      </c>
      <c r="FG379" t="s">
        <v>3517</v>
      </c>
    </row>
    <row r="380" spans="1:163" ht="17.25">
      <c r="A380" s="72">
        <v>460406801</v>
      </c>
      <c r="B380" s="304" t="s">
        <v>361</v>
      </c>
      <c r="C380" s="72" t="s">
        <v>1778</v>
      </c>
      <c r="D380" s="72" t="s">
        <v>3623</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43</v>
      </c>
      <c r="AP380" s="306" t="str">
        <f t="shared" si="74"/>
        <v>FLOW</v>
      </c>
      <c r="AQ380" s="306"/>
      <c r="AR380" s="306"/>
      <c r="AS380" s="306"/>
      <c r="AT380" s="306"/>
      <c r="AU380" s="72" t="s">
        <v>1794</v>
      </c>
      <c r="AV380" s="310" t="s">
        <v>363</v>
      </c>
      <c r="AW380" s="304" t="s">
        <v>154</v>
      </c>
      <c r="AX380" s="311">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1126</v>
      </c>
      <c r="EU380" s="7" t="s">
        <v>2712</v>
      </c>
      <c r="EV380" s="7" t="s">
        <v>1111</v>
      </c>
      <c r="EW380" s="7" t="s">
        <v>1802</v>
      </c>
      <c r="EX380" s="183" t="s">
        <v>1871</v>
      </c>
      <c r="EY380" s="313">
        <v>46178</v>
      </c>
      <c r="EZ380" s="313"/>
      <c r="FA380" s="183"/>
      <c r="FB380" s="313"/>
      <c r="FC380" s="7"/>
      <c r="FD380" s="7" t="s">
        <v>3103</v>
      </c>
      <c r="FE380" s="7">
        <f t="shared" si="77"/>
        <v>4432</v>
      </c>
      <c r="FF380" s="72">
        <f t="shared" si="78"/>
        <v>9333</v>
      </c>
      <c r="FG380" t="s">
        <v>3517</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42</v>
      </c>
      <c r="AP381" s="306" t="str">
        <f t="shared" si="74"/>
        <v>FLOW</v>
      </c>
      <c r="AQ381" s="306"/>
      <c r="AR381" s="306"/>
      <c r="AS381" s="306"/>
      <c r="AT381" s="306"/>
      <c r="AU381" s="72" t="s">
        <v>1130</v>
      </c>
      <c r="AV381" s="310" t="s">
        <v>2230</v>
      </c>
      <c r="AW381" s="304" t="s">
        <v>136</v>
      </c>
      <c r="AX381" s="311">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1121</v>
      </c>
      <c r="EU381" s="7" t="s">
        <v>2713</v>
      </c>
      <c r="EV381" s="7" t="s">
        <v>1111</v>
      </c>
      <c r="EW381" s="7" t="s">
        <v>1830</v>
      </c>
      <c r="EX381" s="183" t="s">
        <v>1898</v>
      </c>
      <c r="EY381" s="313">
        <v>46185</v>
      </c>
      <c r="EZ381" s="313"/>
      <c r="FA381" s="183"/>
      <c r="FB381" s="313"/>
      <c r="FC381" s="7"/>
      <c r="FD381" s="7" t="s">
        <v>3221</v>
      </c>
      <c r="FE381" s="7">
        <f t="shared" si="77"/>
        <v>4256</v>
      </c>
      <c r="FF381" s="72">
        <f t="shared" si="78"/>
        <v>8512</v>
      </c>
      <c r="FG381" t="s">
        <v>3517</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163</v>
      </c>
      <c r="AP382" s="306" t="str">
        <f t="shared" si="74"/>
        <v>FLOW</v>
      </c>
      <c r="AQ382" s="306"/>
      <c r="AR382" s="306"/>
      <c r="AS382" s="306"/>
      <c r="AT382" s="306"/>
      <c r="AU382" s="72" t="s">
        <v>944</v>
      </c>
      <c r="AV382" s="310" t="s">
        <v>1664</v>
      </c>
      <c r="AW382" s="304" t="s">
        <v>102</v>
      </c>
      <c r="AX382" s="311">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1117</v>
      </c>
      <c r="EU382" s="7" t="s">
        <v>2714</v>
      </c>
      <c r="EV382" s="7" t="s">
        <v>1111</v>
      </c>
      <c r="EW382" s="7" t="s">
        <v>1802</v>
      </c>
      <c r="EX382" s="183" t="s">
        <v>1970</v>
      </c>
      <c r="EY382" s="313">
        <v>46177</v>
      </c>
      <c r="EZ382" s="313"/>
      <c r="FA382" s="183"/>
      <c r="FB382" s="313"/>
      <c r="FC382" s="7"/>
      <c r="FD382" s="7" t="s">
        <v>3326</v>
      </c>
      <c r="FE382" s="7">
        <f t="shared" si="77"/>
        <v>4383</v>
      </c>
      <c r="FF382" s="72">
        <f t="shared" si="78"/>
        <v>26618</v>
      </c>
      <c r="FG382" t="s">
        <v>3517</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74"/>
        <v>RB</v>
      </c>
      <c r="AQ383" s="306"/>
      <c r="AR383" s="306"/>
      <c r="AS383" s="306"/>
      <c r="AT383" s="306"/>
      <c r="AU383" s="72" t="s">
        <v>1794</v>
      </c>
      <c r="AV383" s="310" t="s">
        <v>475</v>
      </c>
      <c r="AW383" s="304" t="s">
        <v>476</v>
      </c>
      <c r="AX383" s="311">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1118</v>
      </c>
      <c r="EU383" s="7" t="s">
        <v>2715</v>
      </c>
      <c r="EV383" s="7" t="s">
        <v>1111</v>
      </c>
      <c r="EW383" s="7" t="s">
        <v>1821</v>
      </c>
      <c r="EX383" s="183" t="s">
        <v>1971</v>
      </c>
      <c r="EY383" s="313">
        <v>46181</v>
      </c>
      <c r="EZ383" s="313"/>
      <c r="FA383" s="183"/>
      <c r="FB383" s="313"/>
      <c r="FC383" s="7"/>
      <c r="FD383" s="7" t="s">
        <v>3320</v>
      </c>
      <c r="FE383" s="7">
        <f t="shared" si="77"/>
        <v>2455</v>
      </c>
      <c r="FF383" s="72">
        <f t="shared" si="78"/>
        <v>7518</v>
      </c>
      <c r="FG383" t="s">
        <v>3517</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1794</v>
      </c>
      <c r="AV384" s="310" t="s">
        <v>1665</v>
      </c>
      <c r="AW384" s="304" t="s">
        <v>523</v>
      </c>
      <c r="AX384" s="311">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3">
        <v>46177</v>
      </c>
      <c r="EZ384" s="313"/>
      <c r="FA384" s="183"/>
      <c r="FB384" s="313"/>
      <c r="FC384" s="7"/>
      <c r="FD384" s="7" t="s">
        <v>3247</v>
      </c>
      <c r="FE384" s="7">
        <f t="shared" si="77"/>
        <v>3212</v>
      </c>
      <c r="FF384" s="72">
        <f t="shared" si="78"/>
        <v>10171</v>
      </c>
      <c r="FG384" t="s">
        <v>3517</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3563</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104</v>
      </c>
      <c r="AP385" s="306" t="str">
        <f t="shared" si="86"/>
        <v>FLOW</v>
      </c>
      <c r="AQ385" s="306"/>
      <c r="AR385" s="306"/>
      <c r="AS385" s="306"/>
      <c r="AT385" s="306"/>
      <c r="AU385" s="72" t="s">
        <v>1794</v>
      </c>
      <c r="AV385" s="310" t="s">
        <v>425</v>
      </c>
      <c r="AW385" s="304" t="s">
        <v>426</v>
      </c>
      <c r="AX385" s="311">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1116</v>
      </c>
      <c r="EU385" s="7" t="s">
        <v>2717</v>
      </c>
      <c r="EV385" s="7" t="s">
        <v>1111</v>
      </c>
      <c r="EW385" s="7" t="s">
        <v>1804</v>
      </c>
      <c r="EX385" s="183" t="s">
        <v>1874</v>
      </c>
      <c r="EY385" s="313">
        <v>46179</v>
      </c>
      <c r="EZ385" s="313"/>
      <c r="FA385" s="183"/>
      <c r="FB385" s="313"/>
      <c r="FC385" s="7"/>
      <c r="FD385" s="7" t="s">
        <v>3327</v>
      </c>
      <c r="FE385" s="7">
        <f t="shared" ref="FE385:FE448" si="89">IF((J385+R385)&lt;=I385+R385,(J385+R385),((I385-(I385*(M385+1)-(I385+J385)))+R385))</f>
        <v>3768</v>
      </c>
      <c r="FF385" s="72">
        <f t="shared" ref="FF385:FF448" si="90">I385+J385+FD385</f>
        <v>14896</v>
      </c>
      <c r="FG385" t="s">
        <v>3517</v>
      </c>
    </row>
    <row r="386" spans="1:163" ht="17.25">
      <c r="A386" s="72">
        <v>459838566</v>
      </c>
      <c r="B386" s="304" t="s">
        <v>1401</v>
      </c>
      <c r="C386" s="72" t="s">
        <v>1776</v>
      </c>
      <c r="D386" s="72" t="s">
        <v>3539</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si="86"/>
        <v>RB</v>
      </c>
      <c r="AQ386" s="306"/>
      <c r="AR386" s="306"/>
      <c r="AS386" s="306"/>
      <c r="AT386" s="306"/>
      <c r="AU386" s="72" t="s">
        <v>944</v>
      </c>
      <c r="AV386" s="310" t="s">
        <v>1402</v>
      </c>
      <c r="AW386" s="304" t="s">
        <v>459</v>
      </c>
      <c r="AX386" s="311">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1126</v>
      </c>
      <c r="EU386" s="7" t="s">
        <v>2718</v>
      </c>
      <c r="EV386" s="7" t="s">
        <v>1111</v>
      </c>
      <c r="EW386" s="7" t="s">
        <v>1849</v>
      </c>
      <c r="EX386" s="183" t="s">
        <v>1810</v>
      </c>
      <c r="EY386" s="313">
        <v>46188</v>
      </c>
      <c r="EZ386" s="313"/>
      <c r="FA386" s="183"/>
      <c r="FB386" s="313"/>
      <c r="FC386" s="7"/>
      <c r="FD386" s="7" t="s">
        <v>3328</v>
      </c>
      <c r="FE386" s="7">
        <f t="shared" si="89"/>
        <v>4734</v>
      </c>
      <c r="FF386" s="72">
        <f t="shared" si="90"/>
        <v>14188</v>
      </c>
      <c r="FG386" t="s">
        <v>3517</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12</v>
      </c>
      <c r="AP387" s="306" t="str">
        <f t="shared" si="86"/>
        <v>STABLE</v>
      </c>
      <c r="AQ387" s="306"/>
      <c r="AR387" s="306"/>
      <c r="AS387" s="306"/>
      <c r="AT387" s="306"/>
      <c r="AU387" s="72" t="s">
        <v>1794</v>
      </c>
      <c r="AV387" s="310" t="s">
        <v>1459</v>
      </c>
      <c r="AW387" s="304" t="s">
        <v>54</v>
      </c>
      <c r="AX387" s="311">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1114</v>
      </c>
      <c r="EU387" s="7" t="s">
        <v>2719</v>
      </c>
      <c r="EV387" s="7" t="s">
        <v>1111</v>
      </c>
      <c r="EW387" s="7" t="s">
        <v>1830</v>
      </c>
      <c r="EX387" s="183" t="s">
        <v>1972</v>
      </c>
      <c r="EY387" s="313">
        <v>46176</v>
      </c>
      <c r="EZ387" s="313"/>
      <c r="FA387" s="183"/>
      <c r="FB387" s="313"/>
      <c r="FC387" s="7"/>
      <c r="FD387" s="7" t="s">
        <v>3205</v>
      </c>
      <c r="FE387" s="7">
        <f t="shared" si="89"/>
        <v>1975.7600000000002</v>
      </c>
      <c r="FF387" s="72">
        <f t="shared" si="90"/>
        <v>8900.76</v>
      </c>
      <c r="FG387" t="s">
        <v>3517</v>
      </c>
    </row>
    <row r="388" spans="1:163" ht="17.25">
      <c r="A388" s="72">
        <v>463646816</v>
      </c>
      <c r="B388" s="304" t="s">
        <v>987</v>
      </c>
      <c r="C388" s="72" t="s">
        <v>1778</v>
      </c>
      <c r="D388" s="72" t="s">
        <v>3519</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132</v>
      </c>
      <c r="AP388" s="306" t="str">
        <f t="shared" si="86"/>
        <v>FLOW</v>
      </c>
      <c r="AQ388" s="306"/>
      <c r="AR388" s="306"/>
      <c r="AS388" s="306"/>
      <c r="AT388" s="306"/>
      <c r="AU388" s="72" t="s">
        <v>944</v>
      </c>
      <c r="AV388" s="310" t="s">
        <v>1056</v>
      </c>
      <c r="AW388" s="304" t="s">
        <v>591</v>
      </c>
      <c r="AX388" s="311">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1117</v>
      </c>
      <c r="EU388" s="7" t="s">
        <v>2720</v>
      </c>
      <c r="EV388" s="7" t="s">
        <v>1111</v>
      </c>
      <c r="EW388" s="7" t="s">
        <v>1802</v>
      </c>
      <c r="EX388" s="183" t="s">
        <v>1897</v>
      </c>
      <c r="EY388" s="313">
        <v>46177</v>
      </c>
      <c r="EZ388" s="313"/>
      <c r="FA388" s="183"/>
      <c r="FB388" s="313"/>
      <c r="FC388" s="7"/>
      <c r="FD388" s="7" t="s">
        <v>3329</v>
      </c>
      <c r="FE388" s="7">
        <f t="shared" si="89"/>
        <v>4965</v>
      </c>
      <c r="FF388" s="72">
        <f t="shared" si="90"/>
        <v>24177</v>
      </c>
      <c r="FG388" t="s">
        <v>3517</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73</v>
      </c>
      <c r="AP389" s="306" t="str">
        <f t="shared" si="86"/>
        <v>FLOW</v>
      </c>
      <c r="AQ389" s="306"/>
      <c r="AR389" s="306"/>
      <c r="AS389" s="306"/>
      <c r="AT389" s="306"/>
      <c r="AU389" s="72" t="s">
        <v>944</v>
      </c>
      <c r="AV389" s="310" t="s">
        <v>318</v>
      </c>
      <c r="AW389" s="304" t="s">
        <v>319</v>
      </c>
      <c r="AX389" s="311">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1125</v>
      </c>
      <c r="EU389" s="7" t="e">
        <v>#N/A</v>
      </c>
      <c r="EV389" s="7" t="e">
        <v>#N/A</v>
      </c>
      <c r="EW389" s="7" t="e">
        <v>#N/A</v>
      </c>
      <c r="EX389" s="183" t="e">
        <v>#N/A</v>
      </c>
      <c r="EY389" s="313" t="e">
        <v>#N/A</v>
      </c>
      <c r="EZ389" s="313"/>
      <c r="FA389" s="183"/>
      <c r="FB389" s="313"/>
      <c r="FC389" s="7"/>
      <c r="FD389" s="7">
        <v>0</v>
      </c>
      <c r="FE389" s="7">
        <f t="shared" si="89"/>
        <v>1999</v>
      </c>
      <c r="FF389" s="72">
        <f t="shared" si="90"/>
        <v>9474</v>
      </c>
      <c r="FG389" t="s">
        <v>3517</v>
      </c>
    </row>
    <row r="390" spans="1:163" ht="17.25">
      <c r="A390" s="72">
        <v>461431253</v>
      </c>
      <c r="B390" s="304" t="s">
        <v>1557</v>
      </c>
      <c r="C390" s="72" t="s">
        <v>1776</v>
      </c>
      <c r="D390" s="72" t="s">
        <v>3626</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1"/>
        <v>2.6070763789681619E-2</v>
      </c>
      <c r="W390" s="5">
        <f t="shared" si="92"/>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43</v>
      </c>
      <c r="AP390" s="306" t="str">
        <f t="shared" si="86"/>
        <v>FLOW</v>
      </c>
      <c r="AQ390" s="306"/>
      <c r="AR390" s="306"/>
      <c r="AS390" s="306"/>
      <c r="AT390" s="306"/>
      <c r="AU390" s="72" t="s">
        <v>1794</v>
      </c>
      <c r="AV390" s="310" t="s">
        <v>1666</v>
      </c>
      <c r="AW390" s="304" t="s">
        <v>76</v>
      </c>
      <c r="AX390" s="311">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1118</v>
      </c>
      <c r="EU390" s="7" t="s">
        <v>2721</v>
      </c>
      <c r="EV390" s="7" t="s">
        <v>1111</v>
      </c>
      <c r="EW390" s="7" t="s">
        <v>1809</v>
      </c>
      <c r="EX390" s="183" t="s">
        <v>1961</v>
      </c>
      <c r="EY390" s="313">
        <v>46183</v>
      </c>
      <c r="EZ390" s="313"/>
      <c r="FA390" s="183"/>
      <c r="FB390" s="313"/>
      <c r="FC390" s="7"/>
      <c r="FD390" s="7" t="s">
        <v>3328</v>
      </c>
      <c r="FE390" s="7">
        <f t="shared" si="89"/>
        <v>3351</v>
      </c>
      <c r="FF390" s="72">
        <f t="shared" si="90"/>
        <v>7095</v>
      </c>
      <c r="FG390" t="s">
        <v>3517</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194</v>
      </c>
      <c r="AP391" s="306" t="str">
        <f t="shared" si="86"/>
        <v>FLOW</v>
      </c>
      <c r="AQ391" s="306"/>
      <c r="AR391" s="306"/>
      <c r="AS391" s="306"/>
      <c r="AT391" s="306"/>
      <c r="AU391" s="72" t="s">
        <v>944</v>
      </c>
      <c r="AV391" s="310" t="s">
        <v>174</v>
      </c>
      <c r="AW391" s="304" t="s">
        <v>175</v>
      </c>
      <c r="AX391" s="311">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1123</v>
      </c>
      <c r="EU391" s="7" t="s">
        <v>2722</v>
      </c>
      <c r="EV391" s="7" t="s">
        <v>1111</v>
      </c>
      <c r="EW391" s="7" t="s">
        <v>1809</v>
      </c>
      <c r="EX391" s="183" t="s">
        <v>1973</v>
      </c>
      <c r="EY391" s="313">
        <v>46177</v>
      </c>
      <c r="EZ391" s="313"/>
      <c r="FA391" s="183"/>
      <c r="FB391" s="313"/>
      <c r="FC391" s="7" t="s">
        <v>3628</v>
      </c>
      <c r="FD391" s="7" t="s">
        <v>3330</v>
      </c>
      <c r="FE391" s="7">
        <f t="shared" si="89"/>
        <v>-5736</v>
      </c>
      <c r="FF391" s="72">
        <f t="shared" si="90"/>
        <v>41916</v>
      </c>
      <c r="FG391" t="s">
        <v>3517</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104</v>
      </c>
      <c r="AP392" s="306" t="str">
        <f t="shared" si="86"/>
        <v>FLOW</v>
      </c>
      <c r="AQ392" s="306"/>
      <c r="AR392" s="306"/>
      <c r="AS392" s="306"/>
      <c r="AT392" s="306"/>
      <c r="AU392" s="72" t="s">
        <v>944</v>
      </c>
      <c r="AV392" s="310" t="s">
        <v>684</v>
      </c>
      <c r="AW392" s="304" t="s">
        <v>25</v>
      </c>
      <c r="AX392" s="311">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1120</v>
      </c>
      <c r="EU392" s="7" t="s">
        <v>2723</v>
      </c>
      <c r="EV392" s="7" t="s">
        <v>1111</v>
      </c>
      <c r="EW392" s="7" t="s">
        <v>1809</v>
      </c>
      <c r="EX392" s="183" t="s">
        <v>1887</v>
      </c>
      <c r="EY392" s="313">
        <v>46177</v>
      </c>
      <c r="EZ392" s="313"/>
      <c r="FA392" s="183"/>
      <c r="FB392" s="313"/>
      <c r="FC392" s="7"/>
      <c r="FD392" s="7" t="s">
        <v>3179</v>
      </c>
      <c r="FE392" s="7">
        <f t="shared" si="89"/>
        <v>4239.5300000000007</v>
      </c>
      <c r="FF392" s="72">
        <f t="shared" si="90"/>
        <v>16578.53</v>
      </c>
      <c r="FG392" t="s">
        <v>3517</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194</v>
      </c>
      <c r="AP393" s="306" t="str">
        <f t="shared" si="86"/>
        <v>FLOW</v>
      </c>
      <c r="AQ393" s="306"/>
      <c r="AR393" s="306"/>
      <c r="AS393" s="306"/>
      <c r="AT393" s="306"/>
      <c r="AU393" s="72" t="s">
        <v>944</v>
      </c>
      <c r="AV393" s="310" t="s">
        <v>1667</v>
      </c>
      <c r="AW393" s="304" t="s">
        <v>178</v>
      </c>
      <c r="AX393" s="311">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1117</v>
      </c>
      <c r="EU393" s="7" t="s">
        <v>2724</v>
      </c>
      <c r="EV393" s="7" t="s">
        <v>1111</v>
      </c>
      <c r="EW393" s="7" t="s">
        <v>1830</v>
      </c>
      <c r="EX393" s="183" t="s">
        <v>1891</v>
      </c>
      <c r="EY393" s="313">
        <v>46186</v>
      </c>
      <c r="EZ393" s="313"/>
      <c r="FA393" s="183"/>
      <c r="FB393" s="313"/>
      <c r="FC393" s="7"/>
      <c r="FD393" s="7" t="s">
        <v>3331</v>
      </c>
      <c r="FE393" s="7">
        <f t="shared" si="89"/>
        <v>2096</v>
      </c>
      <c r="FF393" s="72">
        <f t="shared" si="90"/>
        <v>19548</v>
      </c>
      <c r="FG393" t="s">
        <v>3517</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8"/>
      <c r="AF394" s="309"/>
      <c r="AG394" s="7"/>
      <c r="AH394" s="72" t="s">
        <v>233</v>
      </c>
      <c r="AI394" s="7"/>
      <c r="AJ394" s="7"/>
      <c r="AK394" s="7"/>
      <c r="AL394" s="7">
        <v>7564.35</v>
      </c>
      <c r="AM394" s="255">
        <v>29669</v>
      </c>
      <c r="AN394" s="258">
        <v>27</v>
      </c>
      <c r="AO394" s="306">
        <v>43</v>
      </c>
      <c r="AP394" s="306" t="str">
        <f t="shared" si="86"/>
        <v>FLOW</v>
      </c>
      <c r="AQ394" s="306"/>
      <c r="AR394" s="306"/>
      <c r="AS394" s="306"/>
      <c r="AT394" s="306"/>
      <c r="AU394" s="72" t="s">
        <v>1130</v>
      </c>
      <c r="AV394" s="310" t="s">
        <v>2228</v>
      </c>
      <c r="AW394" s="304" t="s">
        <v>239</v>
      </c>
      <c r="AX394" s="311">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1115</v>
      </c>
      <c r="EU394" s="7" t="s">
        <v>2725</v>
      </c>
      <c r="EV394" s="7" t="s">
        <v>1111</v>
      </c>
      <c r="EW394" s="7" t="s">
        <v>1807</v>
      </c>
      <c r="EX394" s="183" t="s">
        <v>3597</v>
      </c>
      <c r="EY394" s="313">
        <v>46194</v>
      </c>
      <c r="EZ394" s="313"/>
      <c r="FA394" s="183"/>
      <c r="FB394" s="313"/>
      <c r="FC394" s="7"/>
      <c r="FD394" s="7" t="s">
        <v>3332</v>
      </c>
      <c r="FE394" s="7">
        <f t="shared" si="89"/>
        <v>3064.35</v>
      </c>
      <c r="FF394" s="72">
        <f t="shared" si="90"/>
        <v>6141.35</v>
      </c>
      <c r="FG394" t="s">
        <v>3518</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104</v>
      </c>
      <c r="AP395" s="306" t="str">
        <f t="shared" si="86"/>
        <v>FLOW</v>
      </c>
      <c r="AQ395" s="306"/>
      <c r="AR395" s="306"/>
      <c r="AS395" s="306"/>
      <c r="AT395" s="306"/>
      <c r="AU395" s="72" t="s">
        <v>1794</v>
      </c>
      <c r="AV395" s="310" t="s">
        <v>515</v>
      </c>
      <c r="AW395" s="304" t="s">
        <v>99</v>
      </c>
      <c r="AX395" s="311">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1126</v>
      </c>
      <c r="EU395" s="7" t="s">
        <v>3494</v>
      </c>
      <c r="EV395" s="7" t="s">
        <v>2465</v>
      </c>
      <c r="EW395" s="7" t="s">
        <v>1849</v>
      </c>
      <c r="EX395" s="183" t="s">
        <v>1810</v>
      </c>
      <c r="EY395" s="313">
        <v>46176</v>
      </c>
      <c r="EZ395" s="313"/>
      <c r="FA395" s="183"/>
      <c r="FB395" s="313"/>
      <c r="FC395" s="7"/>
      <c r="FD395" s="7" t="s">
        <v>3333</v>
      </c>
      <c r="FE395" s="7">
        <f t="shared" si="89"/>
        <v>4883</v>
      </c>
      <c r="FF395" s="72">
        <f t="shared" si="90"/>
        <v>18816</v>
      </c>
      <c r="FG395" t="s">
        <v>3517</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43</v>
      </c>
      <c r="AP396" s="306" t="str">
        <f t="shared" si="86"/>
        <v>FLOW</v>
      </c>
      <c r="AQ396" s="306"/>
      <c r="AR396" s="306"/>
      <c r="AS396" s="306"/>
      <c r="AT396" s="306"/>
      <c r="AU396" s="72" t="s">
        <v>1130</v>
      </c>
      <c r="AV396" s="310" t="s">
        <v>2313</v>
      </c>
      <c r="AW396" s="304" t="s">
        <v>186</v>
      </c>
      <c r="AX396" s="311">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1129</v>
      </c>
      <c r="EU396" s="7" t="s">
        <v>2726</v>
      </c>
      <c r="EV396" s="7" t="s">
        <v>1111</v>
      </c>
      <c r="EW396" s="7" t="s">
        <v>1809</v>
      </c>
      <c r="EX396" s="183" t="s">
        <v>1912</v>
      </c>
      <c r="EY396" s="313">
        <v>46185</v>
      </c>
      <c r="EZ396" s="313"/>
      <c r="FA396" s="183"/>
      <c r="FB396" s="313"/>
      <c r="FC396" s="7"/>
      <c r="FD396" s="7" t="s">
        <v>3334</v>
      </c>
      <c r="FE396" s="7">
        <f t="shared" si="89"/>
        <v>3308</v>
      </c>
      <c r="FF396" s="72">
        <f t="shared" si="90"/>
        <v>6610</v>
      </c>
      <c r="FG396" t="s">
        <v>3517</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104</v>
      </c>
      <c r="AP397" s="306" t="str">
        <f t="shared" si="86"/>
        <v>FLOW</v>
      </c>
      <c r="AQ397" s="306"/>
      <c r="AR397" s="306"/>
      <c r="AS397" s="306"/>
      <c r="AT397" s="306"/>
      <c r="AU397" s="72" t="s">
        <v>1794</v>
      </c>
      <c r="AV397" s="310" t="s">
        <v>744</v>
      </c>
      <c r="AW397" s="304" t="s">
        <v>395</v>
      </c>
      <c r="AX397" s="311">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1120</v>
      </c>
      <c r="EU397" s="7" t="s">
        <v>2727</v>
      </c>
      <c r="EV397" s="7" t="s">
        <v>2465</v>
      </c>
      <c r="EW397" s="7" t="s">
        <v>1809</v>
      </c>
      <c r="EX397" s="183" t="s">
        <v>1887</v>
      </c>
      <c r="EY397" s="313">
        <v>46179</v>
      </c>
      <c r="EZ397" s="313"/>
      <c r="FA397" s="183"/>
      <c r="FB397" s="313"/>
      <c r="FC397" s="7"/>
      <c r="FD397" s="7" t="s">
        <v>3335</v>
      </c>
      <c r="FE397" s="7">
        <f t="shared" si="89"/>
        <v>3797</v>
      </c>
      <c r="FF397" s="72">
        <f t="shared" si="90"/>
        <v>14655</v>
      </c>
      <c r="FG397" t="s">
        <v>3517</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43</v>
      </c>
      <c r="AP398" s="306" t="str">
        <f t="shared" si="86"/>
        <v>FLOW</v>
      </c>
      <c r="AQ398" s="306"/>
      <c r="AR398" s="306"/>
      <c r="AS398" s="306"/>
      <c r="AT398" s="306"/>
      <c r="AU398" s="72" t="s">
        <v>1130</v>
      </c>
      <c r="AV398" s="310" t="s">
        <v>2216</v>
      </c>
      <c r="AW398" s="304" t="s">
        <v>2325</v>
      </c>
      <c r="AX398" s="311">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1122</v>
      </c>
      <c r="EU398" s="7" t="s">
        <v>2728</v>
      </c>
      <c r="EV398" s="7" t="s">
        <v>1111</v>
      </c>
      <c r="EW398" s="7" t="s">
        <v>1807</v>
      </c>
      <c r="EX398" s="183" t="s">
        <v>1870</v>
      </c>
      <c r="EY398" s="313">
        <v>46188</v>
      </c>
      <c r="EZ398" s="313"/>
      <c r="FA398" s="183"/>
      <c r="FB398" s="313"/>
      <c r="FC398" s="7"/>
      <c r="FD398" s="7" t="s">
        <v>3085</v>
      </c>
      <c r="FE398" s="7">
        <f t="shared" si="89"/>
        <v>5147</v>
      </c>
      <c r="FF398" s="72">
        <f t="shared" si="90"/>
        <v>10364</v>
      </c>
      <c r="FG398" t="s">
        <v>3517</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42</v>
      </c>
      <c r="AP399" s="306" t="str">
        <f t="shared" si="86"/>
        <v>FLOW</v>
      </c>
      <c r="AQ399" s="306"/>
      <c r="AR399" s="306"/>
      <c r="AS399" s="306"/>
      <c r="AT399" s="306"/>
      <c r="AU399" s="72" t="s">
        <v>1130</v>
      </c>
      <c r="AV399" s="310" t="s">
        <v>2292</v>
      </c>
      <c r="AW399" s="304" t="s">
        <v>2341</v>
      </c>
      <c r="AX399" s="311">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1126</v>
      </c>
      <c r="EU399" s="7" t="s">
        <v>2729</v>
      </c>
      <c r="EV399" s="7" t="s">
        <v>1111</v>
      </c>
      <c r="EW399" s="7" t="s">
        <v>1802</v>
      </c>
      <c r="EX399" s="183" t="s">
        <v>1871</v>
      </c>
      <c r="EY399" s="313">
        <v>46188</v>
      </c>
      <c r="EZ399" s="313"/>
      <c r="FA399" s="183"/>
      <c r="FB399" s="313"/>
      <c r="FC399" s="7"/>
      <c r="FD399" s="7" t="s">
        <v>3092</v>
      </c>
      <c r="FE399" s="7">
        <f t="shared" si="89"/>
        <v>3441</v>
      </c>
      <c r="FF399" s="72">
        <f t="shared" si="90"/>
        <v>6937</v>
      </c>
      <c r="FG399" t="s">
        <v>3517</v>
      </c>
    </row>
    <row r="400" spans="1:163" ht="17.25">
      <c r="A400" s="72">
        <v>461750939</v>
      </c>
      <c r="B400" s="304" t="s">
        <v>2079</v>
      </c>
      <c r="C400" s="72"/>
      <c r="D400" s="72"/>
      <c r="E400" s="72"/>
      <c r="F400" s="72"/>
      <c r="G400" s="306"/>
      <c r="H400" s="306" t="s">
        <v>3512</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12</v>
      </c>
      <c r="AP400" s="306" t="str">
        <f t="shared" si="86"/>
        <v>STABLE</v>
      </c>
      <c r="AQ400" s="306"/>
      <c r="AR400" s="306"/>
      <c r="AS400" s="306"/>
      <c r="AT400" s="306"/>
      <c r="AU400" s="72" t="s">
        <v>1130</v>
      </c>
      <c r="AV400" s="310" t="s">
        <v>2225</v>
      </c>
      <c r="AW400" s="304" t="s">
        <v>32</v>
      </c>
      <c r="AX400" s="311">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1124</v>
      </c>
      <c r="EU400" s="7" t="s">
        <v>2730</v>
      </c>
      <c r="EV400" s="7" t="s">
        <v>1111</v>
      </c>
      <c r="EW400" s="7" t="s">
        <v>1809</v>
      </c>
      <c r="EX400" s="183" t="s">
        <v>3598</v>
      </c>
      <c r="EY400" s="313">
        <v>46185</v>
      </c>
      <c r="EZ400" s="313"/>
      <c r="FA400" s="183"/>
      <c r="FB400" s="313"/>
      <c r="FC400" s="7"/>
      <c r="FD400" s="7" t="s">
        <v>3079</v>
      </c>
      <c r="FE400" s="7">
        <f t="shared" si="89"/>
        <v>3121</v>
      </c>
      <c r="FF400" s="72">
        <f t="shared" si="90"/>
        <v>6253</v>
      </c>
      <c r="FG400" t="s">
        <v>3517</v>
      </c>
    </row>
    <row r="401" spans="1:163" ht="17.25">
      <c r="A401" s="72">
        <v>461017884</v>
      </c>
      <c r="B401" s="304" t="s">
        <v>1341</v>
      </c>
      <c r="C401" s="72"/>
      <c r="D401" s="72"/>
      <c r="E401" s="72"/>
      <c r="F401" s="72"/>
      <c r="G401" s="306"/>
      <c r="H401" s="306"/>
      <c r="I401" s="72">
        <v>3434</v>
      </c>
      <c r="J401" s="72">
        <v>6868</v>
      </c>
      <c r="K401" s="258">
        <f t="shared" si="82"/>
        <v>3506</v>
      </c>
      <c r="L401" s="258">
        <f t="shared" si="83"/>
        <v>10494</v>
      </c>
      <c r="M401" s="315">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8"/>
      <c r="AF401" s="309" t="s">
        <v>1130</v>
      </c>
      <c r="AG401" s="7" t="s">
        <v>1130</v>
      </c>
      <c r="AH401" s="72" t="s">
        <v>42</v>
      </c>
      <c r="AI401" s="7" t="s">
        <v>1130</v>
      </c>
      <c r="AJ401" s="7" t="s">
        <v>1130</v>
      </c>
      <c r="AK401" s="7" t="s">
        <v>1130</v>
      </c>
      <c r="AL401" s="7">
        <v>6940</v>
      </c>
      <c r="AM401" s="255">
        <v>28366</v>
      </c>
      <c r="AN401" s="258">
        <v>57</v>
      </c>
      <c r="AO401" s="306">
        <v>73</v>
      </c>
      <c r="AP401" s="306" t="str">
        <f t="shared" si="86"/>
        <v>FLOW</v>
      </c>
      <c r="AQ401" s="306"/>
      <c r="AR401" s="306"/>
      <c r="AS401" s="306"/>
      <c r="AT401" s="306"/>
      <c r="AU401" s="72" t="s">
        <v>1794</v>
      </c>
      <c r="AV401" s="310" t="s">
        <v>1342</v>
      </c>
      <c r="AW401" s="304" t="s">
        <v>127</v>
      </c>
      <c r="AX401" s="311">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1117</v>
      </c>
      <c r="EU401" s="7" t="s">
        <v>2731</v>
      </c>
      <c r="EV401" s="7" t="s">
        <v>1111</v>
      </c>
      <c r="EW401" s="7" t="s">
        <v>1802</v>
      </c>
      <c r="EX401" s="183" t="s">
        <v>1885</v>
      </c>
      <c r="EY401" s="313">
        <v>46179</v>
      </c>
      <c r="EZ401" s="313"/>
      <c r="FA401" s="183"/>
      <c r="FB401" s="313"/>
      <c r="FC401" s="7"/>
      <c r="FD401" s="7" t="s">
        <v>3103</v>
      </c>
      <c r="FE401" s="7">
        <f t="shared" si="89"/>
        <v>3506</v>
      </c>
      <c r="FF401" s="72">
        <f t="shared" si="90"/>
        <v>10494</v>
      </c>
      <c r="FG401" t="s">
        <v>3517</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12</v>
      </c>
      <c r="AP402" s="306" t="str">
        <f t="shared" si="86"/>
        <v>STABLE</v>
      </c>
      <c r="AQ402" s="306"/>
      <c r="AR402" s="306"/>
      <c r="AS402" s="306"/>
      <c r="AT402" s="306"/>
      <c r="AU402" s="72" t="s">
        <v>1130</v>
      </c>
      <c r="AV402" s="310" t="s">
        <v>2209</v>
      </c>
      <c r="AW402" s="304" t="s">
        <v>17</v>
      </c>
      <c r="AX402" s="311">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1117</v>
      </c>
      <c r="EU402" s="7" t="s">
        <v>2732</v>
      </c>
      <c r="EV402" s="7" t="s">
        <v>1111</v>
      </c>
      <c r="EW402" s="7" t="s">
        <v>1821</v>
      </c>
      <c r="EX402" s="183" t="s">
        <v>1821</v>
      </c>
      <c r="EY402" s="313">
        <v>46185</v>
      </c>
      <c r="EZ402" s="313"/>
      <c r="FA402" s="183"/>
      <c r="FB402" s="313"/>
      <c r="FC402" s="7"/>
      <c r="FD402" s="7" t="s">
        <v>3298</v>
      </c>
      <c r="FE402" s="7">
        <f t="shared" si="89"/>
        <v>68</v>
      </c>
      <c r="FF402" s="72">
        <f t="shared" si="90"/>
        <v>5082</v>
      </c>
      <c r="FG402" t="s">
        <v>3517</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12</v>
      </c>
      <c r="AP403" s="306" t="str">
        <f t="shared" si="86"/>
        <v>STABLE</v>
      </c>
      <c r="AQ403" s="306"/>
      <c r="AR403" s="306"/>
      <c r="AS403" s="306"/>
      <c r="AT403" s="306"/>
      <c r="AU403" s="72" t="s">
        <v>1794</v>
      </c>
      <c r="AV403" s="310" t="s">
        <v>918</v>
      </c>
      <c r="AW403" s="304" t="s">
        <v>99</v>
      </c>
      <c r="AX403" s="311">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1126</v>
      </c>
      <c r="EU403" s="7" t="s">
        <v>2733</v>
      </c>
      <c r="EV403" s="7" t="s">
        <v>1111</v>
      </c>
      <c r="EW403" s="7" t="s">
        <v>1802</v>
      </c>
      <c r="EX403" s="183" t="s">
        <v>1871</v>
      </c>
      <c r="EY403" s="313">
        <v>46177</v>
      </c>
      <c r="EZ403" s="313"/>
      <c r="FA403" s="183"/>
      <c r="FB403" s="313"/>
      <c r="FC403" s="7"/>
      <c r="FD403" s="7" t="s">
        <v>3336</v>
      </c>
      <c r="FE403" s="7">
        <f t="shared" si="89"/>
        <v>3354</v>
      </c>
      <c r="FF403" s="72">
        <f t="shared" si="90"/>
        <v>6724</v>
      </c>
      <c r="FG403" t="s">
        <v>3517</v>
      </c>
    </row>
    <row r="404" spans="1:163" ht="17.25">
      <c r="A404" s="72">
        <v>461264401</v>
      </c>
      <c r="B404" s="304" t="s">
        <v>122</v>
      </c>
      <c r="C404" s="72" t="s">
        <v>1776</v>
      </c>
      <c r="D404" s="72" t="s">
        <v>3626</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73</v>
      </c>
      <c r="AP404" s="306" t="str">
        <f t="shared" si="86"/>
        <v>FLOW</v>
      </c>
      <c r="AQ404" s="306"/>
      <c r="AR404" s="306"/>
      <c r="AS404" s="306"/>
      <c r="AT404" s="306"/>
      <c r="AU404" s="72" t="s">
        <v>1794</v>
      </c>
      <c r="AV404" s="310" t="s">
        <v>123</v>
      </c>
      <c r="AW404" s="304" t="s">
        <v>124</v>
      </c>
      <c r="AX404" s="311">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1</v>
      </c>
      <c r="ES404" s="72">
        <f t="shared" si="88"/>
        <v>1</v>
      </c>
      <c r="ET404" s="72" t="s">
        <v>1122</v>
      </c>
      <c r="EU404" s="7" t="s">
        <v>2734</v>
      </c>
      <c r="EV404" s="7" t="s">
        <v>1111</v>
      </c>
      <c r="EW404" s="7" t="s">
        <v>1807</v>
      </c>
      <c r="EX404" s="183" t="s">
        <v>1974</v>
      </c>
      <c r="EY404" s="313">
        <v>46188</v>
      </c>
      <c r="EZ404" s="313"/>
      <c r="FA404" s="183"/>
      <c r="FB404" s="313"/>
      <c r="FC404" s="7"/>
      <c r="FD404" s="7" t="s">
        <v>3171</v>
      </c>
      <c r="FE404" s="7">
        <f t="shared" si="89"/>
        <v>2681</v>
      </c>
      <c r="FF404" s="72">
        <f t="shared" si="90"/>
        <v>9042</v>
      </c>
      <c r="FG404" t="s">
        <v>3517</v>
      </c>
    </row>
    <row r="405" spans="1:163" ht="17.25">
      <c r="A405" s="72">
        <v>464131543</v>
      </c>
      <c r="B405" s="304" t="s">
        <v>2115</v>
      </c>
      <c r="C405" s="72" t="s">
        <v>1776</v>
      </c>
      <c r="D405" s="72" t="s">
        <v>3018</v>
      </c>
      <c r="E405" s="72">
        <v>5150</v>
      </c>
      <c r="F405" s="72"/>
      <c r="G405" s="306"/>
      <c r="H405" s="306"/>
      <c r="I405" s="72">
        <v>4976</v>
      </c>
      <c r="J405" s="72">
        <v>4884</v>
      </c>
      <c r="K405" s="258">
        <f t="shared" si="82"/>
        <v>4979</v>
      </c>
      <c r="L405" s="258">
        <f t="shared" si="83"/>
        <v>4836</v>
      </c>
      <c r="M405" s="307">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12</v>
      </c>
      <c r="AP405" s="306" t="str">
        <f t="shared" si="86"/>
        <v>STABLE</v>
      </c>
      <c r="AQ405" s="306"/>
      <c r="AR405" s="306"/>
      <c r="AS405" s="306"/>
      <c r="AT405" s="306"/>
      <c r="AU405" s="72" t="s">
        <v>1130</v>
      </c>
      <c r="AV405" s="310" t="s">
        <v>2260</v>
      </c>
      <c r="AW405" s="304" t="s">
        <v>92</v>
      </c>
      <c r="AX405" s="311">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1126</v>
      </c>
      <c r="EU405" s="7" t="s">
        <v>2735</v>
      </c>
      <c r="EV405" s="7" t="s">
        <v>1111</v>
      </c>
      <c r="EW405" s="7" t="s">
        <v>1807</v>
      </c>
      <c r="EX405" s="183" t="s">
        <v>1816</v>
      </c>
      <c r="EY405" s="313">
        <v>46190</v>
      </c>
      <c r="EZ405" s="313"/>
      <c r="FA405" s="183"/>
      <c r="FB405" s="313"/>
      <c r="FC405" s="7"/>
      <c r="FD405" s="7" t="s">
        <v>3197</v>
      </c>
      <c r="FE405" s="7">
        <f t="shared" si="89"/>
        <v>4979</v>
      </c>
      <c r="FF405" s="72">
        <f t="shared" si="90"/>
        <v>9986</v>
      </c>
      <c r="FG405" t="s">
        <v>3517</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104</v>
      </c>
      <c r="AP406" s="306" t="str">
        <f t="shared" si="86"/>
        <v>STABLE</v>
      </c>
      <c r="AQ406" s="306"/>
      <c r="AR406" s="306"/>
      <c r="AS406" s="306"/>
      <c r="AT406" s="306"/>
      <c r="AU406" s="72" t="s">
        <v>944</v>
      </c>
      <c r="AV406" s="310" t="s">
        <v>1668</v>
      </c>
      <c r="AW406" s="304" t="s">
        <v>1737</v>
      </c>
      <c r="AX406" s="311">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1128</v>
      </c>
      <c r="EU406" s="7" t="s">
        <v>2736</v>
      </c>
      <c r="EV406" s="7" t="s">
        <v>1111</v>
      </c>
      <c r="EW406" s="7" t="s">
        <v>1809</v>
      </c>
      <c r="EX406" s="183" t="s">
        <v>1975</v>
      </c>
      <c r="EY406" s="313">
        <v>46178</v>
      </c>
      <c r="EZ406" s="313"/>
      <c r="FA406" s="183"/>
      <c r="FB406" s="313"/>
      <c r="FC406" s="7" t="s">
        <v>3628</v>
      </c>
      <c r="FD406" s="7" t="s">
        <v>3337</v>
      </c>
      <c r="FE406" s="7">
        <f t="shared" si="89"/>
        <v>7180</v>
      </c>
      <c r="FF406" s="72">
        <f t="shared" si="90"/>
        <v>36753</v>
      </c>
      <c r="FG406" t="s">
        <v>3517</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72</v>
      </c>
      <c r="AP407" s="306" t="str">
        <f t="shared" si="86"/>
        <v>FLOW</v>
      </c>
      <c r="AQ407" s="306"/>
      <c r="AR407" s="306"/>
      <c r="AS407" s="306"/>
      <c r="AT407" s="306"/>
      <c r="AU407" s="72" t="s">
        <v>1794</v>
      </c>
      <c r="AV407" s="310" t="s">
        <v>1461</v>
      </c>
      <c r="AW407" s="304" t="s">
        <v>191</v>
      </c>
      <c r="AX407" s="311">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1126</v>
      </c>
      <c r="EU407" s="7" t="s">
        <v>2737</v>
      </c>
      <c r="EV407" s="7" t="s">
        <v>1111</v>
      </c>
      <c r="EW407" s="7" t="s">
        <v>1802</v>
      </c>
      <c r="EX407" s="183" t="s">
        <v>1871</v>
      </c>
      <c r="EY407" s="313">
        <v>46177</v>
      </c>
      <c r="EZ407" s="313"/>
      <c r="FA407" s="183"/>
      <c r="FB407" s="313"/>
      <c r="FC407" s="7" t="s">
        <v>3628</v>
      </c>
      <c r="FD407" s="7" t="s">
        <v>3295</v>
      </c>
      <c r="FE407" s="7">
        <f t="shared" si="89"/>
        <v>1660</v>
      </c>
      <c r="FF407" s="72">
        <f t="shared" si="90"/>
        <v>4981</v>
      </c>
      <c r="FG407" t="s">
        <v>3517</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73</v>
      </c>
      <c r="AP408" s="306" t="str">
        <f t="shared" si="86"/>
        <v>FLOW</v>
      </c>
      <c r="AQ408" s="306"/>
      <c r="AR408" s="306"/>
      <c r="AS408" s="306"/>
      <c r="AT408" s="306"/>
      <c r="AU408" s="72" t="s">
        <v>1794</v>
      </c>
      <c r="AV408" s="310" t="s">
        <v>751</v>
      </c>
      <c r="AW408" s="304" t="s">
        <v>127</v>
      </c>
      <c r="AX408" s="311">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1117</v>
      </c>
      <c r="EU408" s="7" t="s">
        <v>2738</v>
      </c>
      <c r="EV408" s="7" t="s">
        <v>1111</v>
      </c>
      <c r="EW408" s="7" t="s">
        <v>1802</v>
      </c>
      <c r="EX408" s="183" t="s">
        <v>1934</v>
      </c>
      <c r="EY408" s="313">
        <v>46178</v>
      </c>
      <c r="EZ408" s="313"/>
      <c r="FA408" s="183"/>
      <c r="FB408" s="313"/>
      <c r="FC408" s="7"/>
      <c r="FD408" s="7" t="s">
        <v>3338</v>
      </c>
      <c r="FE408" s="7">
        <f t="shared" si="89"/>
        <v>3105</v>
      </c>
      <c r="FF408" s="72">
        <f t="shared" si="90"/>
        <v>9971</v>
      </c>
      <c r="FG408" t="s">
        <v>3517</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43</v>
      </c>
      <c r="AP409" s="306" t="s">
        <v>1281</v>
      </c>
      <c r="AQ409" s="306"/>
      <c r="AR409" s="306"/>
      <c r="AS409" s="306"/>
      <c r="AT409" s="306"/>
      <c r="AU409" s="72" t="s">
        <v>1130</v>
      </c>
      <c r="AV409" s="310" t="s">
        <v>2239</v>
      </c>
      <c r="AW409" s="304" t="s">
        <v>178</v>
      </c>
      <c r="AX409" s="311">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1124</v>
      </c>
      <c r="EU409" s="7" t="s">
        <v>2739</v>
      </c>
      <c r="EV409" s="7" t="s">
        <v>1111</v>
      </c>
      <c r="EW409" s="7" t="s">
        <v>1807</v>
      </c>
      <c r="EX409" s="183" t="s">
        <v>1865</v>
      </c>
      <c r="EY409" s="313">
        <v>46188</v>
      </c>
      <c r="EZ409" s="313"/>
      <c r="FA409" s="183"/>
      <c r="FB409" s="313"/>
      <c r="FC409" s="7"/>
      <c r="FD409" s="7" t="s">
        <v>3079</v>
      </c>
      <c r="FE409" s="7">
        <f t="shared" si="89"/>
        <v>4207</v>
      </c>
      <c r="FF409" s="72">
        <f t="shared" si="90"/>
        <v>8463</v>
      </c>
      <c r="FG409" t="s">
        <v>3517</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132</v>
      </c>
      <c r="AP410" s="306" t="str">
        <f t="shared" si="86"/>
        <v>FLOW</v>
      </c>
      <c r="AQ410" s="306"/>
      <c r="AR410" s="306"/>
      <c r="AS410" s="306"/>
      <c r="AT410" s="306"/>
      <c r="AU410" s="72" t="s">
        <v>944</v>
      </c>
      <c r="AV410" s="310" t="s">
        <v>1669</v>
      </c>
      <c r="AW410" s="304" t="s">
        <v>178</v>
      </c>
      <c r="AX410" s="311">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1129</v>
      </c>
      <c r="EU410" s="7" t="s">
        <v>2740</v>
      </c>
      <c r="EV410" s="7" t="s">
        <v>1111</v>
      </c>
      <c r="EW410" s="7" t="s">
        <v>1976</v>
      </c>
      <c r="EX410" s="183" t="s">
        <v>1977</v>
      </c>
      <c r="EY410" s="313">
        <v>46179</v>
      </c>
      <c r="EZ410" s="313"/>
      <c r="FA410" s="183"/>
      <c r="FB410" s="313"/>
      <c r="FC410" s="7"/>
      <c r="FD410" s="7" t="s">
        <v>3339</v>
      </c>
      <c r="FE410" s="7">
        <f t="shared" si="89"/>
        <v>4155</v>
      </c>
      <c r="FF410" s="72">
        <f t="shared" si="90"/>
        <v>19158</v>
      </c>
      <c r="FG410" t="s">
        <v>3517</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43</v>
      </c>
      <c r="AP411" s="306" t="str">
        <f t="shared" si="86"/>
        <v>FLOW</v>
      </c>
      <c r="AQ411" s="306"/>
      <c r="AR411" s="306"/>
      <c r="AS411" s="306"/>
      <c r="AT411" s="306"/>
      <c r="AU411" s="72" t="s">
        <v>1130</v>
      </c>
      <c r="AV411" s="310" t="s">
        <v>2284</v>
      </c>
      <c r="AW411" s="304" t="s">
        <v>2339</v>
      </c>
      <c r="AX411" s="311">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1127</v>
      </c>
      <c r="EU411" s="7" t="s">
        <v>2741</v>
      </c>
      <c r="EV411" s="7" t="s">
        <v>1111</v>
      </c>
      <c r="EW411" s="7" t="s">
        <v>1830</v>
      </c>
      <c r="EX411" s="183" t="s">
        <v>1891</v>
      </c>
      <c r="EY411" s="313">
        <v>46184</v>
      </c>
      <c r="EZ411" s="313"/>
      <c r="FA411" s="183"/>
      <c r="FB411" s="313"/>
      <c r="FC411" s="7"/>
      <c r="FD411" s="7" t="s">
        <v>3340</v>
      </c>
      <c r="FE411" s="7">
        <f t="shared" si="89"/>
        <v>2926.45</v>
      </c>
      <c r="FF411" s="72">
        <f t="shared" si="90"/>
        <v>6255.45</v>
      </c>
      <c r="FG411" t="s">
        <v>3517</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43</v>
      </c>
      <c r="AP412" s="306" t="str">
        <f t="shared" si="86"/>
        <v>FLOW</v>
      </c>
      <c r="AQ412" s="306"/>
      <c r="AR412" s="306"/>
      <c r="AS412" s="306"/>
      <c r="AT412" s="306"/>
      <c r="AU412" s="72" t="s">
        <v>1794</v>
      </c>
      <c r="AV412" s="310" t="s">
        <v>1451</v>
      </c>
      <c r="AW412" s="304" t="s">
        <v>27</v>
      </c>
      <c r="AX412" s="311">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1116</v>
      </c>
      <c r="EU412" s="7" t="e">
        <v>#N/A</v>
      </c>
      <c r="EV412" s="7" t="e">
        <v>#N/A</v>
      </c>
      <c r="EW412" s="7" t="e">
        <v>#N/A</v>
      </c>
      <c r="EX412" s="183" t="e">
        <v>#N/A</v>
      </c>
      <c r="EY412" s="313" t="e">
        <v>#N/A</v>
      </c>
      <c r="EZ412" s="313"/>
      <c r="FA412" s="183"/>
      <c r="FB412" s="313"/>
      <c r="FC412" s="7"/>
      <c r="FD412" s="7">
        <v>0</v>
      </c>
      <c r="FE412" s="7">
        <f t="shared" si="89"/>
        <v>4477</v>
      </c>
      <c r="FF412" s="72">
        <f t="shared" si="90"/>
        <v>9156</v>
      </c>
      <c r="FG412" t="s">
        <v>3517</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3556</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132</v>
      </c>
      <c r="AP413" s="306" t="str">
        <f t="shared" si="86"/>
        <v>FLOW</v>
      </c>
      <c r="AQ413" s="306"/>
      <c r="AR413" s="306"/>
      <c r="AS413" s="306"/>
      <c r="AT413" s="306"/>
      <c r="AU413" s="72" t="s">
        <v>944</v>
      </c>
      <c r="AV413" s="310" t="s">
        <v>1670</v>
      </c>
      <c r="AW413" s="304" t="s">
        <v>1089</v>
      </c>
      <c r="AX413" s="311">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1118</v>
      </c>
      <c r="EU413" s="7" t="s">
        <v>2742</v>
      </c>
      <c r="EV413" s="7" t="s">
        <v>1111</v>
      </c>
      <c r="EW413" s="7" t="s">
        <v>1802</v>
      </c>
      <c r="EX413" s="183" t="s">
        <v>1978</v>
      </c>
      <c r="EY413" s="313">
        <v>46179</v>
      </c>
      <c r="EZ413" s="313"/>
      <c r="FA413" s="183"/>
      <c r="FB413" s="313"/>
      <c r="FC413" s="7"/>
      <c r="FD413" s="7" t="s">
        <v>3341</v>
      </c>
      <c r="FE413" s="7">
        <f t="shared" si="89"/>
        <v>7687</v>
      </c>
      <c r="FF413" s="72">
        <f t="shared" si="90"/>
        <v>36259</v>
      </c>
      <c r="FG413" t="s">
        <v>3517</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43</v>
      </c>
      <c r="AP414" s="306" t="str">
        <f t="shared" si="86"/>
        <v>FLOW</v>
      </c>
      <c r="AQ414" s="306"/>
      <c r="AR414" s="306"/>
      <c r="AS414" s="306"/>
      <c r="AT414" s="306"/>
      <c r="AU414" s="72" t="s">
        <v>1794</v>
      </c>
      <c r="AV414" s="310" t="s">
        <v>1671</v>
      </c>
      <c r="AW414" s="304" t="s">
        <v>211</v>
      </c>
      <c r="AX414" s="311">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1120</v>
      </c>
      <c r="EU414" s="7" t="s">
        <v>2743</v>
      </c>
      <c r="EV414" s="7" t="s">
        <v>1111</v>
      </c>
      <c r="EW414" s="7" t="s">
        <v>1830</v>
      </c>
      <c r="EX414" s="183" t="s">
        <v>1954</v>
      </c>
      <c r="EY414" s="313">
        <v>46178</v>
      </c>
      <c r="EZ414" s="313"/>
      <c r="FA414" s="183"/>
      <c r="FB414" s="313"/>
      <c r="FC414" s="7"/>
      <c r="FD414" s="7" t="s">
        <v>1239</v>
      </c>
      <c r="FE414" s="7">
        <f t="shared" si="89"/>
        <v>1528</v>
      </c>
      <c r="FF414" s="72">
        <f t="shared" si="90"/>
        <v>3089</v>
      </c>
      <c r="FG414" t="s">
        <v>3517</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73</v>
      </c>
      <c r="AP415" s="306" t="str">
        <f t="shared" si="86"/>
        <v>FLOW</v>
      </c>
      <c r="AQ415" s="306"/>
      <c r="AR415" s="306"/>
      <c r="AS415" s="306"/>
      <c r="AT415" s="306"/>
      <c r="AU415" s="72" t="s">
        <v>1794</v>
      </c>
      <c r="AV415" s="310" t="s">
        <v>456</v>
      </c>
      <c r="AW415" s="304" t="s">
        <v>178</v>
      </c>
      <c r="AX415" s="311">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1117</v>
      </c>
      <c r="EU415" s="7" t="s">
        <v>2744</v>
      </c>
      <c r="EV415" s="7" t="s">
        <v>1111</v>
      </c>
      <c r="EW415" s="7" t="s">
        <v>1802</v>
      </c>
      <c r="EX415" s="183" t="s">
        <v>1979</v>
      </c>
      <c r="EY415" s="313">
        <v>46177</v>
      </c>
      <c r="EZ415" s="313"/>
      <c r="FA415" s="183"/>
      <c r="FB415" s="313"/>
      <c r="FC415" s="7"/>
      <c r="FD415" s="7" t="s">
        <v>3142</v>
      </c>
      <c r="FE415" s="7">
        <f t="shared" si="89"/>
        <v>4846</v>
      </c>
      <c r="FF415" s="72">
        <f t="shared" si="90"/>
        <v>14482</v>
      </c>
      <c r="FG415" t="s">
        <v>3517</v>
      </c>
    </row>
    <row r="416" spans="1:163" ht="17.25">
      <c r="A416" s="72">
        <v>460587311</v>
      </c>
      <c r="B416" s="304" t="s">
        <v>587</v>
      </c>
      <c r="C416" s="72" t="s">
        <v>1776</v>
      </c>
      <c r="D416" s="72" t="s">
        <v>3626</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43</v>
      </c>
      <c r="AP416" s="306" t="str">
        <f t="shared" si="86"/>
        <v>FLOW</v>
      </c>
      <c r="AQ416" s="306"/>
      <c r="AR416" s="306"/>
      <c r="AS416" s="306"/>
      <c r="AT416" s="306"/>
      <c r="AU416" s="72" t="s">
        <v>944</v>
      </c>
      <c r="AV416" s="310" t="s">
        <v>588</v>
      </c>
      <c r="AW416" s="304" t="s">
        <v>157</v>
      </c>
      <c r="AX416" s="311">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1112</v>
      </c>
      <c r="EU416" s="7" t="s">
        <v>2745</v>
      </c>
      <c r="EV416" s="7" t="s">
        <v>1111</v>
      </c>
      <c r="EW416" s="7" t="s">
        <v>1807</v>
      </c>
      <c r="EX416" s="183" t="s">
        <v>1816</v>
      </c>
      <c r="EY416" s="313">
        <v>46185</v>
      </c>
      <c r="EZ416" s="313"/>
      <c r="FA416" s="183"/>
      <c r="FB416" s="313"/>
      <c r="FC416" s="7"/>
      <c r="FD416" s="7" t="s">
        <v>3342</v>
      </c>
      <c r="FE416" s="7">
        <f t="shared" si="89"/>
        <v>4083.5</v>
      </c>
      <c r="FF416" s="72">
        <f t="shared" si="90"/>
        <v>8192.5</v>
      </c>
      <c r="FG416" t="s">
        <v>3517</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43</v>
      </c>
      <c r="AP417" s="306" t="str">
        <f t="shared" si="86"/>
        <v>FLOW</v>
      </c>
      <c r="AQ417" s="306"/>
      <c r="AR417" s="306"/>
      <c r="AS417" s="306"/>
      <c r="AT417" s="306"/>
      <c r="AU417" s="72" t="s">
        <v>1130</v>
      </c>
      <c r="AV417" s="310" t="s">
        <v>2251</v>
      </c>
      <c r="AW417" s="304" t="s">
        <v>178</v>
      </c>
      <c r="AX417" s="311">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1116</v>
      </c>
      <c r="EU417" s="7" t="s">
        <v>2746</v>
      </c>
      <c r="EV417" s="7" t="s">
        <v>1111</v>
      </c>
      <c r="EW417" s="7" t="s">
        <v>1976</v>
      </c>
      <c r="EX417" s="183" t="s">
        <v>3599</v>
      </c>
      <c r="EY417" s="313">
        <v>46189</v>
      </c>
      <c r="EZ417" s="313"/>
      <c r="FA417" s="183"/>
      <c r="FB417" s="313"/>
      <c r="FC417" s="7"/>
      <c r="FD417" s="7" t="s">
        <v>3268</v>
      </c>
      <c r="FE417" s="7">
        <f t="shared" si="89"/>
        <v>3279</v>
      </c>
      <c r="FF417" s="72">
        <f t="shared" si="90"/>
        <v>6558</v>
      </c>
      <c r="FG417" t="s">
        <v>3517</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43</v>
      </c>
      <c r="AP418" s="306" t="str">
        <f t="shared" si="86"/>
        <v>FLOW</v>
      </c>
      <c r="AQ418" s="306"/>
      <c r="AR418" s="306"/>
      <c r="AS418" s="306"/>
      <c r="AT418" s="306"/>
      <c r="AU418" s="72" t="s">
        <v>1794</v>
      </c>
      <c r="AV418" s="310" t="s">
        <v>581</v>
      </c>
      <c r="AW418" s="304" t="s">
        <v>239</v>
      </c>
      <c r="AX418" s="311">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1127</v>
      </c>
      <c r="EU418" s="7" t="s">
        <v>2747</v>
      </c>
      <c r="EV418" s="7" t="s">
        <v>1111</v>
      </c>
      <c r="EW418" s="7" t="s">
        <v>1804</v>
      </c>
      <c r="EX418" s="183" t="s">
        <v>1812</v>
      </c>
      <c r="EY418" s="313">
        <v>46176</v>
      </c>
      <c r="EZ418" s="313"/>
      <c r="FA418" s="183"/>
      <c r="FB418" s="313"/>
      <c r="FC418" s="7"/>
      <c r="FD418" s="7" t="s">
        <v>3141</v>
      </c>
      <c r="FE418" s="7">
        <f t="shared" si="89"/>
        <v>3253.24</v>
      </c>
      <c r="FF418" s="72">
        <f t="shared" si="90"/>
        <v>6537.24</v>
      </c>
      <c r="FG418" t="s">
        <v>3517</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72</v>
      </c>
      <c r="AP419" s="306" t="str">
        <f t="shared" si="86"/>
        <v>FLOW</v>
      </c>
      <c r="AQ419" s="306"/>
      <c r="AR419" s="306"/>
      <c r="AS419" s="306"/>
      <c r="AT419" s="306"/>
      <c r="AU419" s="72" t="s">
        <v>1794</v>
      </c>
      <c r="AV419" s="310" t="s">
        <v>1340</v>
      </c>
      <c r="AW419" s="304" t="s">
        <v>25</v>
      </c>
      <c r="AX419" s="311">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1115</v>
      </c>
      <c r="EU419" s="7" t="s">
        <v>2748</v>
      </c>
      <c r="EV419" s="7" t="s">
        <v>1111</v>
      </c>
      <c r="EW419" s="7" t="s">
        <v>1830</v>
      </c>
      <c r="EX419" s="183" t="s">
        <v>1898</v>
      </c>
      <c r="EY419" s="313">
        <v>46175</v>
      </c>
      <c r="EZ419" s="313"/>
      <c r="FA419" s="183"/>
      <c r="FB419" s="313"/>
      <c r="FC419" s="7" t="s">
        <v>3628</v>
      </c>
      <c r="FD419" s="7" t="s">
        <v>3343</v>
      </c>
      <c r="FE419" s="7">
        <f t="shared" si="89"/>
        <v>2100</v>
      </c>
      <c r="FF419" s="72">
        <f t="shared" si="90"/>
        <v>6301</v>
      </c>
      <c r="FG419" t="s">
        <v>3517</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104</v>
      </c>
      <c r="AP420" s="306" t="str">
        <f t="shared" si="86"/>
        <v>FLOW</v>
      </c>
      <c r="AQ420" s="306"/>
      <c r="AR420" s="306"/>
      <c r="AS420" s="306"/>
      <c r="AT420" s="306"/>
      <c r="AU420" s="72" t="s">
        <v>1794</v>
      </c>
      <c r="AV420" s="310" t="s">
        <v>934</v>
      </c>
      <c r="AW420" s="304" t="s">
        <v>25</v>
      </c>
      <c r="AX420" s="311">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1126</v>
      </c>
      <c r="EU420" s="7" t="s">
        <v>2749</v>
      </c>
      <c r="EV420" s="7" t="s">
        <v>1111</v>
      </c>
      <c r="EW420" s="7" t="s">
        <v>1809</v>
      </c>
      <c r="EX420" s="183" t="s">
        <v>1810</v>
      </c>
      <c r="EY420" s="313">
        <v>46175</v>
      </c>
      <c r="EZ420" s="313"/>
      <c r="FA420" s="183"/>
      <c r="FB420" s="313"/>
      <c r="FC420" s="7"/>
      <c r="FD420" s="7" t="s">
        <v>3344</v>
      </c>
      <c r="FE420" s="7">
        <f t="shared" si="89"/>
        <v>3060</v>
      </c>
      <c r="FF420" s="72">
        <f t="shared" si="90"/>
        <v>12745</v>
      </c>
      <c r="FG420" t="s">
        <v>3517</v>
      </c>
    </row>
    <row r="421" spans="1:163" ht="17.25">
      <c r="A421" s="72">
        <v>465893690</v>
      </c>
      <c r="B421" s="304" t="s">
        <v>1563</v>
      </c>
      <c r="C421" s="72"/>
      <c r="D421" s="72"/>
      <c r="E421" s="72"/>
      <c r="F421" s="72"/>
      <c r="G421" s="306"/>
      <c r="H421" s="306"/>
      <c r="I421" s="72">
        <v>2685</v>
      </c>
      <c r="J421" s="72">
        <v>16057</v>
      </c>
      <c r="K421" s="258">
        <f t="shared" si="94"/>
        <v>3512</v>
      </c>
      <c r="L421" s="258">
        <f t="shared" si="83"/>
        <v>19936</v>
      </c>
      <c r="M421" s="315">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3557</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193</v>
      </c>
      <c r="AP421" s="306" t="str">
        <f t="shared" si="86"/>
        <v>FLOW</v>
      </c>
      <c r="AQ421" s="306"/>
      <c r="AR421" s="306"/>
      <c r="AS421" s="306"/>
      <c r="AT421" s="306"/>
      <c r="AU421" s="72" t="s">
        <v>944</v>
      </c>
      <c r="AV421" s="310" t="s">
        <v>1672</v>
      </c>
      <c r="AW421" s="304" t="s">
        <v>32</v>
      </c>
      <c r="AX421" s="311">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1118</v>
      </c>
      <c r="EU421" s="7" t="s">
        <v>2750</v>
      </c>
      <c r="EV421" s="7" t="s">
        <v>1111</v>
      </c>
      <c r="EW421" s="7" t="s">
        <v>1809</v>
      </c>
      <c r="EX421" s="183" t="s">
        <v>1961</v>
      </c>
      <c r="EY421" s="313">
        <v>46178</v>
      </c>
      <c r="EZ421" s="313"/>
      <c r="FA421" s="183"/>
      <c r="FB421" s="313"/>
      <c r="FC421" s="7"/>
      <c r="FD421" s="7" t="s">
        <v>3345</v>
      </c>
      <c r="FE421" s="7">
        <f t="shared" si="89"/>
        <v>3512</v>
      </c>
      <c r="FF421" s="72">
        <f t="shared" si="90"/>
        <v>19936</v>
      </c>
      <c r="FG421" t="s">
        <v>3517</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131</v>
      </c>
      <c r="AP422" s="306" t="str">
        <f t="shared" si="86"/>
        <v>FLOW</v>
      </c>
      <c r="AQ422" s="306"/>
      <c r="AR422" s="306"/>
      <c r="AS422" s="306"/>
      <c r="AT422" s="306"/>
      <c r="AU422" s="72" t="s">
        <v>944</v>
      </c>
      <c r="AV422" s="310" t="s">
        <v>230</v>
      </c>
      <c r="AW422" s="304" t="s">
        <v>99</v>
      </c>
      <c r="AX422" s="311">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1124</v>
      </c>
      <c r="EU422" s="7" t="s">
        <v>2751</v>
      </c>
      <c r="EV422" s="7" t="s">
        <v>1111</v>
      </c>
      <c r="EW422" s="7" t="s">
        <v>1809</v>
      </c>
      <c r="EX422" s="183" t="s">
        <v>1890</v>
      </c>
      <c r="EY422" s="313">
        <v>46176</v>
      </c>
      <c r="EZ422" s="313"/>
      <c r="FA422" s="183"/>
      <c r="FB422" s="313"/>
      <c r="FC422" s="7"/>
      <c r="FD422" s="7" t="s">
        <v>3346</v>
      </c>
      <c r="FE422" s="7">
        <f t="shared" si="89"/>
        <v>2396</v>
      </c>
      <c r="FF422" s="72">
        <f t="shared" si="90"/>
        <v>15835</v>
      </c>
      <c r="FG422" t="s">
        <v>3517</v>
      </c>
    </row>
    <row r="423" spans="1:163" ht="17.25">
      <c r="A423" s="72">
        <v>460384052</v>
      </c>
      <c r="B423" s="304" t="s">
        <v>2098</v>
      </c>
      <c r="C423" s="72"/>
      <c r="D423" s="72"/>
      <c r="E423" s="72"/>
      <c r="F423" s="72"/>
      <c r="G423" s="306"/>
      <c r="H423" s="306"/>
      <c r="I423" s="72">
        <v>3984</v>
      </c>
      <c r="J423" s="72">
        <v>3835</v>
      </c>
      <c r="K423" s="258">
        <f t="shared" si="94"/>
        <v>3901</v>
      </c>
      <c r="L423" s="258">
        <f t="shared" si="83"/>
        <v>7957</v>
      </c>
      <c r="M423" s="307">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43</v>
      </c>
      <c r="AP423" s="306" t="str">
        <f t="shared" si="86"/>
        <v>FLOW</v>
      </c>
      <c r="AQ423" s="306"/>
      <c r="AR423" s="306"/>
      <c r="AS423" s="306"/>
      <c r="AT423" s="306"/>
      <c r="AU423" s="72" t="s">
        <v>1130</v>
      </c>
      <c r="AV423" s="310" t="s">
        <v>2243</v>
      </c>
      <c r="AW423" s="304" t="s">
        <v>459</v>
      </c>
      <c r="AX423" s="311">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1118</v>
      </c>
      <c r="EU423" s="7" t="s">
        <v>2752</v>
      </c>
      <c r="EV423" s="7" t="s">
        <v>1111</v>
      </c>
      <c r="EW423" s="7" t="s">
        <v>1802</v>
      </c>
      <c r="EX423" s="183" t="s">
        <v>3600</v>
      </c>
      <c r="EY423" s="313">
        <v>46184</v>
      </c>
      <c r="EZ423" s="313"/>
      <c r="FA423" s="183"/>
      <c r="FB423" s="313"/>
      <c r="FC423" s="7"/>
      <c r="FD423" s="7" t="s">
        <v>3215</v>
      </c>
      <c r="FE423" s="7">
        <f t="shared" si="89"/>
        <v>3901</v>
      </c>
      <c r="FF423" s="72">
        <f t="shared" si="90"/>
        <v>7957</v>
      </c>
      <c r="FG423" t="s">
        <v>3517</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86"/>
        <v>RB</v>
      </c>
      <c r="AQ424" s="306"/>
      <c r="AR424" s="306"/>
      <c r="AS424" s="306"/>
      <c r="AT424" s="306"/>
      <c r="AU424" s="72" t="s">
        <v>1130</v>
      </c>
      <c r="AV424" s="310"/>
      <c r="AW424" s="304" t="s">
        <v>54</v>
      </c>
      <c r="AX424" s="311">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1129</v>
      </c>
      <c r="EU424" s="7" t="s">
        <v>2753</v>
      </c>
      <c r="EV424" s="7" t="s">
        <v>1111</v>
      </c>
      <c r="EW424" s="7" t="s">
        <v>1830</v>
      </c>
      <c r="EX424" s="183" t="s">
        <v>1859</v>
      </c>
      <c r="EY424" s="313">
        <v>46186</v>
      </c>
      <c r="EZ424" s="313"/>
      <c r="FA424" s="183"/>
      <c r="FB424" s="313"/>
      <c r="FC424" s="7"/>
      <c r="FD424" s="7" t="s">
        <v>3245</v>
      </c>
      <c r="FE424" s="7">
        <f t="shared" si="89"/>
        <v>3193</v>
      </c>
      <c r="FF424" s="72">
        <f t="shared" si="90"/>
        <v>6429</v>
      </c>
      <c r="FG424" t="s">
        <v>3517</v>
      </c>
    </row>
    <row r="425" spans="1:163" ht="17.25">
      <c r="A425" s="72">
        <v>459335118</v>
      </c>
      <c r="B425" s="304" t="s">
        <v>2132</v>
      </c>
      <c r="C425" s="72" t="s">
        <v>1778</v>
      </c>
      <c r="D425" s="72" t="s">
        <v>3559</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43</v>
      </c>
      <c r="AP425" s="306" t="str">
        <f t="shared" si="86"/>
        <v>FLOW</v>
      </c>
      <c r="AQ425" s="306"/>
      <c r="AR425" s="306"/>
      <c r="AS425" s="306"/>
      <c r="AT425" s="306"/>
      <c r="AU425" s="72" t="s">
        <v>1130</v>
      </c>
      <c r="AV425" s="310" t="s">
        <v>2276</v>
      </c>
      <c r="AW425" s="304" t="s">
        <v>2337</v>
      </c>
      <c r="AX425" s="311">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1120</v>
      </c>
      <c r="EU425" s="7" t="s">
        <v>2754</v>
      </c>
      <c r="EV425" s="7" t="s">
        <v>1111</v>
      </c>
      <c r="EW425" s="7" t="s">
        <v>1821</v>
      </c>
      <c r="EX425" s="183" t="s">
        <v>2032</v>
      </c>
      <c r="EY425" s="313">
        <v>46191</v>
      </c>
      <c r="EZ425" s="313"/>
      <c r="FA425" s="183"/>
      <c r="FB425" s="313"/>
      <c r="FC425" s="7"/>
      <c r="FD425" s="7" t="s">
        <v>3347</v>
      </c>
      <c r="FE425" s="7">
        <f t="shared" si="89"/>
        <v>6877</v>
      </c>
      <c r="FF425" s="72">
        <f t="shared" si="90"/>
        <v>13732</v>
      </c>
      <c r="FG425" t="s">
        <v>3517</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193</v>
      </c>
      <c r="AP426" s="306" t="str">
        <f t="shared" si="86"/>
        <v>FLOW</v>
      </c>
      <c r="AQ426" s="306"/>
      <c r="AR426" s="306"/>
      <c r="AS426" s="306"/>
      <c r="AT426" s="306"/>
      <c r="AU426" s="72" t="s">
        <v>944</v>
      </c>
      <c r="AV426" s="310" t="s">
        <v>880</v>
      </c>
      <c r="AW426" s="304" t="s">
        <v>384</v>
      </c>
      <c r="AX426" s="311">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1126</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3517</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43</v>
      </c>
      <c r="AP427" s="306" t="str">
        <f t="shared" si="86"/>
        <v>FLOW</v>
      </c>
      <c r="AQ427" s="306"/>
      <c r="AR427" s="306"/>
      <c r="AS427" s="306"/>
      <c r="AT427" s="306"/>
      <c r="AU427" s="72" t="s">
        <v>1130</v>
      </c>
      <c r="AV427" s="310" t="s">
        <v>2248</v>
      </c>
      <c r="AW427" s="304" t="s">
        <v>54</v>
      </c>
      <c r="AX427" s="311">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1127</v>
      </c>
      <c r="EU427" s="7" t="s">
        <v>3495</v>
      </c>
      <c r="EV427" s="7" t="s">
        <v>2465</v>
      </c>
      <c r="EW427" s="7" t="e">
        <v>#N/A</v>
      </c>
      <c r="EX427" s="183" t="e">
        <v>#N/A</v>
      </c>
      <c r="EY427" s="313" t="e">
        <v>#N/A</v>
      </c>
      <c r="EZ427" s="313"/>
      <c r="FA427" s="183"/>
      <c r="FB427" s="313"/>
      <c r="FC427" s="7"/>
      <c r="FD427" s="7" t="s">
        <v>3348</v>
      </c>
      <c r="FE427" s="7">
        <f t="shared" si="89"/>
        <v>3501</v>
      </c>
      <c r="FF427" s="72">
        <f t="shared" si="90"/>
        <v>7092</v>
      </c>
      <c r="FG427" t="s">
        <v>3517</v>
      </c>
    </row>
    <row r="428" spans="1:163" ht="17.25">
      <c r="A428" s="72">
        <v>460564240</v>
      </c>
      <c r="B428" s="304" t="s">
        <v>2099</v>
      </c>
      <c r="C428" s="72"/>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43</v>
      </c>
      <c r="AP428" s="306" t="str">
        <f t="shared" si="86"/>
        <v>FLOW</v>
      </c>
      <c r="AQ428" s="306"/>
      <c r="AR428" s="306"/>
      <c r="AS428" s="306"/>
      <c r="AT428" s="306"/>
      <c r="AU428" s="72" t="s">
        <v>1130</v>
      </c>
      <c r="AV428" s="310" t="s">
        <v>2244</v>
      </c>
      <c r="AW428" s="304" t="s">
        <v>234</v>
      </c>
      <c r="AX428" s="311">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1118</v>
      </c>
      <c r="EU428" s="7" t="s">
        <v>2755</v>
      </c>
      <c r="EV428" s="7" t="s">
        <v>1111</v>
      </c>
      <c r="EW428" s="7" t="s">
        <v>1802</v>
      </c>
      <c r="EX428" s="183" t="s">
        <v>1978</v>
      </c>
      <c r="EY428" s="313">
        <v>46184</v>
      </c>
      <c r="EZ428" s="313"/>
      <c r="FA428" s="183"/>
      <c r="FB428" s="313"/>
      <c r="FC428" s="7"/>
      <c r="FD428" s="7" t="s">
        <v>3197</v>
      </c>
      <c r="FE428" s="7">
        <f t="shared" si="89"/>
        <v>3883</v>
      </c>
      <c r="FF428" s="72">
        <f t="shared" si="90"/>
        <v>7819</v>
      </c>
      <c r="FG428" t="s">
        <v>3517</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3621</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104</v>
      </c>
      <c r="AP429" s="306" t="str">
        <f t="shared" si="86"/>
        <v>FLOW</v>
      </c>
      <c r="AQ429" s="306"/>
      <c r="AR429" s="306"/>
      <c r="AS429" s="306"/>
      <c r="AT429" s="306"/>
      <c r="AU429" s="72" t="s">
        <v>944</v>
      </c>
      <c r="AV429" s="310" t="s">
        <v>206</v>
      </c>
      <c r="AW429" s="304" t="s">
        <v>207</v>
      </c>
      <c r="AX429" s="311">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1124</v>
      </c>
      <c r="EU429" s="7" t="s">
        <v>2756</v>
      </c>
      <c r="EV429" s="7" t="s">
        <v>1111</v>
      </c>
      <c r="EW429" s="7" t="s">
        <v>1804</v>
      </c>
      <c r="EX429" s="183" t="s">
        <v>1935</v>
      </c>
      <c r="EY429" s="313">
        <v>46175</v>
      </c>
      <c r="EZ429" s="313"/>
      <c r="FA429" s="183"/>
      <c r="FB429" s="313"/>
      <c r="FC429" s="7"/>
      <c r="FD429" s="7" t="s">
        <v>3349</v>
      </c>
      <c r="FE429" s="7">
        <f t="shared" si="89"/>
        <v>8997</v>
      </c>
      <c r="FF429" s="72">
        <f t="shared" si="90"/>
        <v>35582</v>
      </c>
      <c r="FG429" t="s">
        <v>3517</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8"/>
      <c r="AF430" s="309" t="s">
        <v>1130</v>
      </c>
      <c r="AG430" s="7" t="s">
        <v>1130</v>
      </c>
      <c r="AH430" s="72" t="s">
        <v>284</v>
      </c>
      <c r="AI430" s="7" t="s">
        <v>1130</v>
      </c>
      <c r="AJ430" s="7" t="s">
        <v>1130</v>
      </c>
      <c r="AK430" s="7" t="s">
        <v>1130</v>
      </c>
      <c r="AL430" s="7">
        <v>9295</v>
      </c>
      <c r="AM430" s="255">
        <v>25154.26</v>
      </c>
      <c r="AN430" s="258">
        <v>27</v>
      </c>
      <c r="AO430" s="306">
        <v>43</v>
      </c>
      <c r="AP430" s="306" t="str">
        <f t="shared" si="86"/>
        <v>FLOW</v>
      </c>
      <c r="AQ430" s="306"/>
      <c r="AR430" s="306"/>
      <c r="AS430" s="306"/>
      <c r="AT430" s="306"/>
      <c r="AU430" s="72" t="s">
        <v>944</v>
      </c>
      <c r="AV430" s="310" t="s">
        <v>1673</v>
      </c>
      <c r="AW430" s="304" t="s">
        <v>178</v>
      </c>
      <c r="AX430" s="311">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1115</v>
      </c>
      <c r="EU430" s="7" t="s">
        <v>2757</v>
      </c>
      <c r="EV430" s="7" t="s">
        <v>1111</v>
      </c>
      <c r="EW430" s="7" t="s">
        <v>1802</v>
      </c>
      <c r="EX430" s="183" t="s">
        <v>1980</v>
      </c>
      <c r="EY430" s="313">
        <v>46177</v>
      </c>
      <c r="EZ430" s="313"/>
      <c r="FA430" s="183"/>
      <c r="FB430" s="313"/>
      <c r="FC430" s="7"/>
      <c r="FD430" s="7" t="s">
        <v>3079</v>
      </c>
      <c r="FE430" s="7">
        <f t="shared" si="89"/>
        <v>3065</v>
      </c>
      <c r="FF430" s="72">
        <f t="shared" si="90"/>
        <v>6145</v>
      </c>
      <c r="FG430" t="s">
        <v>3517</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132</v>
      </c>
      <c r="AP431" s="306" t="str">
        <f t="shared" si="86"/>
        <v>FLOW</v>
      </c>
      <c r="AQ431" s="306"/>
      <c r="AR431" s="306"/>
      <c r="AS431" s="306"/>
      <c r="AT431" s="306"/>
      <c r="AU431" s="72" t="s">
        <v>944</v>
      </c>
      <c r="AV431" s="310" t="s">
        <v>891</v>
      </c>
      <c r="AW431" s="304" t="s">
        <v>127</v>
      </c>
      <c r="AX431" s="311">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1127</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3517</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8"/>
      <c r="AF432" s="309" t="s">
        <v>1130</v>
      </c>
      <c r="AG432" s="7" t="s">
        <v>1130</v>
      </c>
      <c r="AH432" s="72" t="s">
        <v>781</v>
      </c>
      <c r="AI432" s="7" t="s">
        <v>1130</v>
      </c>
      <c r="AJ432" s="7" t="s">
        <v>1130</v>
      </c>
      <c r="AK432" s="7" t="s">
        <v>1130</v>
      </c>
      <c r="AL432" s="7">
        <v>8823</v>
      </c>
      <c r="AM432" s="255">
        <v>24727</v>
      </c>
      <c r="AN432" s="258">
        <v>27</v>
      </c>
      <c r="AO432" s="306">
        <v>43</v>
      </c>
      <c r="AP432" s="306" t="str">
        <f t="shared" si="86"/>
        <v>FLOW</v>
      </c>
      <c r="AQ432" s="306"/>
      <c r="AR432" s="306"/>
      <c r="AS432" s="306"/>
      <c r="AT432" s="306"/>
      <c r="AU432" s="72" t="s">
        <v>1794</v>
      </c>
      <c r="AV432" s="310" t="s">
        <v>1038</v>
      </c>
      <c r="AW432" s="304" t="s">
        <v>691</v>
      </c>
      <c r="AX432" s="311">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1117</v>
      </c>
      <c r="EU432" s="7" t="s">
        <v>2758</v>
      </c>
      <c r="EV432" s="7" t="s">
        <v>1111</v>
      </c>
      <c r="EW432" s="7" t="s">
        <v>1802</v>
      </c>
      <c r="EX432" s="183" t="s">
        <v>1934</v>
      </c>
      <c r="EY432" s="313">
        <v>46179</v>
      </c>
      <c r="EZ432" s="313"/>
      <c r="FA432" s="183"/>
      <c r="FB432" s="313"/>
      <c r="FC432" s="7"/>
      <c r="FD432" s="7" t="s">
        <v>3120</v>
      </c>
      <c r="FE432" s="7">
        <f t="shared" si="89"/>
        <v>2523</v>
      </c>
      <c r="FF432" s="72">
        <f t="shared" si="90"/>
        <v>5944</v>
      </c>
      <c r="FG432" t="s">
        <v>3517</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3562</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73</v>
      </c>
      <c r="AP433" s="306" t="str">
        <f t="shared" si="86"/>
        <v>FLOW</v>
      </c>
      <c r="AQ433" s="306"/>
      <c r="AR433" s="306"/>
      <c r="AS433" s="306"/>
      <c r="AT433" s="306"/>
      <c r="AU433" s="72" t="s">
        <v>1794</v>
      </c>
      <c r="AV433" s="310" t="s">
        <v>428</v>
      </c>
      <c r="AW433" s="304" t="s">
        <v>102</v>
      </c>
      <c r="AX433" s="311">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1116</v>
      </c>
      <c r="EU433" s="7" t="s">
        <v>2759</v>
      </c>
      <c r="EV433" s="7" t="s">
        <v>1111</v>
      </c>
      <c r="EW433" s="7" t="s">
        <v>1807</v>
      </c>
      <c r="EX433" s="183" t="s">
        <v>1816</v>
      </c>
      <c r="EY433" s="313">
        <v>46197</v>
      </c>
      <c r="EZ433" s="313"/>
      <c r="FA433" s="183"/>
      <c r="FB433" s="313"/>
      <c r="FC433" s="7"/>
      <c r="FD433" s="7" t="s">
        <v>3350</v>
      </c>
      <c r="FE433" s="7">
        <f t="shared" si="89"/>
        <v>3017</v>
      </c>
      <c r="FF433" s="72">
        <f t="shared" si="90"/>
        <v>10832</v>
      </c>
      <c r="FG433" t="s">
        <v>3517</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12</v>
      </c>
      <c r="AP434" s="306" t="str">
        <f t="shared" si="86"/>
        <v>STABLE</v>
      </c>
      <c r="AQ434" s="306"/>
      <c r="AR434" s="306"/>
      <c r="AS434" s="306"/>
      <c r="AT434" s="306"/>
      <c r="AU434" s="72" t="s">
        <v>1794</v>
      </c>
      <c r="AV434" s="310" t="s">
        <v>1421</v>
      </c>
      <c r="AW434" s="304" t="s">
        <v>271</v>
      </c>
      <c r="AX434" s="311">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4</v>
      </c>
      <c r="ES434" s="72">
        <f t="shared" si="88"/>
        <v>1</v>
      </c>
      <c r="ET434" s="72" t="s">
        <v>1128</v>
      </c>
      <c r="EU434" s="7" t="s">
        <v>2760</v>
      </c>
      <c r="EV434" s="7" t="s">
        <v>1111</v>
      </c>
      <c r="EW434" s="7" t="s">
        <v>1802</v>
      </c>
      <c r="EX434" s="183" t="s">
        <v>1981</v>
      </c>
      <c r="EY434" s="313">
        <v>46181</v>
      </c>
      <c r="EZ434" s="313"/>
      <c r="FA434" s="183"/>
      <c r="FB434" s="313"/>
      <c r="FC434" s="7"/>
      <c r="FD434" s="7" t="s">
        <v>3089</v>
      </c>
      <c r="FE434" s="7">
        <f t="shared" si="89"/>
        <v>3602</v>
      </c>
      <c r="FF434" s="72">
        <f t="shared" si="90"/>
        <v>7349</v>
      </c>
      <c r="FG434" t="s">
        <v>3517</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73</v>
      </c>
      <c r="AP435" s="306" t="str">
        <f t="shared" si="86"/>
        <v>FLOW</v>
      </c>
      <c r="AQ435" s="306"/>
      <c r="AR435" s="306"/>
      <c r="AS435" s="306"/>
      <c r="AT435" s="306"/>
      <c r="AU435" s="72" t="s">
        <v>1794</v>
      </c>
      <c r="AV435" s="310" t="s">
        <v>1674</v>
      </c>
      <c r="AW435" s="304" t="s">
        <v>130</v>
      </c>
      <c r="AX435" s="311">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1127</v>
      </c>
      <c r="EU435" s="7" t="s">
        <v>2761</v>
      </c>
      <c r="EV435" s="7" t="s">
        <v>1111</v>
      </c>
      <c r="EW435" s="7" t="s">
        <v>1830</v>
      </c>
      <c r="EX435" s="183" t="s">
        <v>1891</v>
      </c>
      <c r="EY435" s="313">
        <v>46176</v>
      </c>
      <c r="EZ435" s="313"/>
      <c r="FA435" s="183"/>
      <c r="FB435" s="313"/>
      <c r="FC435" s="7"/>
      <c r="FD435" s="7" t="s">
        <v>3351</v>
      </c>
      <c r="FE435" s="7">
        <f t="shared" si="89"/>
        <v>3997</v>
      </c>
      <c r="FF435" s="72">
        <f t="shared" si="90"/>
        <v>11689</v>
      </c>
      <c r="FG435" t="s">
        <v>3517</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163</v>
      </c>
      <c r="AP436" s="306" t="str">
        <f t="shared" si="86"/>
        <v>FLOW</v>
      </c>
      <c r="AQ436" s="306"/>
      <c r="AR436" s="306"/>
      <c r="AS436" s="306"/>
      <c r="AT436" s="306"/>
      <c r="AU436" s="72" t="s">
        <v>944</v>
      </c>
      <c r="AV436" s="310" t="s">
        <v>1032</v>
      </c>
      <c r="AW436" s="304" t="s">
        <v>829</v>
      </c>
      <c r="AX436" s="311">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1117</v>
      </c>
      <c r="EU436" s="7" t="s">
        <v>2762</v>
      </c>
      <c r="EV436" s="7" t="s">
        <v>1111</v>
      </c>
      <c r="EW436" s="7" t="s">
        <v>1809</v>
      </c>
      <c r="EX436" s="183" t="s">
        <v>1982</v>
      </c>
      <c r="EY436" s="313">
        <v>46178</v>
      </c>
      <c r="EZ436" s="313"/>
      <c r="FA436" s="183"/>
      <c r="FB436" s="313"/>
      <c r="FC436" s="7"/>
      <c r="FD436" s="7" t="s">
        <v>3352</v>
      </c>
      <c r="FE436" s="7">
        <f t="shared" si="89"/>
        <v>3364</v>
      </c>
      <c r="FF436" s="72">
        <f t="shared" si="90"/>
        <v>18164</v>
      </c>
      <c r="FG436" t="s">
        <v>3517</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72</v>
      </c>
      <c r="AP437" s="306" t="str">
        <f t="shared" si="86"/>
        <v>FLOW</v>
      </c>
      <c r="AQ437" s="306"/>
      <c r="AR437" s="306"/>
      <c r="AS437" s="306"/>
      <c r="AT437" s="306"/>
      <c r="AU437" s="72" t="s">
        <v>944</v>
      </c>
      <c r="AV437" s="310" t="s">
        <v>1675</v>
      </c>
      <c r="AW437" s="304" t="s">
        <v>660</v>
      </c>
      <c r="AX437" s="311">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1128</v>
      </c>
      <c r="EU437" s="7" t="s">
        <v>2763</v>
      </c>
      <c r="EV437" s="7" t="s">
        <v>1111</v>
      </c>
      <c r="EW437" s="7" t="s">
        <v>1809</v>
      </c>
      <c r="EX437" s="183" t="s">
        <v>1983</v>
      </c>
      <c r="EY437" s="313">
        <v>46178</v>
      </c>
      <c r="EZ437" s="313"/>
      <c r="FA437" s="183"/>
      <c r="FB437" s="313"/>
      <c r="FC437" s="7" t="s">
        <v>3629</v>
      </c>
      <c r="FD437" s="7" t="s">
        <v>3085</v>
      </c>
      <c r="FE437" s="7">
        <f t="shared" si="89"/>
        <v>456</v>
      </c>
      <c r="FF437" s="72">
        <f t="shared" si="90"/>
        <v>12790</v>
      </c>
      <c r="FG437" t="s">
        <v>3517</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132</v>
      </c>
      <c r="AP438" s="306" t="str">
        <f t="shared" si="86"/>
        <v>STABLE</v>
      </c>
      <c r="AQ438" s="306"/>
      <c r="AR438" s="306"/>
      <c r="AS438" s="306"/>
      <c r="AT438" s="306"/>
      <c r="AU438" s="72" t="s">
        <v>944</v>
      </c>
      <c r="AV438" s="310" t="s">
        <v>578</v>
      </c>
      <c r="AW438" s="304" t="s">
        <v>102</v>
      </c>
      <c r="AX438" s="311">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1119</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3517</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104</v>
      </c>
      <c r="AP439" s="306" t="str">
        <f t="shared" si="86"/>
        <v>FLOW</v>
      </c>
      <c r="AQ439" s="306"/>
      <c r="AR439" s="306"/>
      <c r="AS439" s="306"/>
      <c r="AT439" s="306"/>
      <c r="AU439" s="72" t="s">
        <v>944</v>
      </c>
      <c r="AV439" s="310" t="s">
        <v>849</v>
      </c>
      <c r="AW439" s="304" t="s">
        <v>99</v>
      </c>
      <c r="AX439" s="311">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1112</v>
      </c>
      <c r="EU439" s="7" t="s">
        <v>2764</v>
      </c>
      <c r="EV439" s="7" t="s">
        <v>1111</v>
      </c>
      <c r="EW439" s="7" t="e">
        <v>#N/A</v>
      </c>
      <c r="EX439" s="183" t="e">
        <v>#N/A</v>
      </c>
      <c r="EY439" s="313" t="e">
        <v>#N/A</v>
      </c>
      <c r="EZ439" s="313"/>
      <c r="FA439" s="183"/>
      <c r="FB439" s="313"/>
      <c r="FC439" s="7"/>
      <c r="FD439" s="7" t="s">
        <v>3162</v>
      </c>
      <c r="FE439" s="7">
        <f t="shared" si="89"/>
        <v>3870</v>
      </c>
      <c r="FF439" s="72">
        <f t="shared" si="90"/>
        <v>15018</v>
      </c>
      <c r="FG439" t="s">
        <v>3518</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43</v>
      </c>
      <c r="AP440" s="306" t="s">
        <v>1281</v>
      </c>
      <c r="AQ440" s="306"/>
      <c r="AR440" s="306"/>
      <c r="AS440" s="306"/>
      <c r="AT440" s="306"/>
      <c r="AU440" s="72" t="s">
        <v>1794</v>
      </c>
      <c r="AV440" s="310" t="s">
        <v>209</v>
      </c>
      <c r="AW440" s="304" t="s">
        <v>210</v>
      </c>
      <c r="AX440" s="311">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1124</v>
      </c>
      <c r="EU440" s="7" t="s">
        <v>2765</v>
      </c>
      <c r="EV440" s="7" t="s">
        <v>1111</v>
      </c>
      <c r="EW440" s="7" t="s">
        <v>1802</v>
      </c>
      <c r="EX440" s="183" t="s">
        <v>1984</v>
      </c>
      <c r="EY440" s="313">
        <v>46176</v>
      </c>
      <c r="EZ440" s="313"/>
      <c r="FA440" s="183"/>
      <c r="FB440" s="313"/>
      <c r="FC440" s="7"/>
      <c r="FD440" s="7" t="s">
        <v>3353</v>
      </c>
      <c r="FE440" s="7">
        <f t="shared" si="89"/>
        <v>2679</v>
      </c>
      <c r="FF440" s="72">
        <f t="shared" si="90"/>
        <v>5989</v>
      </c>
      <c r="FG440" t="s">
        <v>3517</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163</v>
      </c>
      <c r="AP441" s="306" t="str">
        <f t="shared" si="86"/>
        <v>FLOW</v>
      </c>
      <c r="AQ441" s="306"/>
      <c r="AR441" s="306"/>
      <c r="AS441" s="306"/>
      <c r="AT441" s="306"/>
      <c r="AU441" s="72" t="s">
        <v>944</v>
      </c>
      <c r="AV441" s="310" t="s">
        <v>1071</v>
      </c>
      <c r="AW441" s="304" t="s">
        <v>130</v>
      </c>
      <c r="AX441" s="311">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1118</v>
      </c>
      <c r="EU441" s="7" t="s">
        <v>2766</v>
      </c>
      <c r="EV441" s="7" t="s">
        <v>1111</v>
      </c>
      <c r="EW441" s="7" t="s">
        <v>1821</v>
      </c>
      <c r="EX441" s="183" t="s">
        <v>1971</v>
      </c>
      <c r="EY441" s="313">
        <v>46178</v>
      </c>
      <c r="EZ441" s="313"/>
      <c r="FA441" s="183"/>
      <c r="FB441" s="313"/>
      <c r="FC441" s="7"/>
      <c r="FD441" s="7" t="s">
        <v>3354</v>
      </c>
      <c r="FE441" s="7">
        <f t="shared" si="89"/>
        <v>-9808.0099999999948</v>
      </c>
      <c r="FF441" s="72">
        <f t="shared" si="90"/>
        <v>36188.990000000005</v>
      </c>
      <c r="FG441" t="s">
        <v>3517</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163</v>
      </c>
      <c r="AP442" s="306" t="str">
        <f t="shared" si="86"/>
        <v>FLOW</v>
      </c>
      <c r="AQ442" s="306"/>
      <c r="AR442" s="306"/>
      <c r="AS442" s="306"/>
      <c r="AT442" s="306"/>
      <c r="AU442" s="72" t="s">
        <v>944</v>
      </c>
      <c r="AV442" s="310" t="s">
        <v>764</v>
      </c>
      <c r="AW442" s="304" t="s">
        <v>99</v>
      </c>
      <c r="AX442" s="311">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1121</v>
      </c>
      <c r="EU442" s="7" t="s">
        <v>2767</v>
      </c>
      <c r="EV442" s="7" t="s">
        <v>1111</v>
      </c>
      <c r="EW442" s="7" t="s">
        <v>1804</v>
      </c>
      <c r="EX442" s="183" t="s">
        <v>1812</v>
      </c>
      <c r="EY442" s="313">
        <v>46177</v>
      </c>
      <c r="EZ442" s="313"/>
      <c r="FA442" s="183"/>
      <c r="FB442" s="313"/>
      <c r="FC442" s="7"/>
      <c r="FD442" s="7" t="s">
        <v>3310</v>
      </c>
      <c r="FE442" s="7">
        <f t="shared" si="89"/>
        <v>3301</v>
      </c>
      <c r="FF442" s="72">
        <f t="shared" si="90"/>
        <v>17699</v>
      </c>
      <c r="FG442" t="s">
        <v>3517</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43</v>
      </c>
      <c r="AP443" s="306" t="str">
        <f t="shared" si="86"/>
        <v>STABLE</v>
      </c>
      <c r="AQ443" s="306"/>
      <c r="AR443" s="306"/>
      <c r="AS443" s="306"/>
      <c r="AT443" s="306"/>
      <c r="AU443" s="72" t="s">
        <v>1794</v>
      </c>
      <c r="AV443" s="310" t="s">
        <v>1676</v>
      </c>
      <c r="AW443" s="304" t="s">
        <v>234</v>
      </c>
      <c r="AX443" s="311">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1118</v>
      </c>
      <c r="EU443" s="7" t="s">
        <v>2768</v>
      </c>
      <c r="EV443" s="7" t="s">
        <v>1111</v>
      </c>
      <c r="EW443" s="7" t="e">
        <v>#N/A</v>
      </c>
      <c r="EX443" s="183" t="e">
        <v>#N/A</v>
      </c>
      <c r="EY443" s="313" t="e">
        <v>#N/A</v>
      </c>
      <c r="EZ443" s="313"/>
      <c r="FA443" s="183"/>
      <c r="FB443" s="313"/>
      <c r="FC443" s="7"/>
      <c r="FD443" s="7" t="s">
        <v>3355</v>
      </c>
      <c r="FE443" s="7">
        <f t="shared" si="89"/>
        <v>3612</v>
      </c>
      <c r="FF443" s="72">
        <f t="shared" si="90"/>
        <v>7196</v>
      </c>
      <c r="FG443" t="s">
        <v>3518</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12</v>
      </c>
      <c r="AP444" s="306" t="str">
        <f t="shared" si="86"/>
        <v>STABLE</v>
      </c>
      <c r="AQ444" s="306"/>
      <c r="AR444" s="306"/>
      <c r="AS444" s="306"/>
      <c r="AT444" s="306"/>
      <c r="AU444" s="72" t="s">
        <v>1794</v>
      </c>
      <c r="AV444" s="310" t="s">
        <v>314</v>
      </c>
      <c r="AW444" s="304" t="s">
        <v>99</v>
      </c>
      <c r="AX444" s="311">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1121</v>
      </c>
      <c r="EU444" s="7" t="s">
        <v>2769</v>
      </c>
      <c r="EV444" s="7" t="s">
        <v>1111</v>
      </c>
      <c r="EW444" s="7" t="s">
        <v>1807</v>
      </c>
      <c r="EX444" s="183" t="s">
        <v>1846</v>
      </c>
      <c r="EY444" s="313">
        <v>46186</v>
      </c>
      <c r="EZ444" s="313"/>
      <c r="FA444" s="183"/>
      <c r="FB444" s="313"/>
      <c r="FC444" s="7"/>
      <c r="FD444" s="7" t="s">
        <v>3356</v>
      </c>
      <c r="FE444" s="7">
        <f t="shared" si="89"/>
        <v>3145.78</v>
      </c>
      <c r="FF444" s="72">
        <f t="shared" si="90"/>
        <v>6284.7800000000007</v>
      </c>
      <c r="FG444" t="s">
        <v>3517</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43</v>
      </c>
      <c r="AP445" s="306" t="str">
        <f t="shared" si="86"/>
        <v>FLOW</v>
      </c>
      <c r="AQ445" s="306"/>
      <c r="AR445" s="306"/>
      <c r="AS445" s="306"/>
      <c r="AT445" s="306"/>
      <c r="AU445" s="72" t="s">
        <v>1130</v>
      </c>
      <c r="AV445" s="310" t="s">
        <v>3036</v>
      </c>
      <c r="AW445" s="304" t="s">
        <v>210</v>
      </c>
      <c r="AX445" s="311">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1126</v>
      </c>
      <c r="EU445" s="7" t="e">
        <v>#N/A</v>
      </c>
      <c r="EV445" s="7" t="e">
        <v>#N/A</v>
      </c>
      <c r="EW445" s="7" t="e">
        <v>#N/A</v>
      </c>
      <c r="EX445" s="183" t="e">
        <v>#N/A</v>
      </c>
      <c r="EY445" s="313" t="e">
        <v>#N/A</v>
      </c>
      <c r="EZ445" s="313"/>
      <c r="FA445" s="183"/>
      <c r="FB445" s="313"/>
      <c r="FC445" s="7"/>
      <c r="FD445" s="7">
        <v>0</v>
      </c>
      <c r="FE445" s="7">
        <f t="shared" si="89"/>
        <v>3497</v>
      </c>
      <c r="FF445" s="72">
        <f t="shared" si="90"/>
        <v>6958</v>
      </c>
      <c r="FG445" t="s">
        <v>3518</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43</v>
      </c>
      <c r="AP446" s="306" t="str">
        <f t="shared" si="86"/>
        <v>FLOW</v>
      </c>
      <c r="AQ446" s="306"/>
      <c r="AR446" s="306"/>
      <c r="AS446" s="306"/>
      <c r="AT446" s="306"/>
      <c r="AU446" s="72" t="s">
        <v>1130</v>
      </c>
      <c r="AV446" s="310" t="s">
        <v>2246</v>
      </c>
      <c r="AW446" s="304" t="s">
        <v>178</v>
      </c>
      <c r="AX446" s="311">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1127</v>
      </c>
      <c r="EU446" s="7" t="s">
        <v>2770</v>
      </c>
      <c r="EV446" s="7" t="s">
        <v>1111</v>
      </c>
      <c r="EW446" s="7" t="s">
        <v>1809</v>
      </c>
      <c r="EX446" s="183" t="s">
        <v>1852</v>
      </c>
      <c r="EY446" s="313">
        <v>46184</v>
      </c>
      <c r="EZ446" s="313"/>
      <c r="FA446" s="183"/>
      <c r="FB446" s="313"/>
      <c r="FC446" s="7"/>
      <c r="FD446" s="7" t="s">
        <v>3118</v>
      </c>
      <c r="FE446" s="7">
        <f t="shared" si="89"/>
        <v>3544</v>
      </c>
      <c r="FF446" s="72">
        <f t="shared" si="90"/>
        <v>7088</v>
      </c>
      <c r="FG446" t="s">
        <v>3517</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8"/>
      <c r="AF447" s="309" t="s">
        <v>1130</v>
      </c>
      <c r="AG447" s="7" t="s">
        <v>1130</v>
      </c>
      <c r="AH447" s="72" t="s">
        <v>722</v>
      </c>
      <c r="AI447" s="7" t="s">
        <v>1130</v>
      </c>
      <c r="AJ447" s="7" t="s">
        <v>1130</v>
      </c>
      <c r="AK447" s="7" t="s">
        <v>1130</v>
      </c>
      <c r="AL447" s="7">
        <v>24354</v>
      </c>
      <c r="AM447" s="255">
        <v>22860</v>
      </c>
      <c r="AN447" s="258">
        <v>57</v>
      </c>
      <c r="AO447" s="306">
        <v>73</v>
      </c>
      <c r="AP447" s="306" t="str">
        <f t="shared" si="86"/>
        <v>FLOW</v>
      </c>
      <c r="AQ447" s="306"/>
      <c r="AR447" s="306"/>
      <c r="AS447" s="306"/>
      <c r="AT447" s="306"/>
      <c r="AU447" s="72" t="s">
        <v>1794</v>
      </c>
      <c r="AV447" s="310" t="s">
        <v>1434</v>
      </c>
      <c r="AW447" s="304" t="s">
        <v>207</v>
      </c>
      <c r="AX447" s="311">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1119</v>
      </c>
      <c r="EU447" s="7" t="s">
        <v>2771</v>
      </c>
      <c r="EV447" s="7" t="s">
        <v>1111</v>
      </c>
      <c r="EW447" s="7" t="s">
        <v>1802</v>
      </c>
      <c r="EX447" s="183" t="s">
        <v>1896</v>
      </c>
      <c r="EY447" s="313">
        <v>46179</v>
      </c>
      <c r="EZ447" s="313"/>
      <c r="FA447" s="183"/>
      <c r="FB447" s="313"/>
      <c r="FC447" s="7"/>
      <c r="FD447" s="7" t="s">
        <v>3357</v>
      </c>
      <c r="FE447" s="7">
        <f t="shared" si="89"/>
        <v>11817</v>
      </c>
      <c r="FF447" s="72">
        <f t="shared" si="90"/>
        <v>35372</v>
      </c>
      <c r="FG447" t="s">
        <v>3517</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73</v>
      </c>
      <c r="AP448" s="306" t="str">
        <f t="shared" ref="AP448:AP511" si="98">IF(AO448=0,"RB",IF(AO448&lt;AN448,"STABLE",IF(AO448&gt;AN448,"FLOW","SAME")))</f>
        <v>STABLE</v>
      </c>
      <c r="AQ448" s="306"/>
      <c r="AR448" s="306"/>
      <c r="AS448" s="306"/>
      <c r="AT448" s="306"/>
      <c r="AU448" s="72" t="s">
        <v>944</v>
      </c>
      <c r="AV448" s="310" t="s">
        <v>287</v>
      </c>
      <c r="AW448" s="304" t="s">
        <v>51</v>
      </c>
      <c r="AX448" s="311">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3">
        <v>46177</v>
      </c>
      <c r="EZ448" s="313"/>
      <c r="FA448" s="183"/>
      <c r="FB448" s="313"/>
      <c r="FC448" s="7"/>
      <c r="FD448" s="7" t="s">
        <v>3358</v>
      </c>
      <c r="FE448" s="7">
        <f t="shared" si="89"/>
        <v>2865</v>
      </c>
      <c r="FF448" s="72">
        <f t="shared" si="90"/>
        <v>11164</v>
      </c>
      <c r="FG448" t="s">
        <v>3517</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12</v>
      </c>
      <c r="AP449" s="306" t="str">
        <f t="shared" si="98"/>
        <v>STABLE</v>
      </c>
      <c r="AQ449" s="306"/>
      <c r="AR449" s="306"/>
      <c r="AS449" s="306"/>
      <c r="AT449" s="306"/>
      <c r="AU449" s="72" t="s">
        <v>1130</v>
      </c>
      <c r="AV449" s="310" t="s">
        <v>2264</v>
      </c>
      <c r="AW449" s="304" t="s">
        <v>87</v>
      </c>
      <c r="AX449" s="311">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1124</v>
      </c>
      <c r="EU449" s="7" t="s">
        <v>2773</v>
      </c>
      <c r="EV449" s="7" t="s">
        <v>1111</v>
      </c>
      <c r="EW449" s="7" t="s">
        <v>1830</v>
      </c>
      <c r="EX449" s="183" t="s">
        <v>3601</v>
      </c>
      <c r="EY449" s="313">
        <v>46185</v>
      </c>
      <c r="EZ449" s="313"/>
      <c r="FA449" s="183"/>
      <c r="FB449" s="313"/>
      <c r="FC449" s="7"/>
      <c r="FD449" s="7" t="s">
        <v>3359</v>
      </c>
      <c r="FE449" s="7">
        <f t="shared" ref="FE449:FE512" si="101">IF((J449+R449)&lt;=I449+R449,(J449+R449),((I449-(I449*(M449+1)-(I449+J449)))+R449))</f>
        <v>3576</v>
      </c>
      <c r="FF449" s="72">
        <f t="shared" ref="FF449:FF512" si="102">I449+J449+FD449</f>
        <v>7069</v>
      </c>
      <c r="FG449" t="s">
        <v>3517</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43</v>
      </c>
      <c r="AP450" s="306" t="str">
        <f t="shared" si="98"/>
        <v>FLOW</v>
      </c>
      <c r="AQ450" s="306"/>
      <c r="AR450" s="306"/>
      <c r="AS450" s="306"/>
      <c r="AT450" s="306"/>
      <c r="AU450" s="72" t="s">
        <v>1794</v>
      </c>
      <c r="AV450" s="310" t="s">
        <v>1677</v>
      </c>
      <c r="AW450" s="304" t="s">
        <v>127</v>
      </c>
      <c r="AX450" s="311">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1117</v>
      </c>
      <c r="EU450" s="7" t="s">
        <v>2774</v>
      </c>
      <c r="EV450" s="7" t="s">
        <v>1111</v>
      </c>
      <c r="EW450" s="7" t="s">
        <v>1802</v>
      </c>
      <c r="EX450" s="183" t="s">
        <v>1985</v>
      </c>
      <c r="EY450" s="313">
        <v>46179</v>
      </c>
      <c r="EZ450" s="313"/>
      <c r="FA450" s="183"/>
      <c r="FB450" s="313"/>
      <c r="FC450" s="7"/>
      <c r="FD450" s="7" t="s">
        <v>3360</v>
      </c>
      <c r="FE450" s="7">
        <f t="shared" si="101"/>
        <v>3482</v>
      </c>
      <c r="FF450" s="72">
        <f t="shared" si="102"/>
        <v>6976</v>
      </c>
      <c r="FG450" t="s">
        <v>3517</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162</v>
      </c>
      <c r="AP451" s="306" t="str">
        <f t="shared" si="98"/>
        <v>FLOW</v>
      </c>
      <c r="AQ451" s="306"/>
      <c r="AR451" s="306"/>
      <c r="AS451" s="306"/>
      <c r="AT451" s="306"/>
      <c r="AU451" s="72" t="s">
        <v>944</v>
      </c>
      <c r="AV451" s="310" t="s">
        <v>446</v>
      </c>
      <c r="AW451" s="304" t="s">
        <v>54</v>
      </c>
      <c r="AX451" s="311">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1112</v>
      </c>
      <c r="EU451" s="7" t="s">
        <v>2775</v>
      </c>
      <c r="EV451" s="7" t="s">
        <v>1111</v>
      </c>
      <c r="EW451" s="7" t="s">
        <v>1830</v>
      </c>
      <c r="EX451" s="183" t="s">
        <v>1986</v>
      </c>
      <c r="EY451" s="313">
        <v>46177</v>
      </c>
      <c r="EZ451" s="313"/>
      <c r="FA451" s="183"/>
      <c r="FB451" s="313"/>
      <c r="FC451" s="7"/>
      <c r="FD451" s="7" t="s">
        <v>3361</v>
      </c>
      <c r="FE451" s="7">
        <f t="shared" si="101"/>
        <v>493</v>
      </c>
      <c r="FF451" s="72">
        <f t="shared" si="102"/>
        <v>13084</v>
      </c>
      <c r="FG451" t="s">
        <v>3517</v>
      </c>
    </row>
    <row r="452" spans="1:163" ht="17.25">
      <c r="A452" s="72">
        <v>460260039</v>
      </c>
      <c r="B452" s="304" t="s">
        <v>2147</v>
      </c>
      <c r="C452" s="72" t="s">
        <v>1778</v>
      </c>
      <c r="D452" s="72" t="s">
        <v>3539</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43</v>
      </c>
      <c r="AP452" s="306" t="str">
        <f t="shared" si="98"/>
        <v>FLOW</v>
      </c>
      <c r="AQ452" s="306"/>
      <c r="AR452" s="306"/>
      <c r="AS452" s="306"/>
      <c r="AT452" s="306"/>
      <c r="AU452" s="72" t="s">
        <v>1130</v>
      </c>
      <c r="AV452" s="310" t="s">
        <v>2291</v>
      </c>
      <c r="AW452" s="304" t="s">
        <v>157</v>
      </c>
      <c r="AX452" s="311">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1128</v>
      </c>
      <c r="EU452" s="7" t="s">
        <v>2776</v>
      </c>
      <c r="EV452" s="7" t="s">
        <v>1111</v>
      </c>
      <c r="EW452" s="7" t="s">
        <v>1821</v>
      </c>
      <c r="EX452" s="183" t="s">
        <v>1821</v>
      </c>
      <c r="EY452" s="313">
        <v>46190</v>
      </c>
      <c r="EZ452" s="313"/>
      <c r="FA452" s="183"/>
      <c r="FB452" s="313"/>
      <c r="FC452" s="7"/>
      <c r="FD452" s="7" t="s">
        <v>3362</v>
      </c>
      <c r="FE452" s="7">
        <f t="shared" si="101"/>
        <v>2996</v>
      </c>
      <c r="FF452" s="72">
        <f t="shared" si="102"/>
        <v>6504</v>
      </c>
      <c r="FG452" t="s">
        <v>3517</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104</v>
      </c>
      <c r="AP453" s="306" t="str">
        <f t="shared" si="98"/>
        <v>FLOW</v>
      </c>
      <c r="AQ453" s="306"/>
      <c r="AR453" s="306"/>
      <c r="AS453" s="306"/>
      <c r="AT453" s="306"/>
      <c r="AU453" s="72" t="s">
        <v>1794</v>
      </c>
      <c r="AV453" s="310" t="s">
        <v>867</v>
      </c>
      <c r="AW453" s="304" t="s">
        <v>391</v>
      </c>
      <c r="AX453" s="311">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1</v>
      </c>
      <c r="ES453" s="72">
        <f t="shared" si="100"/>
        <v>1</v>
      </c>
      <c r="ET453" s="72" t="s">
        <v>1113</v>
      </c>
      <c r="EU453" s="7" t="s">
        <v>2777</v>
      </c>
      <c r="EV453" s="7" t="s">
        <v>1111</v>
      </c>
      <c r="EW453" s="7" t="s">
        <v>1802</v>
      </c>
      <c r="EX453" s="183" t="s">
        <v>1987</v>
      </c>
      <c r="EY453" s="313">
        <v>46177</v>
      </c>
      <c r="EZ453" s="313"/>
      <c r="FA453" s="183"/>
      <c r="FB453" s="313"/>
      <c r="FC453" s="7"/>
      <c r="FD453" s="7" t="s">
        <v>3363</v>
      </c>
      <c r="FE453" s="7">
        <f t="shared" si="101"/>
        <v>3135</v>
      </c>
      <c r="FF453" s="72">
        <f t="shared" si="102"/>
        <v>12252</v>
      </c>
      <c r="FG453" t="s">
        <v>3517</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12</v>
      </c>
      <c r="AP454" s="306" t="str">
        <f t="shared" si="98"/>
        <v>STABLE</v>
      </c>
      <c r="AQ454" s="306"/>
      <c r="AR454" s="306"/>
      <c r="AS454" s="306"/>
      <c r="AT454" s="306"/>
      <c r="AU454" s="72" t="s">
        <v>1794</v>
      </c>
      <c r="AV454" s="310" t="s">
        <v>512</v>
      </c>
      <c r="AW454" s="304" t="s">
        <v>513</v>
      </c>
      <c r="AX454" s="311">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1126</v>
      </c>
      <c r="EU454" s="7" t="s">
        <v>2778</v>
      </c>
      <c r="EV454" s="7" t="s">
        <v>1111</v>
      </c>
      <c r="EW454" s="7" t="s">
        <v>1802</v>
      </c>
      <c r="EX454" s="183" t="s">
        <v>1871</v>
      </c>
      <c r="EY454" s="313">
        <v>46183</v>
      </c>
      <c r="EZ454" s="313"/>
      <c r="FA454" s="183"/>
      <c r="FB454" s="313"/>
      <c r="FC454" s="7"/>
      <c r="FD454" s="7" t="s">
        <v>3364</v>
      </c>
      <c r="FE454" s="7">
        <f t="shared" si="101"/>
        <v>5884</v>
      </c>
      <c r="FF454" s="72">
        <f t="shared" si="102"/>
        <v>11912</v>
      </c>
      <c r="FG454" t="s">
        <v>3517</v>
      </c>
    </row>
    <row r="455" spans="1:163" ht="17.25">
      <c r="A455" s="72">
        <v>460051993</v>
      </c>
      <c r="B455" s="304" t="s">
        <v>661</v>
      </c>
      <c r="C455" s="72"/>
      <c r="D455" s="72"/>
      <c r="E455" s="72"/>
      <c r="F455" s="72"/>
      <c r="G455" s="306"/>
      <c r="H455" s="306"/>
      <c r="I455" s="72">
        <v>3380</v>
      </c>
      <c r="J455" s="72">
        <v>6677</v>
      </c>
      <c r="K455" s="258">
        <f t="shared" si="94"/>
        <v>3581</v>
      </c>
      <c r="L455" s="258">
        <f t="shared" si="95"/>
        <v>10487</v>
      </c>
      <c r="M455" s="315">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73</v>
      </c>
      <c r="AP455" s="306" t="str">
        <f t="shared" si="98"/>
        <v>FLOW</v>
      </c>
      <c r="AQ455" s="306"/>
      <c r="AR455" s="306"/>
      <c r="AS455" s="306"/>
      <c r="AT455" s="306"/>
      <c r="AU455" s="72" t="s">
        <v>1794</v>
      </c>
      <c r="AV455" s="310" t="s">
        <v>663</v>
      </c>
      <c r="AW455" s="304" t="s">
        <v>99</v>
      </c>
      <c r="AX455" s="311">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1116</v>
      </c>
      <c r="EU455" s="7" t="s">
        <v>2779</v>
      </c>
      <c r="EV455" s="7" t="s">
        <v>1111</v>
      </c>
      <c r="EW455" s="7" t="s">
        <v>1807</v>
      </c>
      <c r="EX455" s="183" t="s">
        <v>1816</v>
      </c>
      <c r="EY455" s="313">
        <v>46197</v>
      </c>
      <c r="EZ455" s="313"/>
      <c r="FA455" s="183"/>
      <c r="FB455" s="313"/>
      <c r="FC455" s="7"/>
      <c r="FD455" s="7" t="s">
        <v>3365</v>
      </c>
      <c r="FE455" s="7">
        <f t="shared" si="101"/>
        <v>3581</v>
      </c>
      <c r="FF455" s="72">
        <f t="shared" si="102"/>
        <v>10487</v>
      </c>
      <c r="FG455" t="s">
        <v>3517</v>
      </c>
    </row>
    <row r="456" spans="1:163" ht="17.25">
      <c r="A456" s="72">
        <v>461546516</v>
      </c>
      <c r="B456" s="304" t="s">
        <v>2107</v>
      </c>
      <c r="C456" s="72" t="s">
        <v>1776</v>
      </c>
      <c r="D456" s="72" t="s">
        <v>3623</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43</v>
      </c>
      <c r="AP456" s="306" t="str">
        <f t="shared" si="98"/>
        <v>FLOW</v>
      </c>
      <c r="AQ456" s="306"/>
      <c r="AR456" s="306"/>
      <c r="AS456" s="306"/>
      <c r="AT456" s="306"/>
      <c r="AU456" s="72" t="s">
        <v>1130</v>
      </c>
      <c r="AV456" s="310" t="s">
        <v>2252</v>
      </c>
      <c r="AW456" s="304" t="s">
        <v>54</v>
      </c>
      <c r="AX456" s="311">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1116</v>
      </c>
      <c r="EU456" s="7" t="s">
        <v>2780</v>
      </c>
      <c r="EV456" s="7" t="s">
        <v>1111</v>
      </c>
      <c r="EW456" s="7" t="s">
        <v>1807</v>
      </c>
      <c r="EX456" s="183" t="s">
        <v>1816</v>
      </c>
      <c r="EY456" s="313">
        <v>46193</v>
      </c>
      <c r="EZ456" s="313"/>
      <c r="FA456" s="183"/>
      <c r="FB456" s="313"/>
      <c r="FC456" s="7"/>
      <c r="FD456" s="7" t="s">
        <v>3366</v>
      </c>
      <c r="FE456" s="7">
        <f t="shared" si="101"/>
        <v>2701</v>
      </c>
      <c r="FF456" s="72">
        <f t="shared" si="102"/>
        <v>5406</v>
      </c>
      <c r="FG456" t="s">
        <v>3517</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162</v>
      </c>
      <c r="AP457" s="306" t="str">
        <f t="shared" si="98"/>
        <v>FLOW</v>
      </c>
      <c r="AQ457" s="306"/>
      <c r="AR457" s="306"/>
      <c r="AS457" s="306"/>
      <c r="AT457" s="306"/>
      <c r="AU457" s="72" t="s">
        <v>944</v>
      </c>
      <c r="AV457" s="310" t="s">
        <v>218</v>
      </c>
      <c r="AW457" s="304" t="s">
        <v>25</v>
      </c>
      <c r="AX457" s="311">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1124</v>
      </c>
      <c r="EU457" s="7" t="s">
        <v>2781</v>
      </c>
      <c r="EV457" s="7" t="s">
        <v>1111</v>
      </c>
      <c r="EW457" s="7" t="s">
        <v>1809</v>
      </c>
      <c r="EX457" s="183" t="s">
        <v>1890</v>
      </c>
      <c r="EY457" s="313">
        <v>46177</v>
      </c>
      <c r="EZ457" s="313"/>
      <c r="FA457" s="183"/>
      <c r="FB457" s="313"/>
      <c r="FC457" s="7"/>
      <c r="FD457" s="7" t="s">
        <v>3367</v>
      </c>
      <c r="FE457" s="7">
        <f t="shared" si="101"/>
        <v>3012</v>
      </c>
      <c r="FF457" s="72">
        <f t="shared" si="102"/>
        <v>15488</v>
      </c>
      <c r="FG457" t="s">
        <v>3517</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43</v>
      </c>
      <c r="AP458" s="306" t="str">
        <f t="shared" si="98"/>
        <v>STABLE</v>
      </c>
      <c r="AQ458" s="306"/>
      <c r="AR458" s="306"/>
      <c r="AS458" s="306"/>
      <c r="AT458" s="306"/>
      <c r="AU458" s="72" t="s">
        <v>1794</v>
      </c>
      <c r="AV458" s="310" t="s">
        <v>1678</v>
      </c>
      <c r="AW458" s="304" t="s">
        <v>210</v>
      </c>
      <c r="AX458" s="311">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1122</v>
      </c>
      <c r="EU458" s="7" t="s">
        <v>2782</v>
      </c>
      <c r="EV458" s="7" t="s">
        <v>1111</v>
      </c>
      <c r="EW458" s="7" t="s">
        <v>1807</v>
      </c>
      <c r="EX458" s="183" t="s">
        <v>1988</v>
      </c>
      <c r="EY458" s="313">
        <v>46183</v>
      </c>
      <c r="EZ458" s="313"/>
      <c r="FA458" s="183"/>
      <c r="FB458" s="313"/>
      <c r="FC458" s="7"/>
      <c r="FD458" s="7" t="s">
        <v>3289</v>
      </c>
      <c r="FE458" s="7">
        <f t="shared" si="101"/>
        <v>52</v>
      </c>
      <c r="FF458" s="72">
        <f t="shared" si="102"/>
        <v>6744</v>
      </c>
      <c r="FG458" t="s">
        <v>3517</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104</v>
      </c>
      <c r="AP459" s="306" t="str">
        <f t="shared" si="98"/>
        <v>STABLE</v>
      </c>
      <c r="AQ459" s="306"/>
      <c r="AR459" s="306"/>
      <c r="AS459" s="306"/>
      <c r="AT459" s="306"/>
      <c r="AU459" s="72" t="s">
        <v>944</v>
      </c>
      <c r="AV459" s="310" t="s">
        <v>1029</v>
      </c>
      <c r="AW459" s="304" t="s">
        <v>234</v>
      </c>
      <c r="AX459" s="311">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1118</v>
      </c>
      <c r="EU459" s="7" t="s">
        <v>2783</v>
      </c>
      <c r="EV459" s="7" t="s">
        <v>1111</v>
      </c>
      <c r="EW459" s="7" t="s">
        <v>1821</v>
      </c>
      <c r="EX459" s="183" t="s">
        <v>1971</v>
      </c>
      <c r="EY459" s="313">
        <v>46179</v>
      </c>
      <c r="EZ459" s="313"/>
      <c r="FA459" s="183"/>
      <c r="FB459" s="313"/>
      <c r="FC459" s="7"/>
      <c r="FD459" s="7" t="s">
        <v>3368</v>
      </c>
      <c r="FE459" s="7">
        <f t="shared" si="101"/>
        <v>4877</v>
      </c>
      <c r="FF459" s="72">
        <f t="shared" si="102"/>
        <v>23196</v>
      </c>
      <c r="FG459" t="s">
        <v>3517</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43</v>
      </c>
      <c r="AP460" s="306" t="str">
        <f t="shared" si="98"/>
        <v>FLOW</v>
      </c>
      <c r="AQ460" s="306"/>
      <c r="AR460" s="306"/>
      <c r="AS460" s="306"/>
      <c r="AT460" s="306"/>
      <c r="AU460" s="72" t="s">
        <v>1794</v>
      </c>
      <c r="AV460" s="310" t="s">
        <v>1037</v>
      </c>
      <c r="AW460" s="304" t="s">
        <v>102</v>
      </c>
      <c r="AX460" s="311">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1129</v>
      </c>
      <c r="EU460" s="7" t="s">
        <v>2784</v>
      </c>
      <c r="EV460" s="7" t="s">
        <v>1111</v>
      </c>
      <c r="EW460" s="7" t="s">
        <v>1830</v>
      </c>
      <c r="EX460" s="183" t="s">
        <v>1989</v>
      </c>
      <c r="EY460" s="313">
        <v>46181</v>
      </c>
      <c r="EZ460" s="313"/>
      <c r="FA460" s="183"/>
      <c r="FB460" s="313"/>
      <c r="FC460" s="7"/>
      <c r="FD460" s="7" t="s">
        <v>3342</v>
      </c>
      <c r="FE460" s="7">
        <f t="shared" si="101"/>
        <v>3299</v>
      </c>
      <c r="FF460" s="72">
        <f t="shared" si="102"/>
        <v>6676</v>
      </c>
      <c r="FG460" t="s">
        <v>3517</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43</v>
      </c>
      <c r="AP461" s="306" t="str">
        <f t="shared" si="98"/>
        <v>FLOW</v>
      </c>
      <c r="AQ461" s="306"/>
      <c r="AR461" s="306"/>
      <c r="AS461" s="306"/>
      <c r="AT461" s="306"/>
      <c r="AU461" s="72" t="s">
        <v>1794</v>
      </c>
      <c r="AV461" s="310" t="s">
        <v>1036</v>
      </c>
      <c r="AW461" s="304" t="s">
        <v>102</v>
      </c>
      <c r="AX461" s="311">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1117</v>
      </c>
      <c r="EU461" s="7" t="s">
        <v>2785</v>
      </c>
      <c r="EV461" s="7" t="s">
        <v>1111</v>
      </c>
      <c r="EW461" s="7" t="s">
        <v>1802</v>
      </c>
      <c r="EX461" s="183" t="s">
        <v>1990</v>
      </c>
      <c r="EY461" s="313">
        <v>46180</v>
      </c>
      <c r="EZ461" s="313"/>
      <c r="FA461" s="183"/>
      <c r="FB461" s="313"/>
      <c r="FC461" s="7"/>
      <c r="FD461" s="7" t="s">
        <v>3369</v>
      </c>
      <c r="FE461" s="7">
        <f t="shared" si="101"/>
        <v>3305</v>
      </c>
      <c r="FF461" s="72">
        <f t="shared" si="102"/>
        <v>6654</v>
      </c>
      <c r="FG461" t="s">
        <v>3517</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12</v>
      </c>
      <c r="AP462" s="306" t="str">
        <f t="shared" si="98"/>
        <v>STABLE</v>
      </c>
      <c r="AQ462" s="306"/>
      <c r="AR462" s="306"/>
      <c r="AS462" s="306"/>
      <c r="AT462" s="306"/>
      <c r="AU462" s="72" t="s">
        <v>1794</v>
      </c>
      <c r="AV462" s="310" t="s">
        <v>1455</v>
      </c>
      <c r="AW462" s="304" t="s">
        <v>45</v>
      </c>
      <c r="AX462" s="311">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1117</v>
      </c>
      <c r="EU462" s="7" t="s">
        <v>2786</v>
      </c>
      <c r="EV462" s="7" t="s">
        <v>1111</v>
      </c>
      <c r="EW462" s="7" t="s">
        <v>1821</v>
      </c>
      <c r="EX462" s="183" t="s">
        <v>1821</v>
      </c>
      <c r="EY462" s="313">
        <v>46187</v>
      </c>
      <c r="EZ462" s="313"/>
      <c r="FA462" s="183"/>
      <c r="FB462" s="313"/>
      <c r="FC462" s="7"/>
      <c r="FD462" s="7" t="s">
        <v>3370</v>
      </c>
      <c r="FE462" s="7">
        <f t="shared" si="101"/>
        <v>44</v>
      </c>
      <c r="FF462" s="72">
        <f t="shared" si="102"/>
        <v>2975</v>
      </c>
      <c r="FG462" t="s">
        <v>3517</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43</v>
      </c>
      <c r="AP463" s="306" t="str">
        <f t="shared" si="98"/>
        <v>FLOW</v>
      </c>
      <c r="AQ463" s="306"/>
      <c r="AR463" s="306"/>
      <c r="AS463" s="306"/>
      <c r="AT463" s="306"/>
      <c r="AU463" s="72" t="s">
        <v>1794</v>
      </c>
      <c r="AV463" s="310" t="s">
        <v>1679</v>
      </c>
      <c r="AW463" s="304" t="s">
        <v>271</v>
      </c>
      <c r="AX463" s="311">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1118</v>
      </c>
      <c r="EU463" s="7" t="s">
        <v>2787</v>
      </c>
      <c r="EV463" s="7" t="s">
        <v>1111</v>
      </c>
      <c r="EW463" s="7" t="s">
        <v>1802</v>
      </c>
      <c r="EX463" s="183" t="s">
        <v>1803</v>
      </c>
      <c r="EY463" s="313">
        <v>46178</v>
      </c>
      <c r="EZ463" s="313"/>
      <c r="FA463" s="183"/>
      <c r="FB463" s="313"/>
      <c r="FC463" s="7"/>
      <c r="FD463" s="7" t="s">
        <v>3371</v>
      </c>
      <c r="FE463" s="7">
        <f t="shared" si="101"/>
        <v>3768</v>
      </c>
      <c r="FF463" s="72">
        <f t="shared" si="102"/>
        <v>7644</v>
      </c>
      <c r="FG463" t="s">
        <v>3517</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73</v>
      </c>
      <c r="AP464" s="306" t="str">
        <f t="shared" si="98"/>
        <v>STABLE</v>
      </c>
      <c r="AQ464" s="306"/>
      <c r="AR464" s="306"/>
      <c r="AS464" s="306"/>
      <c r="AT464" s="306"/>
      <c r="AU464" s="72" t="s">
        <v>1794</v>
      </c>
      <c r="AV464" s="310" t="s">
        <v>311</v>
      </c>
      <c r="AW464" s="304" t="s">
        <v>130</v>
      </c>
      <c r="AX464" s="311">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1118</v>
      </c>
      <c r="EU464" s="7" t="s">
        <v>2788</v>
      </c>
      <c r="EV464" s="7" t="s">
        <v>1111</v>
      </c>
      <c r="EW464" s="7" t="s">
        <v>1809</v>
      </c>
      <c r="EX464" s="183" t="s">
        <v>1961</v>
      </c>
      <c r="EY464" s="313">
        <v>46179</v>
      </c>
      <c r="EZ464" s="313"/>
      <c r="FA464" s="183"/>
      <c r="FB464" s="313"/>
      <c r="FC464" s="7"/>
      <c r="FD464" s="7" t="s">
        <v>3372</v>
      </c>
      <c r="FE464" s="7">
        <f t="shared" si="101"/>
        <v>707</v>
      </c>
      <c r="FF464" s="72">
        <f t="shared" si="102"/>
        <v>11749</v>
      </c>
      <c r="FG464" t="s">
        <v>3517</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43</v>
      </c>
      <c r="AP465" s="306" t="str">
        <f t="shared" si="98"/>
        <v>FLOW</v>
      </c>
      <c r="AQ465" s="306"/>
      <c r="AR465" s="306"/>
      <c r="AS465" s="306"/>
      <c r="AT465" s="306"/>
      <c r="AU465" s="72" t="s">
        <v>1794</v>
      </c>
      <c r="AV465" s="310" t="s">
        <v>393</v>
      </c>
      <c r="AW465" s="304" t="s">
        <v>394</v>
      </c>
      <c r="AX465" s="311">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1116</v>
      </c>
      <c r="EU465" s="7" t="s">
        <v>2789</v>
      </c>
      <c r="EV465" s="7" t="s">
        <v>1111</v>
      </c>
      <c r="EW465" s="7" t="s">
        <v>1807</v>
      </c>
      <c r="EX465" s="183" t="s">
        <v>1816</v>
      </c>
      <c r="EY465" s="313">
        <v>46202</v>
      </c>
      <c r="EZ465" s="313"/>
      <c r="FA465" s="183"/>
      <c r="FB465" s="313"/>
      <c r="FC465" s="7"/>
      <c r="FD465" s="7" t="s">
        <v>3064</v>
      </c>
      <c r="FE465" s="7">
        <f t="shared" si="101"/>
        <v>2351</v>
      </c>
      <c r="FF465" s="72">
        <f t="shared" si="102"/>
        <v>5243</v>
      </c>
      <c r="FG465" t="s">
        <v>3517</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163</v>
      </c>
      <c r="AP466" s="306" t="str">
        <f t="shared" si="98"/>
        <v>FLOW</v>
      </c>
      <c r="AQ466" s="306"/>
      <c r="AR466" s="306"/>
      <c r="AS466" s="306"/>
      <c r="AT466" s="306"/>
      <c r="AU466" s="72" t="s">
        <v>944</v>
      </c>
      <c r="AV466" s="310" t="s">
        <v>554</v>
      </c>
      <c r="AW466" s="304" t="s">
        <v>555</v>
      </c>
      <c r="AX466" s="311">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1112</v>
      </c>
      <c r="EU466" s="7" t="s">
        <v>2790</v>
      </c>
      <c r="EV466" s="7" t="s">
        <v>1111</v>
      </c>
      <c r="EW466" s="7" t="s">
        <v>1802</v>
      </c>
      <c r="EX466" s="183" t="s">
        <v>1991</v>
      </c>
      <c r="EY466" s="313">
        <v>46177</v>
      </c>
      <c r="EZ466" s="313"/>
      <c r="FA466" s="183"/>
      <c r="FB466" s="313"/>
      <c r="FC466" s="7"/>
      <c r="FD466" s="7" t="s">
        <v>3373</v>
      </c>
      <c r="FE466" s="7">
        <f t="shared" si="101"/>
        <v>3038.6800000000003</v>
      </c>
      <c r="FF466" s="72">
        <f t="shared" si="102"/>
        <v>17450.68</v>
      </c>
      <c r="FG466" t="s">
        <v>3517</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43</v>
      </c>
      <c r="AP467" s="306" t="str">
        <f t="shared" si="98"/>
        <v>FLOW</v>
      </c>
      <c r="AQ467" s="306"/>
      <c r="AR467" s="306"/>
      <c r="AS467" s="306"/>
      <c r="AT467" s="306"/>
      <c r="AU467" s="72" t="s">
        <v>1794</v>
      </c>
      <c r="AV467" s="310" t="s">
        <v>79</v>
      </c>
      <c r="AW467" s="304" t="s">
        <v>80</v>
      </c>
      <c r="AX467" s="311">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2</v>
      </c>
      <c r="ES467" s="72">
        <f t="shared" si="100"/>
        <v>1</v>
      </c>
      <c r="ET467" s="72" t="s">
        <v>1113</v>
      </c>
      <c r="EU467" s="7" t="s">
        <v>2791</v>
      </c>
      <c r="EV467" s="7" t="s">
        <v>1111</v>
      </c>
      <c r="EW467" s="7" t="s">
        <v>1807</v>
      </c>
      <c r="EX467" s="183" t="s">
        <v>1992</v>
      </c>
      <c r="EY467" s="313">
        <v>46193</v>
      </c>
      <c r="EZ467" s="313"/>
      <c r="FA467" s="183"/>
      <c r="FB467" s="313"/>
      <c r="FC467" s="7"/>
      <c r="FD467" s="7" t="s">
        <v>3353</v>
      </c>
      <c r="FE467" s="7">
        <f t="shared" si="101"/>
        <v>3758</v>
      </c>
      <c r="FF467" s="72">
        <f t="shared" si="102"/>
        <v>7520</v>
      </c>
      <c r="FG467" t="s">
        <v>3517</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132</v>
      </c>
      <c r="AP468" s="306" t="str">
        <f t="shared" si="98"/>
        <v>FLOW</v>
      </c>
      <c r="AQ468" s="306"/>
      <c r="AR468" s="306"/>
      <c r="AS468" s="306"/>
      <c r="AT468" s="306"/>
      <c r="AU468" s="72" t="s">
        <v>944</v>
      </c>
      <c r="AV468" s="310" t="s">
        <v>559</v>
      </c>
      <c r="AW468" s="304" t="s">
        <v>111</v>
      </c>
      <c r="AX468" s="311">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1112</v>
      </c>
      <c r="EU468" s="7" t="s">
        <v>2792</v>
      </c>
      <c r="EV468" s="7" t="s">
        <v>1111</v>
      </c>
      <c r="EW468" s="7" t="s">
        <v>1832</v>
      </c>
      <c r="EX468" s="183" t="s">
        <v>1993</v>
      </c>
      <c r="EY468" s="313">
        <v>46177</v>
      </c>
      <c r="EZ468" s="313"/>
      <c r="FA468" s="183"/>
      <c r="FB468" s="313"/>
      <c r="FC468" s="7"/>
      <c r="FD468" s="7" t="s">
        <v>3374</v>
      </c>
      <c r="FE468" s="7">
        <f t="shared" si="101"/>
        <v>2968</v>
      </c>
      <c r="FF468" s="72">
        <f t="shared" si="102"/>
        <v>18866</v>
      </c>
      <c r="FG468" t="s">
        <v>3517</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132</v>
      </c>
      <c r="AP469" s="306" t="str">
        <f t="shared" si="98"/>
        <v>FLOW</v>
      </c>
      <c r="AQ469" s="306"/>
      <c r="AR469" s="306"/>
      <c r="AS469" s="306"/>
      <c r="AT469" s="306"/>
      <c r="AU469" s="72" t="s">
        <v>944</v>
      </c>
      <c r="AV469" s="310" t="s">
        <v>545</v>
      </c>
      <c r="AW469" s="304" t="s">
        <v>523</v>
      </c>
      <c r="AX469" s="311">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1126</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3517</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163</v>
      </c>
      <c r="AP470" s="306" t="str">
        <f t="shared" si="98"/>
        <v>FLOW</v>
      </c>
      <c r="AQ470" s="306"/>
      <c r="AR470" s="306"/>
      <c r="AS470" s="306"/>
      <c r="AT470" s="306"/>
      <c r="AU470" s="72" t="s">
        <v>944</v>
      </c>
      <c r="AV470" s="310" t="s">
        <v>40</v>
      </c>
      <c r="AW470" s="304" t="s">
        <v>41</v>
      </c>
      <c r="AX470" s="311">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1116</v>
      </c>
      <c r="EU470" s="7" t="s">
        <v>2793</v>
      </c>
      <c r="EV470" s="7" t="s">
        <v>1111</v>
      </c>
      <c r="EW470" s="7" t="s">
        <v>1804</v>
      </c>
      <c r="EX470" s="183" t="s">
        <v>1874</v>
      </c>
      <c r="EY470" s="313">
        <v>46177</v>
      </c>
      <c r="EZ470" s="313"/>
      <c r="FA470" s="183"/>
      <c r="FB470" s="313"/>
      <c r="FC470" s="7"/>
      <c r="FD470" s="7" t="s">
        <v>3375</v>
      </c>
      <c r="FE470" s="7">
        <f t="shared" si="101"/>
        <v>5179</v>
      </c>
      <c r="FF470" s="72">
        <f t="shared" si="102"/>
        <v>26951</v>
      </c>
      <c r="FG470" t="s">
        <v>3517</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73</v>
      </c>
      <c r="AP471" s="306" t="str">
        <f t="shared" si="98"/>
        <v>STABLE</v>
      </c>
      <c r="AQ471" s="306"/>
      <c r="AR471" s="306"/>
      <c r="AS471" s="306"/>
      <c r="AT471" s="306"/>
      <c r="AU471" s="72" t="s">
        <v>1794</v>
      </c>
      <c r="AV471" s="310" t="s">
        <v>522</v>
      </c>
      <c r="AW471" s="304" t="s">
        <v>523</v>
      </c>
      <c r="AX471" s="311">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1122</v>
      </c>
      <c r="EU471" s="7" t="s">
        <v>2794</v>
      </c>
      <c r="EV471" s="7" t="s">
        <v>1111</v>
      </c>
      <c r="EW471" s="7" t="s">
        <v>1807</v>
      </c>
      <c r="EX471" s="183" t="s">
        <v>1994</v>
      </c>
      <c r="EY471" s="313">
        <v>46193</v>
      </c>
      <c r="EZ471" s="313"/>
      <c r="FA471" s="183"/>
      <c r="FB471" s="313"/>
      <c r="FC471" s="7"/>
      <c r="FD471" s="7" t="s">
        <v>3376</v>
      </c>
      <c r="FE471" s="7">
        <f t="shared" si="101"/>
        <v>2282</v>
      </c>
      <c r="FF471" s="72">
        <f t="shared" si="102"/>
        <v>10731</v>
      </c>
      <c r="FG471" t="s">
        <v>3517</v>
      </c>
    </row>
    <row r="472" spans="1:163" ht="17.25">
      <c r="A472" s="72">
        <v>460696847</v>
      </c>
      <c r="B472" s="304" t="s">
        <v>1571</v>
      </c>
      <c r="C472" s="72" t="s">
        <v>1776</v>
      </c>
      <c r="D472" s="72" t="s">
        <v>3559</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73</v>
      </c>
      <c r="AP472" s="306" t="str">
        <f t="shared" si="98"/>
        <v>FLOW</v>
      </c>
      <c r="AQ472" s="306"/>
      <c r="AR472" s="306"/>
      <c r="AS472" s="306"/>
      <c r="AT472" s="306"/>
      <c r="AU472" s="72" t="s">
        <v>1794</v>
      </c>
      <c r="AV472" s="310" t="s">
        <v>1680</v>
      </c>
      <c r="AW472" s="304" t="s">
        <v>178</v>
      </c>
      <c r="AX472" s="311">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1116</v>
      </c>
      <c r="EU472" s="7" t="s">
        <v>2795</v>
      </c>
      <c r="EV472" s="7" t="s">
        <v>1111</v>
      </c>
      <c r="EW472" s="7" t="s">
        <v>1807</v>
      </c>
      <c r="EX472" s="183" t="s">
        <v>1816</v>
      </c>
      <c r="EY472" s="313">
        <v>46198</v>
      </c>
      <c r="EZ472" s="313"/>
      <c r="FA472" s="183"/>
      <c r="FB472" s="313"/>
      <c r="FC472" s="7"/>
      <c r="FD472" s="7" t="s">
        <v>3377</v>
      </c>
      <c r="FE472" s="7">
        <f t="shared" si="101"/>
        <v>3116</v>
      </c>
      <c r="FF472" s="72">
        <f t="shared" si="102"/>
        <v>6239</v>
      </c>
      <c r="FG472" t="s">
        <v>3517</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43</v>
      </c>
      <c r="AP473" s="306" t="str">
        <f t="shared" si="98"/>
        <v>FLOW</v>
      </c>
      <c r="AQ473" s="306"/>
      <c r="AR473" s="306"/>
      <c r="AS473" s="306"/>
      <c r="AT473" s="306"/>
      <c r="AU473" s="72" t="s">
        <v>1794</v>
      </c>
      <c r="AV473" s="310" t="s">
        <v>403</v>
      </c>
      <c r="AW473" s="304" t="s">
        <v>54</v>
      </c>
      <c r="AX473" s="311">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1116</v>
      </c>
      <c r="EU473" s="7" t="s">
        <v>2796</v>
      </c>
      <c r="EV473" s="7" t="s">
        <v>1111</v>
      </c>
      <c r="EW473" s="7" t="s">
        <v>1807</v>
      </c>
      <c r="EX473" s="183" t="s">
        <v>1816</v>
      </c>
      <c r="EY473" s="313">
        <v>46191</v>
      </c>
      <c r="EZ473" s="313"/>
      <c r="FA473" s="183"/>
      <c r="FB473" s="313"/>
      <c r="FC473" s="7"/>
      <c r="FD473" s="7" t="s">
        <v>3167</v>
      </c>
      <c r="FE473" s="7">
        <f t="shared" si="101"/>
        <v>3075</v>
      </c>
      <c r="FF473" s="72">
        <f t="shared" si="102"/>
        <v>6177</v>
      </c>
      <c r="FG473" t="s">
        <v>3517</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194</v>
      </c>
      <c r="AP474" s="306" t="str">
        <f t="shared" si="98"/>
        <v>FLOW</v>
      </c>
      <c r="AQ474" s="306"/>
      <c r="AR474" s="306"/>
      <c r="AS474" s="306"/>
      <c r="AT474" s="306"/>
      <c r="AU474" s="72" t="s">
        <v>944</v>
      </c>
      <c r="AV474" s="310" t="s">
        <v>223</v>
      </c>
      <c r="AW474" s="304" t="s">
        <v>210</v>
      </c>
      <c r="AX474" s="311">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1124</v>
      </c>
      <c r="EU474" s="7" t="s">
        <v>2797</v>
      </c>
      <c r="EV474" s="7" t="s">
        <v>1111</v>
      </c>
      <c r="EW474" s="7" t="s">
        <v>1802</v>
      </c>
      <c r="EX474" s="183" t="s">
        <v>1984</v>
      </c>
      <c r="EY474" s="313">
        <v>46177</v>
      </c>
      <c r="EZ474" s="313"/>
      <c r="FA474" s="183"/>
      <c r="FB474" s="313"/>
      <c r="FC474" s="7"/>
      <c r="FD474" s="7" t="s">
        <v>3378</v>
      </c>
      <c r="FE474" s="7">
        <f t="shared" si="101"/>
        <v>4931</v>
      </c>
      <c r="FF474" s="72">
        <f t="shared" si="102"/>
        <v>26401</v>
      </c>
      <c r="FG474" t="s">
        <v>3517</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43</v>
      </c>
      <c r="AP475" s="306" t="str">
        <f t="shared" si="98"/>
        <v>FLOW</v>
      </c>
      <c r="AQ475" s="306"/>
      <c r="AR475" s="306"/>
      <c r="AS475" s="306"/>
      <c r="AT475" s="306"/>
      <c r="AU475" s="72" t="s">
        <v>1794</v>
      </c>
      <c r="AV475" s="310" t="s">
        <v>1035</v>
      </c>
      <c r="AW475" s="304" t="s">
        <v>32</v>
      </c>
      <c r="AX475" s="311">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1129</v>
      </c>
      <c r="EU475" s="7" t="s">
        <v>2798</v>
      </c>
      <c r="EV475" s="7" t="s">
        <v>1111</v>
      </c>
      <c r="EW475" s="7" t="s">
        <v>1830</v>
      </c>
      <c r="EX475" s="183" t="s">
        <v>1859</v>
      </c>
      <c r="EY475" s="313">
        <v>46181</v>
      </c>
      <c r="EZ475" s="313"/>
      <c r="FA475" s="183"/>
      <c r="FB475" s="313"/>
      <c r="FC475" s="7"/>
      <c r="FD475" s="7" t="s">
        <v>3348</v>
      </c>
      <c r="FE475" s="7">
        <f t="shared" si="101"/>
        <v>2810</v>
      </c>
      <c r="FF475" s="72">
        <f t="shared" si="102"/>
        <v>5924</v>
      </c>
      <c r="FG475" t="s">
        <v>3517</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3564</v>
      </c>
      <c r="AC476" s="72"/>
      <c r="AD476" s="72"/>
      <c r="AE476" s="308"/>
      <c r="AF476" s="309" t="s">
        <v>1798</v>
      </c>
      <c r="AG476" s="7" t="s">
        <v>1130</v>
      </c>
      <c r="AH476" s="72" t="s">
        <v>585</v>
      </c>
      <c r="AI476" s="7" t="s">
        <v>1130</v>
      </c>
      <c r="AJ476" s="7" t="s">
        <v>1130</v>
      </c>
      <c r="AK476" s="7" t="s">
        <v>1130</v>
      </c>
      <c r="AL476" s="7">
        <v>15778</v>
      </c>
      <c r="AM476" s="255">
        <v>19927</v>
      </c>
      <c r="AN476" s="258">
        <v>87</v>
      </c>
      <c r="AO476" s="306">
        <v>103</v>
      </c>
      <c r="AP476" s="306" t="str">
        <f t="shared" si="98"/>
        <v>FLOW</v>
      </c>
      <c r="AQ476" s="306"/>
      <c r="AR476" s="306"/>
      <c r="AS476" s="306"/>
      <c r="AT476" s="306"/>
      <c r="AU476" s="72" t="s">
        <v>944</v>
      </c>
      <c r="AV476" s="310" t="s">
        <v>593</v>
      </c>
      <c r="AW476" s="304" t="s">
        <v>118</v>
      </c>
      <c r="AX476" s="311">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1112</v>
      </c>
      <c r="EU476" s="7" t="s">
        <v>2799</v>
      </c>
      <c r="EV476" s="7" t="s">
        <v>1111</v>
      </c>
      <c r="EW476" s="7" t="s">
        <v>1804</v>
      </c>
      <c r="EX476" s="183" t="s">
        <v>1812</v>
      </c>
      <c r="EY476" s="313">
        <v>46177</v>
      </c>
      <c r="EZ476" s="313"/>
      <c r="FA476" s="183"/>
      <c r="FB476" s="313"/>
      <c r="FC476" s="7"/>
      <c r="FD476" s="7" t="s">
        <v>3379</v>
      </c>
      <c r="FE476" s="7">
        <f t="shared" si="101"/>
        <v>4336</v>
      </c>
      <c r="FF476" s="72">
        <f t="shared" si="102"/>
        <v>16937</v>
      </c>
      <c r="FG476" t="s">
        <v>3517</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98"/>
        <v>RB</v>
      </c>
      <c r="AQ477" s="306"/>
      <c r="AR477" s="306"/>
      <c r="AS477" s="306"/>
      <c r="AT477" s="306"/>
      <c r="AU477" s="72" t="s">
        <v>1130</v>
      </c>
      <c r="AV477" s="310" t="s">
        <v>2235</v>
      </c>
      <c r="AW477" s="304" t="s">
        <v>2329</v>
      </c>
      <c r="AX477" s="311">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1114</v>
      </c>
      <c r="EU477" s="7" t="s">
        <v>2800</v>
      </c>
      <c r="EV477" s="7" t="s">
        <v>1111</v>
      </c>
      <c r="EW477" s="7" t="s">
        <v>1807</v>
      </c>
      <c r="EX477" s="183" t="s">
        <v>3602</v>
      </c>
      <c r="EY477" s="313">
        <v>46184</v>
      </c>
      <c r="EZ477" s="313"/>
      <c r="FA477" s="183"/>
      <c r="FB477" s="313"/>
      <c r="FC477" s="7"/>
      <c r="FD477" s="7" t="s">
        <v>3380</v>
      </c>
      <c r="FE477" s="7">
        <f t="shared" si="101"/>
        <v>3468</v>
      </c>
      <c r="FF477" s="72">
        <f t="shared" si="102"/>
        <v>6982</v>
      </c>
      <c r="FG477" t="s">
        <v>3517</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163</v>
      </c>
      <c r="AP478" s="306" t="str">
        <f t="shared" si="98"/>
        <v>FLOW</v>
      </c>
      <c r="AQ478" s="306"/>
      <c r="AR478" s="306"/>
      <c r="AS478" s="306"/>
      <c r="AT478" s="306"/>
      <c r="AU478" s="72" t="s">
        <v>944</v>
      </c>
      <c r="AV478" s="310" t="s">
        <v>126</v>
      </c>
      <c r="AW478" s="304" t="s">
        <v>127</v>
      </c>
      <c r="AX478" s="311">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1122</v>
      </c>
      <c r="EU478" s="7" t="s">
        <v>2801</v>
      </c>
      <c r="EV478" s="7" t="s">
        <v>1111</v>
      </c>
      <c r="EW478" s="7" t="s">
        <v>1809</v>
      </c>
      <c r="EX478" s="183" t="s">
        <v>1995</v>
      </c>
      <c r="EY478" s="313">
        <v>46181</v>
      </c>
      <c r="EZ478" s="313"/>
      <c r="FA478" s="183"/>
      <c r="FB478" s="313"/>
      <c r="FC478" s="7"/>
      <c r="FD478" s="7" t="s">
        <v>3381</v>
      </c>
      <c r="FE478" s="7">
        <f t="shared" si="101"/>
        <v>4701</v>
      </c>
      <c r="FF478" s="72">
        <f t="shared" si="102"/>
        <v>26733</v>
      </c>
      <c r="FG478" t="s">
        <v>3517</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104</v>
      </c>
      <c r="AP479" s="306" t="str">
        <f t="shared" si="98"/>
        <v>FLOW</v>
      </c>
      <c r="AQ479" s="306"/>
      <c r="AR479" s="306"/>
      <c r="AS479" s="306"/>
      <c r="AT479" s="306"/>
      <c r="AU479" s="72" t="s">
        <v>1794</v>
      </c>
      <c r="AV479" s="310" t="s">
        <v>888</v>
      </c>
      <c r="AW479" s="304" t="s">
        <v>25</v>
      </c>
      <c r="AX479" s="311">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1129</v>
      </c>
      <c r="EU479" s="7" t="s">
        <v>2802</v>
      </c>
      <c r="EV479" s="7" t="s">
        <v>1111</v>
      </c>
      <c r="EW479" s="7" t="s">
        <v>1830</v>
      </c>
      <c r="EX479" s="183" t="s">
        <v>1859</v>
      </c>
      <c r="EY479" s="313">
        <v>46175</v>
      </c>
      <c r="EZ479" s="313"/>
      <c r="FA479" s="183"/>
      <c r="FB479" s="313"/>
      <c r="FC479" s="7"/>
      <c r="FD479" s="7" t="s">
        <v>3382</v>
      </c>
      <c r="FE479" s="7">
        <f t="shared" si="101"/>
        <v>3606</v>
      </c>
      <c r="FF479" s="72">
        <f t="shared" si="102"/>
        <v>14177</v>
      </c>
      <c r="FG479" t="s">
        <v>3517</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43</v>
      </c>
      <c r="AP480" s="306" t="str">
        <f t="shared" si="98"/>
        <v>STABLE</v>
      </c>
      <c r="AQ480" s="306"/>
      <c r="AR480" s="306"/>
      <c r="AS480" s="306"/>
      <c r="AT480" s="306"/>
      <c r="AU480" s="72" t="s">
        <v>944</v>
      </c>
      <c r="AV480" s="310" t="s">
        <v>1345</v>
      </c>
      <c r="AW480" s="304" t="s">
        <v>44</v>
      </c>
      <c r="AX480" s="311">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1119</v>
      </c>
      <c r="EU480" s="7" t="s">
        <v>2803</v>
      </c>
      <c r="EV480" s="7" t="s">
        <v>1111</v>
      </c>
      <c r="EW480" s="7" t="s">
        <v>1807</v>
      </c>
      <c r="EX480" s="183" t="s">
        <v>1819</v>
      </c>
      <c r="EY480" s="313">
        <v>46181</v>
      </c>
      <c r="EZ480" s="313"/>
      <c r="FA480" s="183"/>
      <c r="FB480" s="313"/>
      <c r="FC480" s="7"/>
      <c r="FD480" s="7" t="s">
        <v>3182</v>
      </c>
      <c r="FE480" s="7">
        <f t="shared" si="101"/>
        <v>873</v>
      </c>
      <c r="FF480" s="72">
        <f t="shared" si="102"/>
        <v>7461</v>
      </c>
      <c r="FG480" t="s">
        <v>3517</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12</v>
      </c>
      <c r="AP481" s="306" t="str">
        <f t="shared" si="98"/>
        <v>STABLE</v>
      </c>
      <c r="AQ481" s="306"/>
      <c r="AR481" s="306"/>
      <c r="AS481" s="306"/>
      <c r="AT481" s="306"/>
      <c r="AU481" s="72" t="s">
        <v>1794</v>
      </c>
      <c r="AV481" s="310" t="s">
        <v>630</v>
      </c>
      <c r="AW481" s="304" t="s">
        <v>631</v>
      </c>
      <c r="AX481" s="311">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1116</v>
      </c>
      <c r="EU481" s="7" t="s">
        <v>2804</v>
      </c>
      <c r="EV481" s="7" t="s">
        <v>1111</v>
      </c>
      <c r="EW481" s="7" t="s">
        <v>1821</v>
      </c>
      <c r="EX481" s="183" t="s">
        <v>1821</v>
      </c>
      <c r="EY481" s="313">
        <v>46179</v>
      </c>
      <c r="EZ481" s="313"/>
      <c r="FA481" s="183"/>
      <c r="FB481" s="313"/>
      <c r="FC481" s="7"/>
      <c r="FD481" s="7" t="s">
        <v>3251</v>
      </c>
      <c r="FE481" s="7">
        <f t="shared" si="101"/>
        <v>3362</v>
      </c>
      <c r="FF481" s="72">
        <f t="shared" si="102"/>
        <v>6767</v>
      </c>
      <c r="FG481" t="s">
        <v>3517</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43</v>
      </c>
      <c r="AP482" s="306" t="str">
        <f t="shared" si="98"/>
        <v>FLOW</v>
      </c>
      <c r="AQ482" s="306"/>
      <c r="AR482" s="306"/>
      <c r="AS482" s="306"/>
      <c r="AT482" s="306"/>
      <c r="AU482" s="72" t="s">
        <v>1130</v>
      </c>
      <c r="AV482" s="310" t="s">
        <v>2277</v>
      </c>
      <c r="AW482" s="304" t="s">
        <v>54</v>
      </c>
      <c r="AX482" s="311">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1118</v>
      </c>
      <c r="EU482" s="7" t="s">
        <v>2805</v>
      </c>
      <c r="EV482" s="7" t="s">
        <v>1111</v>
      </c>
      <c r="EW482" s="7" t="s">
        <v>1830</v>
      </c>
      <c r="EX482" s="183" t="s">
        <v>3603</v>
      </c>
      <c r="EY482" s="313">
        <v>46190</v>
      </c>
      <c r="EZ482" s="313"/>
      <c r="FA482" s="183"/>
      <c r="FB482" s="313"/>
      <c r="FC482" s="7"/>
      <c r="FD482" s="7" t="s">
        <v>3383</v>
      </c>
      <c r="FE482" s="7">
        <f t="shared" si="101"/>
        <v>2969</v>
      </c>
      <c r="FF482" s="72">
        <f t="shared" si="102"/>
        <v>6000</v>
      </c>
      <c r="FG482" t="s">
        <v>3518</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104</v>
      </c>
      <c r="AP483" s="306" t="str">
        <f t="shared" si="98"/>
        <v>FLOW</v>
      </c>
      <c r="AQ483" s="306"/>
      <c r="AR483" s="306"/>
      <c r="AS483" s="306"/>
      <c r="AT483" s="306"/>
      <c r="AU483" s="72" t="s">
        <v>944</v>
      </c>
      <c r="AV483" s="310" t="s">
        <v>532</v>
      </c>
      <c r="AW483" s="304" t="s">
        <v>99</v>
      </c>
      <c r="AX483" s="311">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1112</v>
      </c>
      <c r="EU483" s="7" t="s">
        <v>2806</v>
      </c>
      <c r="EV483" s="7" t="s">
        <v>1111</v>
      </c>
      <c r="EW483" s="7" t="s">
        <v>1807</v>
      </c>
      <c r="EX483" s="183" t="s">
        <v>1996</v>
      </c>
      <c r="EY483" s="313">
        <v>46183</v>
      </c>
      <c r="EZ483" s="313"/>
      <c r="FA483" s="183"/>
      <c r="FB483" s="313"/>
      <c r="FC483" s="7"/>
      <c r="FD483" s="7" t="s">
        <v>3384</v>
      </c>
      <c r="FE483" s="7">
        <f t="shared" si="101"/>
        <v>3624</v>
      </c>
      <c r="FF483" s="72">
        <f t="shared" si="102"/>
        <v>14046</v>
      </c>
      <c r="FG483" t="s">
        <v>3517</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12</v>
      </c>
      <c r="AP484" s="306" t="str">
        <f t="shared" si="98"/>
        <v>STABLE</v>
      </c>
      <c r="AQ484" s="306"/>
      <c r="AR484" s="306"/>
      <c r="AS484" s="306"/>
      <c r="AT484" s="306"/>
      <c r="AU484" s="72" t="s">
        <v>1130</v>
      </c>
      <c r="AV484" s="310" t="s">
        <v>2253</v>
      </c>
      <c r="AW484" s="304" t="s">
        <v>391</v>
      </c>
      <c r="AX484" s="311">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1116</v>
      </c>
      <c r="EU484" s="7" t="s">
        <v>2807</v>
      </c>
      <c r="EV484" s="7" t="s">
        <v>1111</v>
      </c>
      <c r="EW484" s="7" t="s">
        <v>1821</v>
      </c>
      <c r="EX484" s="183" t="s">
        <v>1821</v>
      </c>
      <c r="EY484" s="313">
        <v>46184</v>
      </c>
      <c r="EZ484" s="313"/>
      <c r="FA484" s="183"/>
      <c r="FB484" s="313"/>
      <c r="FC484" s="7"/>
      <c r="FD484" s="7" t="s">
        <v>3238</v>
      </c>
      <c r="FE484" s="7">
        <f t="shared" si="101"/>
        <v>2450</v>
      </c>
      <c r="FF484" s="72">
        <f t="shared" si="102"/>
        <v>5424</v>
      </c>
      <c r="FG484" t="s">
        <v>3517</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43</v>
      </c>
      <c r="AP485" s="306" t="str">
        <f t="shared" si="98"/>
        <v>FLOW</v>
      </c>
      <c r="AQ485" s="306"/>
      <c r="AR485" s="306"/>
      <c r="AS485" s="306"/>
      <c r="AT485" s="306"/>
      <c r="AU485" s="72" t="s">
        <v>1130</v>
      </c>
      <c r="AV485" s="310" t="s">
        <v>2315</v>
      </c>
      <c r="AW485" s="304" t="s">
        <v>99</v>
      </c>
      <c r="AX485" s="311">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1127</v>
      </c>
      <c r="EU485" s="7" t="s">
        <v>2808</v>
      </c>
      <c r="EV485" s="7" t="s">
        <v>1111</v>
      </c>
      <c r="EW485" s="7" t="s">
        <v>1809</v>
      </c>
      <c r="EX485" s="183" t="s">
        <v>1852</v>
      </c>
      <c r="EY485" s="313">
        <v>46184</v>
      </c>
      <c r="EZ485" s="313"/>
      <c r="FA485" s="183"/>
      <c r="FB485" s="313"/>
      <c r="FC485" s="7"/>
      <c r="FD485" s="7" t="s">
        <v>3295</v>
      </c>
      <c r="FE485" s="7">
        <f t="shared" si="101"/>
        <v>4925</v>
      </c>
      <c r="FF485" s="72">
        <f t="shared" si="102"/>
        <v>9932</v>
      </c>
      <c r="FG485" t="s">
        <v>3517</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132</v>
      </c>
      <c r="AP486" s="306" t="str">
        <f t="shared" si="98"/>
        <v>FLOW</v>
      </c>
      <c r="AQ486" s="306"/>
      <c r="AR486" s="306"/>
      <c r="AS486" s="306"/>
      <c r="AT486" s="306"/>
      <c r="AU486" s="72" t="s">
        <v>944</v>
      </c>
      <c r="AV486" s="310" t="s">
        <v>1034</v>
      </c>
      <c r="AW486" s="304" t="s">
        <v>1084</v>
      </c>
      <c r="AX486" s="311">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1117</v>
      </c>
      <c r="EU486" s="7" t="s">
        <v>2809</v>
      </c>
      <c r="EV486" s="7" t="s">
        <v>1111</v>
      </c>
      <c r="EW486" s="7" t="s">
        <v>1804</v>
      </c>
      <c r="EX486" s="183" t="s">
        <v>1812</v>
      </c>
      <c r="EY486" s="313">
        <v>46178</v>
      </c>
      <c r="EZ486" s="313"/>
      <c r="FA486" s="183"/>
      <c r="FB486" s="313"/>
      <c r="FC486" s="7"/>
      <c r="FD486" s="7" t="s">
        <v>3275</v>
      </c>
      <c r="FE486" s="7">
        <f t="shared" si="101"/>
        <v>94</v>
      </c>
      <c r="FF486" s="72">
        <f t="shared" si="102"/>
        <v>27093</v>
      </c>
      <c r="FG486" t="s">
        <v>3517</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43</v>
      </c>
      <c r="AP487" s="306" t="str">
        <f t="shared" si="98"/>
        <v>FLOW</v>
      </c>
      <c r="AQ487" s="306"/>
      <c r="AR487" s="306"/>
      <c r="AS487" s="306"/>
      <c r="AT487" s="306"/>
      <c r="AU487" s="72" t="s">
        <v>1130</v>
      </c>
      <c r="AV487" s="310" t="s">
        <v>2316</v>
      </c>
      <c r="AW487" s="304" t="s">
        <v>41</v>
      </c>
      <c r="AX487" s="311">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1127</v>
      </c>
      <c r="EU487" s="7" t="s">
        <v>2810</v>
      </c>
      <c r="EV487" s="7" t="s">
        <v>1111</v>
      </c>
      <c r="EW487" s="7" t="s">
        <v>1830</v>
      </c>
      <c r="EX487" s="183" t="s">
        <v>1891</v>
      </c>
      <c r="EY487" s="313">
        <v>46184</v>
      </c>
      <c r="EZ487" s="313"/>
      <c r="FA487" s="183"/>
      <c r="FB487" s="313"/>
      <c r="FC487" s="7"/>
      <c r="FD487" s="7" t="s">
        <v>3343</v>
      </c>
      <c r="FE487" s="7">
        <f t="shared" si="101"/>
        <v>2843</v>
      </c>
      <c r="FF487" s="72">
        <f t="shared" si="102"/>
        <v>5741</v>
      </c>
      <c r="FG487" t="s">
        <v>3517</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43</v>
      </c>
      <c r="AP488" s="306" t="str">
        <f t="shared" si="98"/>
        <v>STABLE</v>
      </c>
      <c r="AQ488" s="306"/>
      <c r="AR488" s="306"/>
      <c r="AS488" s="306"/>
      <c r="AT488" s="306"/>
      <c r="AU488" s="72" t="s">
        <v>1794</v>
      </c>
      <c r="AV488" s="310" t="s">
        <v>1681</v>
      </c>
      <c r="AW488" s="304" t="s">
        <v>175</v>
      </c>
      <c r="AX488" s="311">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1128</v>
      </c>
      <c r="EU488" s="7" t="s">
        <v>2811</v>
      </c>
      <c r="EV488" s="7" t="s">
        <v>1111</v>
      </c>
      <c r="EW488" s="7" t="s">
        <v>1849</v>
      </c>
      <c r="EX488" s="183" t="s">
        <v>1997</v>
      </c>
      <c r="EY488" s="313">
        <v>46181</v>
      </c>
      <c r="EZ488" s="313"/>
      <c r="FA488" s="183"/>
      <c r="FB488" s="313"/>
      <c r="FC488" s="7" t="s">
        <v>3628</v>
      </c>
      <c r="FD488" s="7" t="s">
        <v>3365</v>
      </c>
      <c r="FE488" s="7">
        <f t="shared" si="101"/>
        <v>9716</v>
      </c>
      <c r="FF488" s="72">
        <f t="shared" si="102"/>
        <v>28904</v>
      </c>
      <c r="FG488" t="s">
        <v>3517</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43</v>
      </c>
      <c r="AP489" s="306" t="str">
        <f t="shared" si="98"/>
        <v>FLOW</v>
      </c>
      <c r="AQ489" s="306"/>
      <c r="AR489" s="306"/>
      <c r="AS489" s="306"/>
      <c r="AT489" s="306"/>
      <c r="AU489" s="72" t="s">
        <v>1794</v>
      </c>
      <c r="AV489" s="310" t="s">
        <v>923</v>
      </c>
      <c r="AW489" s="304" t="s">
        <v>92</v>
      </c>
      <c r="AX489" s="311">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1126</v>
      </c>
      <c r="EU489" s="7" t="s">
        <v>2812</v>
      </c>
      <c r="EV489" s="7" t="s">
        <v>1111</v>
      </c>
      <c r="EW489" s="7" t="s">
        <v>1804</v>
      </c>
      <c r="EX489" s="183" t="s">
        <v>1810</v>
      </c>
      <c r="EY489" s="313">
        <v>46177</v>
      </c>
      <c r="EZ489" s="313"/>
      <c r="FA489" s="183"/>
      <c r="FB489" s="313"/>
      <c r="FC489" s="7"/>
      <c r="FD489" s="7" t="s">
        <v>3371</v>
      </c>
      <c r="FE489" s="7">
        <f t="shared" si="101"/>
        <v>4728</v>
      </c>
      <c r="FF489" s="72">
        <f t="shared" si="102"/>
        <v>9709</v>
      </c>
      <c r="FG489" t="s">
        <v>3517</v>
      </c>
    </row>
    <row r="490" spans="1:163" ht="17.25">
      <c r="A490" s="72">
        <v>461828293</v>
      </c>
      <c r="B490" s="304" t="s">
        <v>2072</v>
      </c>
      <c r="C490" s="72" t="s">
        <v>1778</v>
      </c>
      <c r="D490" s="72" t="s">
        <v>3539</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43</v>
      </c>
      <c r="AP490" s="306" t="str">
        <f t="shared" si="98"/>
        <v>FLOW</v>
      </c>
      <c r="AQ490" s="306"/>
      <c r="AR490" s="306"/>
      <c r="AS490" s="306"/>
      <c r="AT490" s="306"/>
      <c r="AU490" s="72" t="s">
        <v>1130</v>
      </c>
      <c r="AV490" s="310" t="s">
        <v>2218</v>
      </c>
      <c r="AW490" s="304" t="s">
        <v>27</v>
      </c>
      <c r="AX490" s="311">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1123</v>
      </c>
      <c r="EU490" s="7" t="s">
        <v>2813</v>
      </c>
      <c r="EV490" s="7" t="s">
        <v>1111</v>
      </c>
      <c r="EW490" s="7" t="s">
        <v>1821</v>
      </c>
      <c r="EX490" s="183" t="s">
        <v>1821</v>
      </c>
      <c r="EY490" s="313">
        <v>46190</v>
      </c>
      <c r="EZ490" s="313"/>
      <c r="FA490" s="183"/>
      <c r="FB490" s="313"/>
      <c r="FC490" s="7"/>
      <c r="FD490" s="7" t="s">
        <v>3342</v>
      </c>
      <c r="FE490" s="7">
        <f t="shared" si="101"/>
        <v>4899</v>
      </c>
      <c r="FF490" s="72">
        <f t="shared" si="102"/>
        <v>9812</v>
      </c>
      <c r="FG490" t="s">
        <v>3517</v>
      </c>
    </row>
    <row r="491" spans="1:163" ht="17.25">
      <c r="A491" s="72">
        <v>460557225</v>
      </c>
      <c r="B491" s="304" t="s">
        <v>801</v>
      </c>
      <c r="C491" s="72" t="s">
        <v>1776</v>
      </c>
      <c r="D491" s="72" t="s">
        <v>3519</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12</v>
      </c>
      <c r="AP491" s="306" t="str">
        <f t="shared" si="98"/>
        <v>STABLE</v>
      </c>
      <c r="AQ491" s="306"/>
      <c r="AR491" s="306"/>
      <c r="AS491" s="306"/>
      <c r="AT491" s="306"/>
      <c r="AU491" s="72" t="s">
        <v>1794</v>
      </c>
      <c r="AV491" s="310" t="s">
        <v>1110</v>
      </c>
      <c r="AW491" s="304"/>
      <c r="AX491" s="311">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1117</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3517</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8"/>
      <c r="AF492" s="309"/>
      <c r="AG492" s="7"/>
      <c r="AH492" s="72" t="s">
        <v>241</v>
      </c>
      <c r="AI492" s="7"/>
      <c r="AJ492" s="7"/>
      <c r="AK492" s="7"/>
      <c r="AL492" s="7">
        <v>11760.91</v>
      </c>
      <c r="AM492" s="255">
        <v>18471.28</v>
      </c>
      <c r="AN492" s="258">
        <v>57</v>
      </c>
      <c r="AO492" s="306">
        <v>73</v>
      </c>
      <c r="AP492" s="306" t="str">
        <f t="shared" si="98"/>
        <v>FLOW</v>
      </c>
      <c r="AQ492" s="306"/>
      <c r="AR492" s="306"/>
      <c r="AS492" s="306"/>
      <c r="AT492" s="306"/>
      <c r="AU492" s="72" t="s">
        <v>1130</v>
      </c>
      <c r="AV492" s="310" t="s">
        <v>2232</v>
      </c>
      <c r="AW492" s="304" t="s">
        <v>32</v>
      </c>
      <c r="AX492" s="311">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1114</v>
      </c>
      <c r="EU492" s="7" t="s">
        <v>2814</v>
      </c>
      <c r="EV492" s="7" t="s">
        <v>1111</v>
      </c>
      <c r="EW492" s="7" t="s">
        <v>1809</v>
      </c>
      <c r="EX492" s="183" t="s">
        <v>2023</v>
      </c>
      <c r="EY492" s="313">
        <v>46185</v>
      </c>
      <c r="EZ492" s="313"/>
      <c r="FA492" s="183"/>
      <c r="FB492" s="313"/>
      <c r="FC492" s="7"/>
      <c r="FD492" s="7" t="s">
        <v>3385</v>
      </c>
      <c r="FE492" s="7">
        <f t="shared" si="101"/>
        <v>3499</v>
      </c>
      <c r="FF492" s="72">
        <f t="shared" si="102"/>
        <v>11527</v>
      </c>
      <c r="FG492" t="s">
        <v>3517</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132</v>
      </c>
      <c r="AP493" s="306" t="str">
        <f t="shared" si="98"/>
        <v>FLOW</v>
      </c>
      <c r="AQ493" s="306"/>
      <c r="AR493" s="306"/>
      <c r="AS493" s="306"/>
      <c r="AT493" s="306"/>
      <c r="AU493" s="72" t="s">
        <v>944</v>
      </c>
      <c r="AV493" s="310" t="s">
        <v>641</v>
      </c>
      <c r="AW493" s="304" t="s">
        <v>395</v>
      </c>
      <c r="AX493" s="311">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1116</v>
      </c>
      <c r="EU493" s="7" t="s">
        <v>2815</v>
      </c>
      <c r="EV493" s="7" t="s">
        <v>1111</v>
      </c>
      <c r="EW493" s="7" t="s">
        <v>1809</v>
      </c>
      <c r="EX493" s="183" t="s">
        <v>1913</v>
      </c>
      <c r="EY493" s="313">
        <v>46176</v>
      </c>
      <c r="EZ493" s="313"/>
      <c r="FA493" s="183"/>
      <c r="FB493" s="313"/>
      <c r="FC493" s="7"/>
      <c r="FD493" s="7" t="s">
        <v>3386</v>
      </c>
      <c r="FE493" s="7">
        <f t="shared" si="101"/>
        <v>608</v>
      </c>
      <c r="FF493" s="72">
        <f t="shared" si="102"/>
        <v>16284</v>
      </c>
      <c r="FG493" t="s">
        <v>3517</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43</v>
      </c>
      <c r="AP494" s="306" t="str">
        <f t="shared" si="98"/>
        <v>FLOW</v>
      </c>
      <c r="AQ494" s="306"/>
      <c r="AR494" s="306"/>
      <c r="AS494" s="306"/>
      <c r="AT494" s="306"/>
      <c r="AU494" s="72" t="s">
        <v>1130</v>
      </c>
      <c r="AV494" s="310" t="s">
        <v>2221</v>
      </c>
      <c r="AW494" s="304" t="s">
        <v>225</v>
      </c>
      <c r="AX494" s="311">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1115</v>
      </c>
      <c r="EU494" s="7" t="s">
        <v>2816</v>
      </c>
      <c r="EV494" s="7" t="s">
        <v>1111</v>
      </c>
      <c r="EW494" s="7" t="s">
        <v>1802</v>
      </c>
      <c r="EX494" s="183" t="s">
        <v>1980</v>
      </c>
      <c r="EY494" s="313">
        <v>46184</v>
      </c>
      <c r="EZ494" s="313"/>
      <c r="FA494" s="183"/>
      <c r="FB494" s="313"/>
      <c r="FC494" s="7"/>
      <c r="FD494" s="7" t="s">
        <v>3387</v>
      </c>
      <c r="FE494" s="7">
        <f t="shared" si="101"/>
        <v>3813</v>
      </c>
      <c r="FF494" s="72">
        <f t="shared" si="102"/>
        <v>7679</v>
      </c>
      <c r="FG494" t="s">
        <v>3517</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98"/>
        <v>RB</v>
      </c>
      <c r="AQ495" s="306"/>
      <c r="AR495" s="306"/>
      <c r="AS495" s="306"/>
      <c r="AT495" s="306"/>
      <c r="AU495" s="72" t="s">
        <v>1794</v>
      </c>
      <c r="AV495" s="310" t="s">
        <v>1060</v>
      </c>
      <c r="AW495" s="304" t="s">
        <v>130</v>
      </c>
      <c r="AX495" s="311">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1128</v>
      </c>
      <c r="EU495" s="7" t="s">
        <v>2817</v>
      </c>
      <c r="EV495" s="7" t="s">
        <v>1111</v>
      </c>
      <c r="EW495" s="7" t="s">
        <v>1849</v>
      </c>
      <c r="EX495" s="183" t="s">
        <v>1997</v>
      </c>
      <c r="EY495" s="313">
        <v>46178</v>
      </c>
      <c r="EZ495" s="313"/>
      <c r="FA495" s="183"/>
      <c r="FB495" s="313"/>
      <c r="FC495" s="7"/>
      <c r="FD495" s="7" t="s">
        <v>3328</v>
      </c>
      <c r="FE495" s="7">
        <f t="shared" si="101"/>
        <v>3450</v>
      </c>
      <c r="FF495" s="72">
        <f t="shared" si="102"/>
        <v>7393</v>
      </c>
      <c r="FG495" t="s">
        <v>3517</v>
      </c>
    </row>
    <row r="496" spans="1:163" ht="17.25">
      <c r="A496" s="72">
        <v>461099948</v>
      </c>
      <c r="B496" s="304" t="s">
        <v>1573</v>
      </c>
      <c r="C496" s="72" t="s">
        <v>1776</v>
      </c>
      <c r="D496" s="72" t="s">
        <v>3626</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43</v>
      </c>
      <c r="AP496" s="306" t="str">
        <f t="shared" si="98"/>
        <v>FLOW</v>
      </c>
      <c r="AQ496" s="306"/>
      <c r="AR496" s="306"/>
      <c r="AS496" s="306"/>
      <c r="AT496" s="306"/>
      <c r="AU496" s="72" t="s">
        <v>944</v>
      </c>
      <c r="AV496" s="310"/>
      <c r="AW496" s="304" t="s">
        <v>591</v>
      </c>
      <c r="AX496" s="311">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1117</v>
      </c>
      <c r="EU496" s="7" t="s">
        <v>2818</v>
      </c>
      <c r="EV496" s="7" t="s">
        <v>1111</v>
      </c>
      <c r="EW496" s="7" t="s">
        <v>1802</v>
      </c>
      <c r="EX496" s="183" t="s">
        <v>1838</v>
      </c>
      <c r="EY496" s="313">
        <v>46179</v>
      </c>
      <c r="EZ496" s="313"/>
      <c r="FA496" s="183"/>
      <c r="FB496" s="313"/>
      <c r="FC496" s="7"/>
      <c r="FD496" s="7" t="s">
        <v>3118</v>
      </c>
      <c r="FE496" s="7">
        <f t="shared" si="101"/>
        <v>2296</v>
      </c>
      <c r="FF496" s="72">
        <f t="shared" si="102"/>
        <v>4764</v>
      </c>
      <c r="FG496" t="s">
        <v>3517</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73</v>
      </c>
      <c r="AP497" s="306" t="str">
        <f t="shared" si="98"/>
        <v>FLOW</v>
      </c>
      <c r="AQ497" s="306"/>
      <c r="AR497" s="306"/>
      <c r="AS497" s="306"/>
      <c r="AT497" s="306"/>
      <c r="AU497" s="72" t="s">
        <v>1794</v>
      </c>
      <c r="AV497" s="310" t="s">
        <v>1682</v>
      </c>
      <c r="AW497" s="304" t="s">
        <v>111</v>
      </c>
      <c r="AX497" s="311">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1121</v>
      </c>
      <c r="EU497" s="7" t="s">
        <v>2819</v>
      </c>
      <c r="EV497" s="7" t="s">
        <v>1111</v>
      </c>
      <c r="EW497" s="7" t="s">
        <v>1830</v>
      </c>
      <c r="EX497" s="183" t="s">
        <v>1898</v>
      </c>
      <c r="EY497" s="313">
        <v>46181</v>
      </c>
      <c r="EZ497" s="313"/>
      <c r="FA497" s="183"/>
      <c r="FB497" s="313"/>
      <c r="FC497" s="7"/>
      <c r="FD497" s="7" t="s">
        <v>3388</v>
      </c>
      <c r="FE497" s="7">
        <f t="shared" si="101"/>
        <v>4726</v>
      </c>
      <c r="FF497" s="72">
        <f t="shared" si="102"/>
        <v>14006</v>
      </c>
      <c r="FG497" t="s">
        <v>3517</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73</v>
      </c>
      <c r="AP498" s="306" t="str">
        <f t="shared" si="98"/>
        <v>STABLE</v>
      </c>
      <c r="AQ498" s="306"/>
      <c r="AR498" s="306"/>
      <c r="AS498" s="306"/>
      <c r="AT498" s="306"/>
      <c r="AU498" s="72" t="s">
        <v>944</v>
      </c>
      <c r="AV498" s="310" t="s">
        <v>1026</v>
      </c>
      <c r="AW498" s="304" t="s">
        <v>25</v>
      </c>
      <c r="AX498" s="311">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1117</v>
      </c>
      <c r="EU498" s="7" t="s">
        <v>2820</v>
      </c>
      <c r="EV498" s="7" t="s">
        <v>1111</v>
      </c>
      <c r="EW498" s="7" t="s">
        <v>1802</v>
      </c>
      <c r="EX498" s="183" t="s">
        <v>1838</v>
      </c>
      <c r="EY498" s="313">
        <v>46177</v>
      </c>
      <c r="EZ498" s="313"/>
      <c r="FA498" s="183"/>
      <c r="FB498" s="313"/>
      <c r="FC498" s="7"/>
      <c r="FD498" s="7" t="s">
        <v>3389</v>
      </c>
      <c r="FE498" s="7">
        <f t="shared" si="101"/>
        <v>2949.99</v>
      </c>
      <c r="FF498" s="72">
        <f t="shared" si="102"/>
        <v>12462.99</v>
      </c>
      <c r="FG498" t="s">
        <v>3517</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43</v>
      </c>
      <c r="AP499" s="306" t="str">
        <f t="shared" si="98"/>
        <v>FLOW</v>
      </c>
      <c r="AQ499" s="306"/>
      <c r="AR499" s="306"/>
      <c r="AS499" s="306"/>
      <c r="AT499" s="306"/>
      <c r="AU499" s="72" t="s">
        <v>1794</v>
      </c>
      <c r="AV499" s="310" t="s">
        <v>1683</v>
      </c>
      <c r="AW499" s="304" t="s">
        <v>533</v>
      </c>
      <c r="AX499" s="311">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1120</v>
      </c>
      <c r="EU499" s="7" t="s">
        <v>2821</v>
      </c>
      <c r="EV499" s="7" t="s">
        <v>1111</v>
      </c>
      <c r="EW499" s="7" t="s">
        <v>1830</v>
      </c>
      <c r="EX499" s="183" t="s">
        <v>1954</v>
      </c>
      <c r="EY499" s="313">
        <v>46181</v>
      </c>
      <c r="EZ499" s="313"/>
      <c r="FA499" s="183"/>
      <c r="FB499" s="313"/>
      <c r="FC499" s="7"/>
      <c r="FD499" s="7" t="s">
        <v>3213</v>
      </c>
      <c r="FE499" s="7">
        <f t="shared" si="101"/>
        <v>3406</v>
      </c>
      <c r="FF499" s="72">
        <f t="shared" si="102"/>
        <v>7114</v>
      </c>
      <c r="FG499" t="s">
        <v>3517</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73</v>
      </c>
      <c r="AP500" s="306" t="str">
        <f t="shared" si="98"/>
        <v>FLOW</v>
      </c>
      <c r="AQ500" s="306"/>
      <c r="AR500" s="306"/>
      <c r="AS500" s="306"/>
      <c r="AT500" s="306"/>
      <c r="AU500" s="72" t="s">
        <v>1794</v>
      </c>
      <c r="AV500" s="310" t="s">
        <v>1684</v>
      </c>
      <c r="AW500" s="304" t="s">
        <v>157</v>
      </c>
      <c r="AX500" s="311">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1115</v>
      </c>
      <c r="EU500" s="7" t="s">
        <v>2822</v>
      </c>
      <c r="EV500" s="7" t="s">
        <v>1111</v>
      </c>
      <c r="EW500" s="7" t="s">
        <v>1807</v>
      </c>
      <c r="EX500" s="183" t="s">
        <v>1998</v>
      </c>
      <c r="EY500" s="313">
        <v>46183</v>
      </c>
      <c r="EZ500" s="313"/>
      <c r="FA500" s="183"/>
      <c r="FB500" s="313"/>
      <c r="FC500" s="7"/>
      <c r="FD500" s="7" t="s">
        <v>3390</v>
      </c>
      <c r="FE500" s="7">
        <f t="shared" si="101"/>
        <v>509</v>
      </c>
      <c r="FF500" s="72">
        <f t="shared" si="102"/>
        <v>9470</v>
      </c>
      <c r="FG500" t="s">
        <v>3517</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193</v>
      </c>
      <c r="AP501" s="306" t="str">
        <f t="shared" si="98"/>
        <v>FLOW</v>
      </c>
      <c r="AQ501" s="306"/>
      <c r="AR501" s="306"/>
      <c r="AS501" s="306"/>
      <c r="AT501" s="306"/>
      <c r="AU501" s="72" t="s">
        <v>944</v>
      </c>
      <c r="AV501" s="310" t="s">
        <v>696</v>
      </c>
      <c r="AW501" s="304" t="s">
        <v>92</v>
      </c>
      <c r="AX501" s="311">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1128</v>
      </c>
      <c r="EU501" s="7" t="s">
        <v>2823</v>
      </c>
      <c r="EV501" s="7" t="s">
        <v>1111</v>
      </c>
      <c r="EW501" s="7" t="s">
        <v>1809</v>
      </c>
      <c r="EX501" s="183" t="s">
        <v>1999</v>
      </c>
      <c r="EY501" s="313">
        <v>46178</v>
      </c>
      <c r="EZ501" s="313"/>
      <c r="FA501" s="183"/>
      <c r="FB501" s="313"/>
      <c r="FC501" s="7" t="s">
        <v>3629</v>
      </c>
      <c r="FD501" s="7" t="s">
        <v>3391</v>
      </c>
      <c r="FE501" s="7">
        <f t="shared" si="101"/>
        <v>866</v>
      </c>
      <c r="FF501" s="72">
        <f t="shared" si="102"/>
        <v>23954</v>
      </c>
      <c r="FG501" t="s">
        <v>3517</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3561</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43</v>
      </c>
      <c r="AP502" s="306" t="str">
        <f t="shared" si="98"/>
        <v>FLOW</v>
      </c>
      <c r="AQ502" s="306"/>
      <c r="AR502" s="306"/>
      <c r="AS502" s="306"/>
      <c r="AT502" s="306"/>
      <c r="AU502" s="72" t="s">
        <v>944</v>
      </c>
      <c r="AV502" s="310" t="s">
        <v>1024</v>
      </c>
      <c r="AW502" s="304" t="s">
        <v>1082</v>
      </c>
      <c r="AX502" s="311">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1116</v>
      </c>
      <c r="EU502" s="7" t="s">
        <v>2824</v>
      </c>
      <c r="EV502" s="7" t="s">
        <v>1111</v>
      </c>
      <c r="EW502" s="7" t="s">
        <v>1802</v>
      </c>
      <c r="EX502" s="183" t="s">
        <v>2000</v>
      </c>
      <c r="EY502" s="313">
        <v>46179</v>
      </c>
      <c r="EZ502" s="313"/>
      <c r="FA502" s="183"/>
      <c r="FB502" s="313"/>
      <c r="FC502" s="7"/>
      <c r="FD502" s="7" t="s">
        <v>3172</v>
      </c>
      <c r="FE502" s="7">
        <f t="shared" si="101"/>
        <v>3072</v>
      </c>
      <c r="FF502" s="72">
        <f t="shared" si="102"/>
        <v>6183</v>
      </c>
      <c r="FG502" t="s">
        <v>3517</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12</v>
      </c>
      <c r="AP503" s="306" t="str">
        <f t="shared" si="98"/>
        <v>STABLE</v>
      </c>
      <c r="AQ503" s="306"/>
      <c r="AR503" s="306"/>
      <c r="AS503" s="306"/>
      <c r="AT503" s="306"/>
      <c r="AU503" s="72" t="s">
        <v>1794</v>
      </c>
      <c r="AV503" s="310" t="s">
        <v>1685</v>
      </c>
      <c r="AW503" s="304" t="s">
        <v>45</v>
      </c>
      <c r="AX503" s="311">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1117</v>
      </c>
      <c r="EU503" s="7" t="s">
        <v>2825</v>
      </c>
      <c r="EV503" s="7" t="s">
        <v>1111</v>
      </c>
      <c r="EW503" s="7" t="s">
        <v>1802</v>
      </c>
      <c r="EX503" s="183" t="s">
        <v>1842</v>
      </c>
      <c r="EY503" s="313">
        <v>46177</v>
      </c>
      <c r="EZ503" s="313"/>
      <c r="FA503" s="183"/>
      <c r="FB503" s="313"/>
      <c r="FC503" s="7"/>
      <c r="FD503" s="7" t="s">
        <v>3092</v>
      </c>
      <c r="FE503" s="7">
        <f t="shared" si="101"/>
        <v>41</v>
      </c>
      <c r="FF503" s="72">
        <f t="shared" si="102"/>
        <v>6160</v>
      </c>
      <c r="FG503" t="s">
        <v>3517</v>
      </c>
    </row>
    <row r="504" spans="1:163" ht="17.25">
      <c r="A504" s="72">
        <v>458762564</v>
      </c>
      <c r="B504" s="304" t="s">
        <v>2134</v>
      </c>
      <c r="C504" s="72" t="s">
        <v>1776</v>
      </c>
      <c r="D504" s="72" t="s">
        <v>3018</v>
      </c>
      <c r="E504" s="72">
        <v>19309</v>
      </c>
      <c r="F504" s="72"/>
      <c r="G504" s="306"/>
      <c r="H504" s="306" t="s">
        <v>3513</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98"/>
        <v>RB</v>
      </c>
      <c r="AQ504" s="306"/>
      <c r="AR504" s="306"/>
      <c r="AS504" s="306"/>
      <c r="AT504" s="306"/>
      <c r="AU504" s="72" t="s">
        <v>1130</v>
      </c>
      <c r="AV504" s="310" t="s">
        <v>2278</v>
      </c>
      <c r="AW504" s="304" t="s">
        <v>75</v>
      </c>
      <c r="AX504" s="311">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1120</v>
      </c>
      <c r="EU504" s="7" t="s">
        <v>2826</v>
      </c>
      <c r="EV504" s="7" t="s">
        <v>1111</v>
      </c>
      <c r="EW504" s="7" t="s">
        <v>1802</v>
      </c>
      <c r="EX504" s="183" t="s">
        <v>3604</v>
      </c>
      <c r="EY504" s="313">
        <v>46184</v>
      </c>
      <c r="EZ504" s="313"/>
      <c r="FA504" s="183"/>
      <c r="FB504" s="313"/>
      <c r="FC504" s="7"/>
      <c r="FD504" s="7" t="s">
        <v>3285</v>
      </c>
      <c r="FE504" s="7">
        <f t="shared" si="101"/>
        <v>5815</v>
      </c>
      <c r="FF504" s="72">
        <f t="shared" si="102"/>
        <v>11702</v>
      </c>
      <c r="FG504" t="s">
        <v>3517</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132</v>
      </c>
      <c r="AP505" s="306" t="str">
        <f t="shared" si="98"/>
        <v>FLOW</v>
      </c>
      <c r="AQ505" s="306"/>
      <c r="AR505" s="306"/>
      <c r="AS505" s="306"/>
      <c r="AT505" s="306"/>
      <c r="AU505" s="72" t="s">
        <v>944</v>
      </c>
      <c r="AV505" s="310" t="s">
        <v>340</v>
      </c>
      <c r="AW505" s="304" t="s">
        <v>75</v>
      </c>
      <c r="AX505" s="311">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1126</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3517</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12</v>
      </c>
      <c r="AP506" s="306" t="str">
        <f t="shared" si="98"/>
        <v>STABLE</v>
      </c>
      <c r="AQ506" s="306"/>
      <c r="AR506" s="306"/>
      <c r="AS506" s="306"/>
      <c r="AT506" s="306"/>
      <c r="AU506" s="72" t="s">
        <v>1794</v>
      </c>
      <c r="AV506" s="310" t="s">
        <v>150</v>
      </c>
      <c r="AW506" s="304" t="s">
        <v>151</v>
      </c>
      <c r="AX506" s="311">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1122</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3517</v>
      </c>
    </row>
    <row r="507" spans="1:163" ht="17.25">
      <c r="A507" s="72">
        <v>459445373</v>
      </c>
      <c r="B507" s="304" t="s">
        <v>1578</v>
      </c>
      <c r="C507" s="72"/>
      <c r="D507" s="72"/>
      <c r="E507" s="72"/>
      <c r="F507" s="72"/>
      <c r="G507" s="306"/>
      <c r="H507" s="306"/>
      <c r="I507" s="72">
        <v>4550</v>
      </c>
      <c r="J507" s="72">
        <v>3280</v>
      </c>
      <c r="K507" s="258">
        <f t="shared" si="106"/>
        <v>3361</v>
      </c>
      <c r="L507" s="258">
        <f t="shared" si="95"/>
        <v>7991</v>
      </c>
      <c r="M507" s="307">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43</v>
      </c>
      <c r="AP507" s="306" t="str">
        <f t="shared" si="98"/>
        <v>FLOW</v>
      </c>
      <c r="AQ507" s="306"/>
      <c r="AR507" s="306"/>
      <c r="AS507" s="306"/>
      <c r="AT507" s="306"/>
      <c r="AU507" s="72" t="s">
        <v>1794</v>
      </c>
      <c r="AV507" s="310" t="s">
        <v>1686</v>
      </c>
      <c r="AW507" s="304" t="s">
        <v>17</v>
      </c>
      <c r="AX507" s="311">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3</v>
      </c>
      <c r="ES507" s="72">
        <f t="shared" si="100"/>
        <v>1</v>
      </c>
      <c r="ET507" s="72" t="s">
        <v>1120</v>
      </c>
      <c r="EU507" s="7" t="s">
        <v>2827</v>
      </c>
      <c r="EV507" s="7" t="s">
        <v>1111</v>
      </c>
      <c r="EW507" s="7" t="s">
        <v>1802</v>
      </c>
      <c r="EX507" s="183" t="s">
        <v>2001</v>
      </c>
      <c r="EY507" s="313">
        <v>46177</v>
      </c>
      <c r="EZ507" s="313"/>
      <c r="FA507" s="183"/>
      <c r="FB507" s="313"/>
      <c r="FC507" s="7"/>
      <c r="FD507" s="7" t="s">
        <v>3392</v>
      </c>
      <c r="FE507" s="7">
        <f t="shared" si="101"/>
        <v>3361</v>
      </c>
      <c r="FF507" s="72">
        <f t="shared" si="102"/>
        <v>7991</v>
      </c>
      <c r="FG507" t="s">
        <v>3517</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12</v>
      </c>
      <c r="AP508" s="306" t="str">
        <f t="shared" si="98"/>
        <v>STABLE</v>
      </c>
      <c r="AQ508" s="306"/>
      <c r="AR508" s="306"/>
      <c r="AS508" s="306"/>
      <c r="AT508" s="306"/>
      <c r="AU508" s="72" t="s">
        <v>1130</v>
      </c>
      <c r="AV508" s="310" t="s">
        <v>2236</v>
      </c>
      <c r="AW508" s="304" t="s">
        <v>32</v>
      </c>
      <c r="AX508" s="311">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1114</v>
      </c>
      <c r="EU508" s="7" t="s">
        <v>2828</v>
      </c>
      <c r="EV508" s="7" t="s">
        <v>1111</v>
      </c>
      <c r="EW508" s="7" t="s">
        <v>1809</v>
      </c>
      <c r="EX508" s="183" t="s">
        <v>3605</v>
      </c>
      <c r="EY508" s="313">
        <v>46185</v>
      </c>
      <c r="EZ508" s="313"/>
      <c r="FA508" s="183"/>
      <c r="FB508" s="313"/>
      <c r="FC508" s="7"/>
      <c r="FD508" s="7" t="s">
        <v>3393</v>
      </c>
      <c r="FE508" s="7">
        <f t="shared" si="101"/>
        <v>3796</v>
      </c>
      <c r="FF508" s="72">
        <f t="shared" si="102"/>
        <v>8248</v>
      </c>
      <c r="FG508" t="s">
        <v>3517</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73</v>
      </c>
      <c r="AP509" s="306" t="str">
        <f t="shared" si="98"/>
        <v>FLOW</v>
      </c>
      <c r="AQ509" s="306"/>
      <c r="AR509" s="306"/>
      <c r="AS509" s="306"/>
      <c r="AT509" s="306"/>
      <c r="AU509" s="72" t="s">
        <v>1794</v>
      </c>
      <c r="AV509" s="310" t="s">
        <v>1687</v>
      </c>
      <c r="AW509" s="304" t="s">
        <v>649</v>
      </c>
      <c r="AX509" s="311">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1117</v>
      </c>
      <c r="EU509" s="7" t="s">
        <v>2829</v>
      </c>
      <c r="EV509" s="7" t="s">
        <v>1111</v>
      </c>
      <c r="EW509" s="7" t="s">
        <v>1802</v>
      </c>
      <c r="EX509" s="183" t="s">
        <v>1842</v>
      </c>
      <c r="EY509" s="313">
        <v>46178</v>
      </c>
      <c r="EZ509" s="313"/>
      <c r="FA509" s="183"/>
      <c r="FB509" s="313"/>
      <c r="FC509" s="7" t="s">
        <v>3628</v>
      </c>
      <c r="FD509" s="7" t="s">
        <v>3394</v>
      </c>
      <c r="FE509" s="7">
        <f t="shared" si="101"/>
        <v>322.64999999999964</v>
      </c>
      <c r="FF509" s="72">
        <f t="shared" si="102"/>
        <v>6063.65</v>
      </c>
      <c r="FG509" t="s">
        <v>3517</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11</v>
      </c>
      <c r="AP510" s="306" t="str">
        <f t="shared" si="98"/>
        <v>STABLE</v>
      </c>
      <c r="AQ510" s="306"/>
      <c r="AR510" s="306"/>
      <c r="AS510" s="306"/>
      <c r="AT510" s="306"/>
      <c r="AU510" s="72" t="s">
        <v>1794</v>
      </c>
      <c r="AV510" s="310" t="s">
        <v>1436</v>
      </c>
      <c r="AW510" s="304" t="s">
        <v>1437</v>
      </c>
      <c r="AX510" s="311">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1119</v>
      </c>
      <c r="EU510" s="7" t="s">
        <v>2830</v>
      </c>
      <c r="EV510" s="7" t="s">
        <v>1111</v>
      </c>
      <c r="EW510" s="7" t="s">
        <v>1807</v>
      </c>
      <c r="EX510" s="183" t="s">
        <v>1819</v>
      </c>
      <c r="EY510" s="313">
        <v>46182</v>
      </c>
      <c r="EZ510" s="313"/>
      <c r="FA510" s="183"/>
      <c r="FB510" s="313"/>
      <c r="FC510" s="7"/>
      <c r="FD510" s="7" t="s">
        <v>3285</v>
      </c>
      <c r="FE510" s="7">
        <f t="shared" si="101"/>
        <v>2284</v>
      </c>
      <c r="FF510" s="72">
        <f t="shared" si="102"/>
        <v>6808</v>
      </c>
      <c r="FG510" t="s">
        <v>3517</v>
      </c>
    </row>
    <row r="511" spans="1:163" ht="17.25">
      <c r="A511" s="72">
        <v>464487568</v>
      </c>
      <c r="B511" s="304" t="s">
        <v>436</v>
      </c>
      <c r="C511" s="72" t="s">
        <v>1776</v>
      </c>
      <c r="D511" s="72" t="s">
        <v>3559</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43</v>
      </c>
      <c r="AP511" s="306" t="str">
        <f t="shared" si="98"/>
        <v>FLOW</v>
      </c>
      <c r="AQ511" s="306"/>
      <c r="AR511" s="306"/>
      <c r="AS511" s="306"/>
      <c r="AT511" s="306"/>
      <c r="AU511" s="72" t="s">
        <v>1794</v>
      </c>
      <c r="AV511" s="310" t="s">
        <v>437</v>
      </c>
      <c r="AW511" s="304" t="s">
        <v>178</v>
      </c>
      <c r="AX511" s="311">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1116</v>
      </c>
      <c r="EU511" s="7" t="s">
        <v>2831</v>
      </c>
      <c r="EV511" s="7" t="s">
        <v>1111</v>
      </c>
      <c r="EW511" s="7" t="s">
        <v>1807</v>
      </c>
      <c r="EX511" s="183" t="s">
        <v>1816</v>
      </c>
      <c r="EY511" s="313">
        <v>46201</v>
      </c>
      <c r="EZ511" s="313"/>
      <c r="FA511" s="183"/>
      <c r="FB511" s="313"/>
      <c r="FC511" s="7"/>
      <c r="FD511" s="7" t="s">
        <v>3395</v>
      </c>
      <c r="FE511" s="7">
        <f t="shared" si="101"/>
        <v>2303</v>
      </c>
      <c r="FF511" s="72">
        <f t="shared" si="102"/>
        <v>4854</v>
      </c>
      <c r="FG511" t="s">
        <v>3517</v>
      </c>
    </row>
    <row r="512" spans="1:163" ht="17.25">
      <c r="A512" s="72">
        <v>135586566</v>
      </c>
      <c r="B512" s="304" t="s">
        <v>850</v>
      </c>
      <c r="C512" s="72" t="s">
        <v>1776</v>
      </c>
      <c r="D512" s="72" t="s">
        <v>3559</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42</v>
      </c>
      <c r="AP512" s="306" t="str">
        <f t="shared" ref="AP512:AP575" si="111">IF(AO512=0,"RB",IF(AO512&lt;AN512,"STABLE",IF(AO512&gt;AN512,"FLOW","SAME")))</f>
        <v>FLOW</v>
      </c>
      <c r="AQ512" s="306"/>
      <c r="AR512" s="306"/>
      <c r="AS512" s="306"/>
      <c r="AT512" s="306"/>
      <c r="AU512" s="72" t="s">
        <v>944</v>
      </c>
      <c r="AV512" s="310" t="s">
        <v>852</v>
      </c>
      <c r="AW512" s="304" t="s">
        <v>385</v>
      </c>
      <c r="AX512" s="311">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3">
        <v>46178</v>
      </c>
      <c r="EZ512" s="313"/>
      <c r="FA512" s="183"/>
      <c r="FB512" s="313"/>
      <c r="FC512" s="7"/>
      <c r="FD512" s="7" t="s">
        <v>3334</v>
      </c>
      <c r="FE512" s="7">
        <f t="shared" si="101"/>
        <v>2307</v>
      </c>
      <c r="FF512" s="72">
        <f t="shared" si="102"/>
        <v>4823</v>
      </c>
      <c r="FG512" t="s">
        <v>3517</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73</v>
      </c>
      <c r="AP513" s="306" t="str">
        <f t="shared" si="111"/>
        <v>FLOW</v>
      </c>
      <c r="AQ513" s="306"/>
      <c r="AR513" s="306"/>
      <c r="AS513" s="306"/>
      <c r="AT513" s="306"/>
      <c r="AU513" s="72" t="s">
        <v>1130</v>
      </c>
      <c r="AV513" s="310" t="s">
        <v>2317</v>
      </c>
      <c r="AW513" s="304" t="s">
        <v>108</v>
      </c>
      <c r="AX513" s="311">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1127</v>
      </c>
      <c r="EU513" s="7" t="s">
        <v>2833</v>
      </c>
      <c r="EV513" s="7" t="s">
        <v>1111</v>
      </c>
      <c r="EW513" s="7" t="s">
        <v>1809</v>
      </c>
      <c r="EX513" s="183" t="s">
        <v>1852</v>
      </c>
      <c r="EY513" s="313">
        <v>46184</v>
      </c>
      <c r="EZ513" s="313"/>
      <c r="FA513" s="183"/>
      <c r="FB513" s="313"/>
      <c r="FC513" s="7"/>
      <c r="FD513" s="7" t="s">
        <v>3396</v>
      </c>
      <c r="FE513" s="7">
        <f t="shared" ref="FE513:FE576" si="114">IF((J513+R513)&lt;=I513+R513,(J513+R513),((I513-(I513*(M513+1)-(I513+J513)))+R513))</f>
        <v>5887</v>
      </c>
      <c r="FF513" s="72">
        <f t="shared" ref="FF513:FF576" si="115">I513+J513+FD513</f>
        <v>17215</v>
      </c>
      <c r="FG513" t="s">
        <v>3517</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si="111"/>
        <v>RB</v>
      </c>
      <c r="AQ514" s="306"/>
      <c r="AR514" s="306"/>
      <c r="AS514" s="306"/>
      <c r="AT514" s="306"/>
      <c r="AU514" s="72" t="s">
        <v>1130</v>
      </c>
      <c r="AV514" s="310" t="s">
        <v>2207</v>
      </c>
      <c r="AW514" s="304" t="s">
        <v>32</v>
      </c>
      <c r="AX514" s="311">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1115</v>
      </c>
      <c r="EU514" s="7" t="s">
        <v>2834</v>
      </c>
      <c r="EV514" s="7" t="s">
        <v>1111</v>
      </c>
      <c r="EW514" s="7" t="s">
        <v>1821</v>
      </c>
      <c r="EX514" s="183" t="s">
        <v>1821</v>
      </c>
      <c r="EY514" s="313">
        <v>46184</v>
      </c>
      <c r="EZ514" s="313"/>
      <c r="FA514" s="183"/>
      <c r="FB514" s="313"/>
      <c r="FC514" s="7"/>
      <c r="FD514" s="7" t="s">
        <v>3380</v>
      </c>
      <c r="FE514" s="7">
        <f t="shared" si="114"/>
        <v>2845</v>
      </c>
      <c r="FF514" s="72">
        <f t="shared" si="115"/>
        <v>5736</v>
      </c>
      <c r="FG514" t="s">
        <v>3517</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42</v>
      </c>
      <c r="AP515" s="306" t="str">
        <f t="shared" si="111"/>
        <v>FLOW</v>
      </c>
      <c r="AQ515" s="306"/>
      <c r="AR515" s="306"/>
      <c r="AS515" s="306"/>
      <c r="AT515" s="306"/>
      <c r="AU515" s="72" t="s">
        <v>1130</v>
      </c>
      <c r="AV515" s="310" t="s">
        <v>2297</v>
      </c>
      <c r="AW515" s="304" t="s">
        <v>2344</v>
      </c>
      <c r="AX515" s="311">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1117</v>
      </c>
      <c r="EU515" s="7" t="s">
        <v>2835</v>
      </c>
      <c r="EV515" s="7" t="s">
        <v>1111</v>
      </c>
      <c r="EW515" s="7" t="s">
        <v>1809</v>
      </c>
      <c r="EX515" s="183" t="s">
        <v>1939</v>
      </c>
      <c r="EY515" s="313">
        <v>46184</v>
      </c>
      <c r="EZ515" s="313"/>
      <c r="FA515" s="183"/>
      <c r="FB515" s="313"/>
      <c r="FC515" s="7"/>
      <c r="FD515" s="7" t="s">
        <v>3180</v>
      </c>
      <c r="FE515" s="7">
        <f t="shared" si="114"/>
        <v>5561</v>
      </c>
      <c r="FF515" s="72">
        <f t="shared" si="115"/>
        <v>11212</v>
      </c>
      <c r="FG515" t="s">
        <v>3517</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12</v>
      </c>
      <c r="AP516" s="306" t="str">
        <f t="shared" si="111"/>
        <v>STABLE</v>
      </c>
      <c r="AQ516" s="306"/>
      <c r="AR516" s="306"/>
      <c r="AS516" s="306"/>
      <c r="AT516" s="306"/>
      <c r="AU516" s="72" t="s">
        <v>1130</v>
      </c>
      <c r="AV516" s="310" t="s">
        <v>2238</v>
      </c>
      <c r="AW516" s="304" t="s">
        <v>102</v>
      </c>
      <c r="AX516" s="311">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1115</v>
      </c>
      <c r="EU516" s="7" t="s">
        <v>2836</v>
      </c>
      <c r="EV516" s="7" t="s">
        <v>1111</v>
      </c>
      <c r="EW516" s="7" t="s">
        <v>1807</v>
      </c>
      <c r="EX516" s="183" t="s">
        <v>3606</v>
      </c>
      <c r="EY516" s="313">
        <v>46184</v>
      </c>
      <c r="EZ516" s="313"/>
      <c r="FA516" s="183"/>
      <c r="FB516" s="313"/>
      <c r="FC516" s="7"/>
      <c r="FD516" s="7" t="s">
        <v>3323</v>
      </c>
      <c r="FE516" s="7">
        <f t="shared" si="114"/>
        <v>3406</v>
      </c>
      <c r="FF516" s="72">
        <f t="shared" si="115"/>
        <v>6772</v>
      </c>
      <c r="FG516" t="s">
        <v>3517</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73</v>
      </c>
      <c r="AP517" s="306" t="str">
        <f t="shared" si="111"/>
        <v>STABLE</v>
      </c>
      <c r="AQ517" s="306"/>
      <c r="AR517" s="306"/>
      <c r="AS517" s="306"/>
      <c r="AT517" s="306"/>
      <c r="AU517" s="72" t="s">
        <v>944</v>
      </c>
      <c r="AV517" s="310" t="s">
        <v>628</v>
      </c>
      <c r="AW517" s="304" t="s">
        <v>51</v>
      </c>
      <c r="AX517" s="311">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1116</v>
      </c>
      <c r="EU517" s="7" t="s">
        <v>2837</v>
      </c>
      <c r="EV517" s="7" t="s">
        <v>1111</v>
      </c>
      <c r="EW517" s="7" t="s">
        <v>1802</v>
      </c>
      <c r="EX517" s="183" t="s">
        <v>2002</v>
      </c>
      <c r="EY517" s="313">
        <v>46182</v>
      </c>
      <c r="EZ517" s="313"/>
      <c r="FA517" s="183"/>
      <c r="FB517" s="313"/>
      <c r="FC517" s="7"/>
      <c r="FD517" s="7" t="s">
        <v>3162</v>
      </c>
      <c r="FE517" s="7">
        <f t="shared" si="114"/>
        <v>3712</v>
      </c>
      <c r="FF517" s="72">
        <f t="shared" si="115"/>
        <v>21536</v>
      </c>
      <c r="FG517" t="s">
        <v>3517</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12</v>
      </c>
      <c r="AP518" s="306" t="str">
        <f t="shared" si="111"/>
        <v>STABLE</v>
      </c>
      <c r="AQ518" s="306"/>
      <c r="AR518" s="306"/>
      <c r="AS518" s="306"/>
      <c r="AT518" s="306"/>
      <c r="AU518" s="72" t="s">
        <v>1794</v>
      </c>
      <c r="AV518" s="310" t="s">
        <v>675</v>
      </c>
      <c r="AW518" s="304" t="s">
        <v>676</v>
      </c>
      <c r="AX518" s="311">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1116</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3517</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194</v>
      </c>
      <c r="AP519" s="306" t="str">
        <f t="shared" si="111"/>
        <v>FLOW</v>
      </c>
      <c r="AQ519" s="306"/>
      <c r="AR519" s="306"/>
      <c r="AS519" s="306"/>
      <c r="AT519" s="306"/>
      <c r="AU519" s="72" t="s">
        <v>944</v>
      </c>
      <c r="AV519" s="310" t="s">
        <v>614</v>
      </c>
      <c r="AW519" s="304" t="s">
        <v>615</v>
      </c>
      <c r="AX519" s="311">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1127</v>
      </c>
      <c r="EU519" s="7" t="s">
        <v>2838</v>
      </c>
      <c r="EV519" s="7" t="s">
        <v>1111</v>
      </c>
      <c r="EW519" s="7" t="s">
        <v>1802</v>
      </c>
      <c r="EX519" s="183" t="s">
        <v>1823</v>
      </c>
      <c r="EY519" s="313">
        <v>46177</v>
      </c>
      <c r="EZ519" s="313"/>
      <c r="FA519" s="183"/>
      <c r="FB519" s="313"/>
      <c r="FC519" s="7" t="s">
        <v>3628</v>
      </c>
      <c r="FD519" s="7" t="s">
        <v>3397</v>
      </c>
      <c r="FE519" s="7">
        <f t="shared" si="114"/>
        <v>-29384.809999999998</v>
      </c>
      <c r="FF519" s="72">
        <f t="shared" si="115"/>
        <v>26317.190000000002</v>
      </c>
      <c r="FG519" t="s">
        <v>3517</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43</v>
      </c>
      <c r="AP520" s="306" t="str">
        <f t="shared" si="111"/>
        <v>STABLE</v>
      </c>
      <c r="AQ520" s="306"/>
      <c r="AR520" s="306"/>
      <c r="AS520" s="306"/>
      <c r="AT520" s="306"/>
      <c r="AU520" s="72" t="s">
        <v>1130</v>
      </c>
      <c r="AV520" s="310" t="s">
        <v>2267</v>
      </c>
      <c r="AW520" s="304" t="s">
        <v>130</v>
      </c>
      <c r="AX520" s="311">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1112</v>
      </c>
      <c r="EU520" s="7" t="s">
        <v>2839</v>
      </c>
      <c r="EV520" s="7" t="s">
        <v>1111</v>
      </c>
      <c r="EW520" s="7" t="s">
        <v>1832</v>
      </c>
      <c r="EX520" s="183" t="s">
        <v>1993</v>
      </c>
      <c r="EY520" s="313">
        <v>46177</v>
      </c>
      <c r="EZ520" s="313"/>
      <c r="FA520" s="183"/>
      <c r="FB520" s="313"/>
      <c r="FC520" s="7"/>
      <c r="FD520" s="7" t="s">
        <v>3087</v>
      </c>
      <c r="FE520" s="7">
        <f t="shared" si="114"/>
        <v>152</v>
      </c>
      <c r="FF520" s="72">
        <f t="shared" si="115"/>
        <v>6771</v>
      </c>
      <c r="FG520" t="s">
        <v>3517</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132</v>
      </c>
      <c r="AP521" s="306" t="str">
        <f t="shared" si="111"/>
        <v>FLOW</v>
      </c>
      <c r="AQ521" s="306"/>
      <c r="AR521" s="306"/>
      <c r="AS521" s="306"/>
      <c r="AT521" s="306"/>
      <c r="AU521" s="72" t="s">
        <v>944</v>
      </c>
      <c r="AV521" s="310" t="s">
        <v>766</v>
      </c>
      <c r="AW521" s="304" t="s">
        <v>253</v>
      </c>
      <c r="AX521" s="311">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1121</v>
      </c>
      <c r="EU521" s="7" t="s">
        <v>2840</v>
      </c>
      <c r="EV521" s="7" t="s">
        <v>1111</v>
      </c>
      <c r="EW521" s="7" t="s">
        <v>1802</v>
      </c>
      <c r="EX521" s="183" t="s">
        <v>1862</v>
      </c>
      <c r="EY521" s="313">
        <v>46177</v>
      </c>
      <c r="EZ521" s="313"/>
      <c r="FA521" s="183"/>
      <c r="FB521" s="313"/>
      <c r="FC521" s="7"/>
      <c r="FD521" s="7" t="s">
        <v>3398</v>
      </c>
      <c r="FE521" s="7">
        <f t="shared" si="114"/>
        <v>4574</v>
      </c>
      <c r="FF521" s="72">
        <f t="shared" si="115"/>
        <v>21110</v>
      </c>
      <c r="FG521" t="s">
        <v>3517</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43</v>
      </c>
      <c r="AP522" s="306" t="str">
        <f t="shared" si="111"/>
        <v>FLOW</v>
      </c>
      <c r="AQ522" s="306"/>
      <c r="AR522" s="306"/>
      <c r="AS522" s="306"/>
      <c r="AT522" s="306"/>
      <c r="AU522" s="72" t="s">
        <v>1130</v>
      </c>
      <c r="AV522" s="310" t="s">
        <v>2254</v>
      </c>
      <c r="AW522" s="304" t="s">
        <v>54</v>
      </c>
      <c r="AX522" s="311">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1128</v>
      </c>
      <c r="EU522" s="7" t="s">
        <v>2841</v>
      </c>
      <c r="EV522" s="7" t="s">
        <v>1111</v>
      </c>
      <c r="EW522" s="7" t="s">
        <v>1849</v>
      </c>
      <c r="EX522" s="183" t="s">
        <v>3607</v>
      </c>
      <c r="EY522" s="313">
        <v>46185</v>
      </c>
      <c r="EZ522" s="313"/>
      <c r="FA522" s="183"/>
      <c r="FB522" s="313"/>
      <c r="FC522" s="7"/>
      <c r="FD522" s="7" t="s">
        <v>3399</v>
      </c>
      <c r="FE522" s="7">
        <f t="shared" si="114"/>
        <v>4054</v>
      </c>
      <c r="FF522" s="72">
        <f t="shared" si="115"/>
        <v>8170</v>
      </c>
      <c r="FG522" t="s">
        <v>3517</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42</v>
      </c>
      <c r="AP523" s="306" t="str">
        <f t="shared" si="111"/>
        <v>FLOW</v>
      </c>
      <c r="AQ523" s="306"/>
      <c r="AR523" s="306"/>
      <c r="AS523" s="306"/>
      <c r="AT523" s="306"/>
      <c r="AU523" s="72" t="s">
        <v>1130</v>
      </c>
      <c r="AV523" s="310" t="s">
        <v>2320</v>
      </c>
      <c r="AW523" s="304" t="s">
        <v>190</v>
      </c>
      <c r="AX523" s="311">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1126</v>
      </c>
      <c r="EU523" s="7" t="s">
        <v>3496</v>
      </c>
      <c r="EV523" s="7" t="s">
        <v>1111</v>
      </c>
      <c r="EW523" s="7" t="s">
        <v>1849</v>
      </c>
      <c r="EX523" s="183" t="s">
        <v>1810</v>
      </c>
      <c r="EY523" s="313">
        <v>46188</v>
      </c>
      <c r="EZ523" s="313"/>
      <c r="FA523" s="183"/>
      <c r="FB523" s="313"/>
      <c r="FC523" s="7"/>
      <c r="FD523" s="7" t="s">
        <v>1250</v>
      </c>
      <c r="FE523" s="7">
        <f t="shared" si="114"/>
        <v>1000</v>
      </c>
      <c r="FF523" s="72">
        <f t="shared" si="115"/>
        <v>2020</v>
      </c>
      <c r="FG523" t="s">
        <v>3517</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43</v>
      </c>
      <c r="AP524" s="306" t="str">
        <f t="shared" si="111"/>
        <v>FLOW</v>
      </c>
      <c r="AQ524" s="306"/>
      <c r="AR524" s="306"/>
      <c r="AS524" s="306"/>
      <c r="AT524" s="306"/>
      <c r="AU524" s="72" t="s">
        <v>1130</v>
      </c>
      <c r="AV524" s="310" t="s">
        <v>2273</v>
      </c>
      <c r="AW524" s="304" t="s">
        <v>45</v>
      </c>
      <c r="AX524" s="311">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1117</v>
      </c>
      <c r="EU524" s="7" t="s">
        <v>2842</v>
      </c>
      <c r="EV524" s="7" t="s">
        <v>1111</v>
      </c>
      <c r="EW524" s="7" t="s">
        <v>1809</v>
      </c>
      <c r="EX524" s="183" t="s">
        <v>1939</v>
      </c>
      <c r="EY524" s="313">
        <v>46185</v>
      </c>
      <c r="EZ524" s="313"/>
      <c r="FA524" s="183"/>
      <c r="FB524" s="313"/>
      <c r="FC524" s="7"/>
      <c r="FD524" s="7" t="s">
        <v>3218</v>
      </c>
      <c r="FE524" s="7">
        <f t="shared" si="114"/>
        <v>3212</v>
      </c>
      <c r="FF524" s="72">
        <f t="shared" si="115"/>
        <v>6421</v>
      </c>
      <c r="FG524" t="s">
        <v>3517</v>
      </c>
    </row>
    <row r="525" spans="1:163" ht="17.25">
      <c r="A525" s="72">
        <v>463286136</v>
      </c>
      <c r="B525" s="304" t="s">
        <v>840</v>
      </c>
      <c r="C525" s="72"/>
      <c r="D525" s="72"/>
      <c r="E525" s="72"/>
      <c r="F525" s="72"/>
      <c r="G525" s="306"/>
      <c r="H525" s="306"/>
      <c r="I525" s="72">
        <v>5122</v>
      </c>
      <c r="J525" s="72">
        <v>5116</v>
      </c>
      <c r="K525" s="258">
        <f t="shared" si="106"/>
        <v>5267</v>
      </c>
      <c r="L525" s="258">
        <f t="shared" si="109"/>
        <v>10517</v>
      </c>
      <c r="M525" s="307">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43</v>
      </c>
      <c r="AP525" s="306" t="str">
        <f t="shared" si="111"/>
        <v>FLOW</v>
      </c>
      <c r="AQ525" s="306"/>
      <c r="AR525" s="306"/>
      <c r="AS525" s="306"/>
      <c r="AT525" s="306"/>
      <c r="AU525" s="72" t="s">
        <v>1794</v>
      </c>
      <c r="AV525" s="310" t="s">
        <v>841</v>
      </c>
      <c r="AW525" s="304" t="s">
        <v>76</v>
      </c>
      <c r="AX525" s="311">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1114</v>
      </c>
      <c r="EU525" s="7" t="s">
        <v>2843</v>
      </c>
      <c r="EV525" s="7" t="s">
        <v>1111</v>
      </c>
      <c r="EW525" s="7" t="s">
        <v>1849</v>
      </c>
      <c r="EX525" s="183" t="s">
        <v>2003</v>
      </c>
      <c r="EY525" s="313">
        <v>46176</v>
      </c>
      <c r="EZ525" s="313"/>
      <c r="FA525" s="183"/>
      <c r="FB525" s="313"/>
      <c r="FC525" s="7"/>
      <c r="FD525" s="7" t="s">
        <v>3400</v>
      </c>
      <c r="FE525" s="7">
        <f t="shared" si="114"/>
        <v>5267</v>
      </c>
      <c r="FF525" s="72">
        <f t="shared" si="115"/>
        <v>10517</v>
      </c>
      <c r="FG525" t="s">
        <v>3517</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73</v>
      </c>
      <c r="AP526" s="306" t="str">
        <f t="shared" si="111"/>
        <v>STABLE</v>
      </c>
      <c r="AQ526" s="306"/>
      <c r="AR526" s="306"/>
      <c r="AS526" s="306"/>
      <c r="AT526" s="306"/>
      <c r="AU526" s="72" t="s">
        <v>944</v>
      </c>
      <c r="AV526" s="310" t="s">
        <v>690</v>
      </c>
      <c r="AW526" s="304" t="s">
        <v>691</v>
      </c>
      <c r="AX526" s="311">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1116</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3518</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44</v>
      </c>
      <c r="AP527" s="306" t="str">
        <f t="shared" si="111"/>
        <v>STABLE</v>
      </c>
      <c r="AQ527" s="306"/>
      <c r="AR527" s="306"/>
      <c r="AS527" s="306"/>
      <c r="AT527" s="306"/>
      <c r="AU527" s="72" t="s">
        <v>1794</v>
      </c>
      <c r="AV527" s="310" t="s">
        <v>1406</v>
      </c>
      <c r="AW527" s="304" t="s">
        <v>430</v>
      </c>
      <c r="AX527" s="311">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1112</v>
      </c>
      <c r="EU527" s="7" t="s">
        <v>2844</v>
      </c>
      <c r="EV527" s="7" t="s">
        <v>1111</v>
      </c>
      <c r="EW527" s="7" t="s">
        <v>1821</v>
      </c>
      <c r="EX527" s="183" t="s">
        <v>1866</v>
      </c>
      <c r="EY527" s="313">
        <v>46177</v>
      </c>
      <c r="EZ527" s="313"/>
      <c r="FA527" s="183"/>
      <c r="FB527" s="313"/>
      <c r="FC527" s="7"/>
      <c r="FD527" s="7" t="s">
        <v>3222</v>
      </c>
      <c r="FE527" s="7">
        <f t="shared" si="114"/>
        <v>5175</v>
      </c>
      <c r="FF527" s="72">
        <f t="shared" si="115"/>
        <v>15442</v>
      </c>
      <c r="FG527" t="s">
        <v>3517</v>
      </c>
    </row>
    <row r="528" spans="1:163" ht="17.25">
      <c r="A528" s="72">
        <v>459188219</v>
      </c>
      <c r="B528" s="304" t="s">
        <v>1396</v>
      </c>
      <c r="C528" s="72" t="s">
        <v>1776</v>
      </c>
      <c r="D528" s="72" t="s">
        <v>3558</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43</v>
      </c>
      <c r="AP528" s="306" t="str">
        <f t="shared" si="111"/>
        <v>STABLE</v>
      </c>
      <c r="AQ528" s="306"/>
      <c r="AR528" s="306"/>
      <c r="AS528" s="306"/>
      <c r="AT528" s="306"/>
      <c r="AU528" s="72" t="s">
        <v>1794</v>
      </c>
      <c r="AV528" s="310" t="s">
        <v>1398</v>
      </c>
      <c r="AW528" s="304" t="s">
        <v>533</v>
      </c>
      <c r="AX528" s="311">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1119</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3518</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12</v>
      </c>
      <c r="AP529" s="306" t="str">
        <f t="shared" si="111"/>
        <v>STABLE</v>
      </c>
      <c r="AQ529" s="306"/>
      <c r="AR529" s="306"/>
      <c r="AS529" s="306"/>
      <c r="AT529" s="306"/>
      <c r="AU529" s="72" t="s">
        <v>1794</v>
      </c>
      <c r="AV529" s="310" t="s">
        <v>1688</v>
      </c>
      <c r="AW529" s="304" t="s">
        <v>27</v>
      </c>
      <c r="AX529" s="311">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1128</v>
      </c>
      <c r="EU529" s="7" t="s">
        <v>2845</v>
      </c>
      <c r="EV529" s="7" t="s">
        <v>1111</v>
      </c>
      <c r="EW529" s="7" t="s">
        <v>1807</v>
      </c>
      <c r="EX529" s="183" t="s">
        <v>2004</v>
      </c>
      <c r="EY529" s="313">
        <v>46190</v>
      </c>
      <c r="EZ529" s="313"/>
      <c r="FA529" s="183"/>
      <c r="FB529" s="313"/>
      <c r="FC529" s="7"/>
      <c r="FD529" s="7" t="s">
        <v>3091</v>
      </c>
      <c r="FE529" s="7">
        <f t="shared" si="114"/>
        <v>126</v>
      </c>
      <c r="FF529" s="72">
        <f t="shared" si="115"/>
        <v>7776</v>
      </c>
      <c r="FG529" t="s">
        <v>3517</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8" t="s">
        <v>3550</v>
      </c>
      <c r="AF530" s="309"/>
      <c r="AG530" s="7"/>
      <c r="AH530" s="72" t="s">
        <v>708</v>
      </c>
      <c r="AI530" s="7"/>
      <c r="AJ530" s="7"/>
      <c r="AK530" s="7"/>
      <c r="AL530" s="7">
        <v>9102</v>
      </c>
      <c r="AM530" s="255">
        <v>14518</v>
      </c>
      <c r="AN530" s="258">
        <v>27</v>
      </c>
      <c r="AO530" s="306">
        <v>12</v>
      </c>
      <c r="AP530" s="306" t="str">
        <f t="shared" si="111"/>
        <v>STABLE</v>
      </c>
      <c r="AQ530" s="306"/>
      <c r="AR530" s="306"/>
      <c r="AS530" s="306"/>
      <c r="AT530" s="306"/>
      <c r="AU530" s="72" t="s">
        <v>1130</v>
      </c>
      <c r="AV530" s="310" t="s">
        <v>2282</v>
      </c>
      <c r="AW530" s="304" t="s">
        <v>562</v>
      </c>
      <c r="AX530" s="311">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1128</v>
      </c>
      <c r="EU530" s="7" t="s">
        <v>2846</v>
      </c>
      <c r="EV530" s="7" t="s">
        <v>1111</v>
      </c>
      <c r="EW530" s="7" t="s">
        <v>1849</v>
      </c>
      <c r="EX530" s="183" t="s">
        <v>1997</v>
      </c>
      <c r="EY530" s="313">
        <v>46184</v>
      </c>
      <c r="EZ530" s="313"/>
      <c r="FA530" s="183"/>
      <c r="FB530" s="313"/>
      <c r="FC530" s="7"/>
      <c r="FD530" s="7" t="s">
        <v>3356</v>
      </c>
      <c r="FE530" s="7">
        <f t="shared" si="114"/>
        <v>5087</v>
      </c>
      <c r="FF530" s="72">
        <f t="shared" si="115"/>
        <v>10095</v>
      </c>
      <c r="FG530" t="s">
        <v>3517</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103</v>
      </c>
      <c r="AP531" s="306" t="str">
        <f t="shared" si="111"/>
        <v>FLOW</v>
      </c>
      <c r="AQ531" s="306"/>
      <c r="AR531" s="306"/>
      <c r="AS531" s="306"/>
      <c r="AT531" s="306"/>
      <c r="AU531" s="72" t="s">
        <v>944</v>
      </c>
      <c r="AV531" s="310" t="s">
        <v>56</v>
      </c>
      <c r="AW531" s="304" t="s">
        <v>57</v>
      </c>
      <c r="AX531" s="311">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1113</v>
      </c>
      <c r="EU531" s="7" t="s">
        <v>2847</v>
      </c>
      <c r="EV531" s="7" t="s">
        <v>1111</v>
      </c>
      <c r="EW531" s="7" t="s">
        <v>1802</v>
      </c>
      <c r="EX531" s="183" t="s">
        <v>2005</v>
      </c>
      <c r="EY531" s="313">
        <v>46176</v>
      </c>
      <c r="EZ531" s="313"/>
      <c r="FA531" s="183"/>
      <c r="FB531" s="313"/>
      <c r="FC531" s="7" t="s">
        <v>3628</v>
      </c>
      <c r="FD531" s="7" t="s">
        <v>3353</v>
      </c>
      <c r="FE531" s="7">
        <f t="shared" si="114"/>
        <v>1317</v>
      </c>
      <c r="FF531" s="72">
        <f t="shared" si="115"/>
        <v>5334</v>
      </c>
      <c r="FG531" t="s">
        <v>3517</v>
      </c>
    </row>
    <row r="532" spans="1:163" ht="17.25">
      <c r="A532" s="72">
        <v>458545884</v>
      </c>
      <c r="B532" s="304" t="s">
        <v>609</v>
      </c>
      <c r="C532" s="72" t="s">
        <v>1776</v>
      </c>
      <c r="D532" s="72" t="s">
        <v>3559</v>
      </c>
      <c r="E532" s="72">
        <f>3817+130</f>
        <v>3947</v>
      </c>
      <c r="F532" s="72"/>
      <c r="G532" s="306"/>
      <c r="H532" s="306" t="s">
        <v>3553</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73</v>
      </c>
      <c r="AP532" s="306" t="str">
        <f t="shared" si="111"/>
        <v>STABLE</v>
      </c>
      <c r="AQ532" s="306"/>
      <c r="AR532" s="306"/>
      <c r="AS532" s="306"/>
      <c r="AT532" s="306"/>
      <c r="AU532" s="72" t="s">
        <v>944</v>
      </c>
      <c r="AV532" s="310" t="s">
        <v>611</v>
      </c>
      <c r="AW532" s="304" t="s">
        <v>158</v>
      </c>
      <c r="AX532" s="311">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1117</v>
      </c>
      <c r="EU532" s="7" t="s">
        <v>2848</v>
      </c>
      <c r="EV532" s="7" t="s">
        <v>1111</v>
      </c>
      <c r="EW532" s="7" t="s">
        <v>1802</v>
      </c>
      <c r="EX532" s="183" t="s">
        <v>2006</v>
      </c>
      <c r="EY532" s="313">
        <v>46177</v>
      </c>
      <c r="EZ532" s="313"/>
      <c r="FA532" s="183"/>
      <c r="FB532" s="313"/>
      <c r="FC532" s="7"/>
      <c r="FD532" s="7" t="s">
        <v>3401</v>
      </c>
      <c r="FE532" s="7">
        <f t="shared" si="114"/>
        <v>3871</v>
      </c>
      <c r="FF532" s="72">
        <f t="shared" si="115"/>
        <v>15527</v>
      </c>
      <c r="FG532" t="s">
        <v>3517</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73</v>
      </c>
      <c r="AP533" s="306" t="str">
        <f t="shared" si="111"/>
        <v>STABLE</v>
      </c>
      <c r="AQ533" s="306"/>
      <c r="AR533" s="306"/>
      <c r="AS533" s="306"/>
      <c r="AT533" s="306"/>
      <c r="AU533" s="72" t="s">
        <v>1794</v>
      </c>
      <c r="AV533" s="310" t="s">
        <v>707</v>
      </c>
      <c r="AW533" s="304" t="s">
        <v>493</v>
      </c>
      <c r="AX533" s="311">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1114</v>
      </c>
      <c r="EU533" s="7" t="s">
        <v>2849</v>
      </c>
      <c r="EV533" s="7" t="s">
        <v>1111</v>
      </c>
      <c r="EW533" s="7" t="s">
        <v>1804</v>
      </c>
      <c r="EX533" s="183" t="s">
        <v>2007</v>
      </c>
      <c r="EY533" s="313">
        <v>46174</v>
      </c>
      <c r="EZ533" s="313"/>
      <c r="FA533" s="183"/>
      <c r="FB533" s="313"/>
      <c r="FC533" s="7"/>
      <c r="FD533" s="7" t="s">
        <v>3402</v>
      </c>
      <c r="FE533" s="7">
        <f t="shared" si="114"/>
        <v>320</v>
      </c>
      <c r="FF533" s="72">
        <f t="shared" si="115"/>
        <v>22112</v>
      </c>
      <c r="FG533" t="s">
        <v>3517</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104</v>
      </c>
      <c r="AP534" s="306" t="str">
        <f t="shared" si="111"/>
        <v>FLOW</v>
      </c>
      <c r="AQ534" s="306"/>
      <c r="AR534" s="306"/>
      <c r="AS534" s="306"/>
      <c r="AT534" s="306"/>
      <c r="AU534" s="72" t="s">
        <v>1794</v>
      </c>
      <c r="AV534" s="310" t="s">
        <v>483</v>
      </c>
      <c r="AW534" s="304" t="s">
        <v>102</v>
      </c>
      <c r="AX534" s="311">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1124</v>
      </c>
      <c r="EU534" s="7" t="s">
        <v>2850</v>
      </c>
      <c r="EV534" s="7" t="s">
        <v>1111</v>
      </c>
      <c r="EW534" s="7" t="s">
        <v>1802</v>
      </c>
      <c r="EX534" s="183" t="s">
        <v>2008</v>
      </c>
      <c r="EY534" s="313">
        <v>46175</v>
      </c>
      <c r="EZ534" s="313"/>
      <c r="FA534" s="183"/>
      <c r="FB534" s="313"/>
      <c r="FC534" s="7"/>
      <c r="FD534" s="7" t="s">
        <v>3403</v>
      </c>
      <c r="FE534" s="7">
        <f t="shared" si="114"/>
        <v>5165</v>
      </c>
      <c r="FF534" s="72">
        <f t="shared" si="115"/>
        <v>20137</v>
      </c>
      <c r="FG534" t="s">
        <v>3517</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131</v>
      </c>
      <c r="AP535" s="306" t="str">
        <f t="shared" si="111"/>
        <v>FLOW</v>
      </c>
      <c r="AQ535" s="306"/>
      <c r="AR535" s="306"/>
      <c r="AS535" s="306"/>
      <c r="AT535" s="306"/>
      <c r="AU535" s="72" t="s">
        <v>944</v>
      </c>
      <c r="AV535" s="310" t="s">
        <v>701</v>
      </c>
      <c r="AW535" s="304" t="s">
        <v>99</v>
      </c>
      <c r="AX535" s="311">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6</v>
      </c>
      <c r="ES535" s="72">
        <f t="shared" si="113"/>
        <v>1</v>
      </c>
      <c r="ET535" s="72" t="s">
        <v>1128</v>
      </c>
      <c r="EU535" s="7" t="s">
        <v>2851</v>
      </c>
      <c r="EV535" s="7" t="s">
        <v>1111</v>
      </c>
      <c r="EW535" s="7" t="s">
        <v>1802</v>
      </c>
      <c r="EX535" s="183" t="s">
        <v>2009</v>
      </c>
      <c r="EY535" s="313">
        <v>46181</v>
      </c>
      <c r="EZ535" s="313"/>
      <c r="FA535" s="183"/>
      <c r="FB535" s="313"/>
      <c r="FC535" s="7"/>
      <c r="FD535" s="7" t="s">
        <v>3404</v>
      </c>
      <c r="FE535" s="7">
        <f t="shared" si="114"/>
        <v>2305</v>
      </c>
      <c r="FF535" s="72">
        <f t="shared" si="115"/>
        <v>14973</v>
      </c>
      <c r="FG535" t="s">
        <v>3517</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104</v>
      </c>
      <c r="AP536" s="306" t="str">
        <f t="shared" si="111"/>
        <v>FLOW</v>
      </c>
      <c r="AQ536" s="306"/>
      <c r="AR536" s="306"/>
      <c r="AS536" s="306"/>
      <c r="AT536" s="306"/>
      <c r="AU536" s="72" t="s">
        <v>944</v>
      </c>
      <c r="AV536" s="310" t="s">
        <v>156</v>
      </c>
      <c r="AW536" s="304" t="s">
        <v>86</v>
      </c>
      <c r="AX536" s="311">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1123</v>
      </c>
      <c r="EU536" s="7" t="s">
        <v>2852</v>
      </c>
      <c r="EV536" s="7" t="s">
        <v>1111</v>
      </c>
      <c r="EW536" s="7" t="s">
        <v>1830</v>
      </c>
      <c r="EX536" s="183" t="s">
        <v>1938</v>
      </c>
      <c r="EY536" s="313">
        <v>46176</v>
      </c>
      <c r="EZ536" s="313"/>
      <c r="FA536" s="183"/>
      <c r="FB536" s="313"/>
      <c r="FC536" s="7"/>
      <c r="FD536" s="7" t="s">
        <v>3405</v>
      </c>
      <c r="FE536" s="7">
        <f t="shared" si="114"/>
        <v>2545</v>
      </c>
      <c r="FF536" s="72">
        <f t="shared" si="115"/>
        <v>20861</v>
      </c>
      <c r="FG536" t="s">
        <v>3517</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12</v>
      </c>
      <c r="AP537" s="306" t="str">
        <f t="shared" si="111"/>
        <v>STABLE</v>
      </c>
      <c r="AQ537" s="306"/>
      <c r="AR537" s="306"/>
      <c r="AS537" s="306"/>
      <c r="AT537" s="306"/>
      <c r="AU537" s="72" t="s">
        <v>1794</v>
      </c>
      <c r="AV537" s="310" t="s">
        <v>468</v>
      </c>
      <c r="AW537" s="304" t="s">
        <v>385</v>
      </c>
      <c r="AX537" s="311">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1118</v>
      </c>
      <c r="EU537" s="7" t="s">
        <v>2853</v>
      </c>
      <c r="EV537" s="7" t="s">
        <v>1111</v>
      </c>
      <c r="EW537" s="7" t="s">
        <v>1807</v>
      </c>
      <c r="EX537" s="183" t="s">
        <v>1894</v>
      </c>
      <c r="EY537" s="313">
        <v>46188</v>
      </c>
      <c r="EZ537" s="313"/>
      <c r="FA537" s="183"/>
      <c r="FB537" s="313"/>
      <c r="FC537" s="7"/>
      <c r="FD537" s="7" t="s">
        <v>3406</v>
      </c>
      <c r="FE537" s="7">
        <f t="shared" si="114"/>
        <v>4459</v>
      </c>
      <c r="FF537" s="72">
        <f t="shared" si="115"/>
        <v>9120</v>
      </c>
      <c r="FG537" t="s">
        <v>3517</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1"/>
        <v>RB</v>
      </c>
      <c r="AQ538" s="306"/>
      <c r="AR538" s="306"/>
      <c r="AS538" s="306"/>
      <c r="AT538" s="306"/>
      <c r="AU538" s="72" t="s">
        <v>944</v>
      </c>
      <c r="AV538" s="310" t="s">
        <v>680</v>
      </c>
      <c r="AW538" s="304" t="s">
        <v>75</v>
      </c>
      <c r="AX538" s="311">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1120</v>
      </c>
      <c r="EU538" s="7" t="s">
        <v>2854</v>
      </c>
      <c r="EV538" s="7" t="s">
        <v>1111</v>
      </c>
      <c r="EW538" s="7" t="s">
        <v>1809</v>
      </c>
      <c r="EX538" s="183" t="s">
        <v>1887</v>
      </c>
      <c r="EY538" s="313">
        <v>46177</v>
      </c>
      <c r="EZ538" s="313"/>
      <c r="FA538" s="183"/>
      <c r="FB538" s="313"/>
      <c r="FC538" s="7"/>
      <c r="FD538" s="7" t="s">
        <v>3123</v>
      </c>
      <c r="FE538" s="7">
        <f t="shared" si="114"/>
        <v>-6232</v>
      </c>
      <c r="FF538" s="72">
        <f t="shared" si="115"/>
        <v>19976</v>
      </c>
      <c r="FG538" t="s">
        <v>3517</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73</v>
      </c>
      <c r="AP539" s="306" t="str">
        <f t="shared" si="111"/>
        <v>FLOW</v>
      </c>
      <c r="AQ539" s="306"/>
      <c r="AR539" s="306"/>
      <c r="AS539" s="306"/>
      <c r="AT539" s="306"/>
      <c r="AU539" s="72" t="s">
        <v>944</v>
      </c>
      <c r="AV539" s="310" t="s">
        <v>1350</v>
      </c>
      <c r="AW539" s="304" t="s">
        <v>1351</v>
      </c>
      <c r="AX539" s="311">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1120</v>
      </c>
      <c r="EU539" s="7" t="s">
        <v>2855</v>
      </c>
      <c r="EV539" s="7" t="s">
        <v>1111</v>
      </c>
      <c r="EW539" s="7" t="s">
        <v>1809</v>
      </c>
      <c r="EX539" s="183" t="s">
        <v>1912</v>
      </c>
      <c r="EY539" s="313">
        <v>46177</v>
      </c>
      <c r="EZ539" s="313"/>
      <c r="FA539" s="183"/>
      <c r="FB539" s="313"/>
      <c r="FC539" s="7"/>
      <c r="FD539" s="7" t="s">
        <v>3055</v>
      </c>
      <c r="FE539" s="7">
        <f t="shared" si="114"/>
        <v>6664</v>
      </c>
      <c r="FF539" s="72">
        <f t="shared" si="115"/>
        <v>20176</v>
      </c>
      <c r="FG539" t="s">
        <v>3517</v>
      </c>
    </row>
    <row r="540" spans="1:163" ht="17.25">
      <c r="A540" s="72">
        <v>140932285</v>
      </c>
      <c r="B540" s="304" t="s">
        <v>1381</v>
      </c>
      <c r="C540" s="72" t="s">
        <v>1776</v>
      </c>
      <c r="D540" s="72" t="s">
        <v>3626</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3529</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103</v>
      </c>
      <c r="AP540" s="306" t="str">
        <f t="shared" si="111"/>
        <v>FLOW</v>
      </c>
      <c r="AQ540" s="306"/>
      <c r="AR540" s="306"/>
      <c r="AS540" s="306"/>
      <c r="AT540" s="306"/>
      <c r="AU540" s="72" t="s">
        <v>944</v>
      </c>
      <c r="AV540" s="310" t="s">
        <v>1382</v>
      </c>
      <c r="AW540" s="304" t="s">
        <v>1383</v>
      </c>
      <c r="AX540" s="311">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1126</v>
      </c>
      <c r="EU540" s="7" t="s">
        <v>2856</v>
      </c>
      <c r="EV540" s="7" t="s">
        <v>1111</v>
      </c>
      <c r="EW540" s="7" t="s">
        <v>1804</v>
      </c>
      <c r="EX540" s="183" t="s">
        <v>1810</v>
      </c>
      <c r="EY540" s="313">
        <v>46175</v>
      </c>
      <c r="EZ540" s="313"/>
      <c r="FA540" s="183"/>
      <c r="FB540" s="313"/>
      <c r="FC540" s="7"/>
      <c r="FD540" s="7" t="s">
        <v>3407</v>
      </c>
      <c r="FE540" s="7">
        <f t="shared" si="114"/>
        <v>4715</v>
      </c>
      <c r="FF540" s="72">
        <f t="shared" si="115"/>
        <v>18369</v>
      </c>
      <c r="FG540" t="s">
        <v>3517</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73</v>
      </c>
      <c r="AP541" s="306" t="str">
        <f t="shared" si="111"/>
        <v>STABLE</v>
      </c>
      <c r="AQ541" s="306"/>
      <c r="AR541" s="306"/>
      <c r="AS541" s="306"/>
      <c r="AT541" s="306"/>
      <c r="AU541" s="72" t="s">
        <v>944</v>
      </c>
      <c r="AV541" s="310" t="s">
        <v>1689</v>
      </c>
      <c r="AW541" s="304" t="s">
        <v>99</v>
      </c>
      <c r="AX541" s="311">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1126</v>
      </c>
      <c r="EU541" s="7" t="s">
        <v>2857</v>
      </c>
      <c r="EV541" s="7" t="s">
        <v>1111</v>
      </c>
      <c r="EW541" s="7" t="s">
        <v>1802</v>
      </c>
      <c r="EX541" s="183" t="s">
        <v>1871</v>
      </c>
      <c r="EY541" s="313">
        <v>46177</v>
      </c>
      <c r="EZ541" s="313"/>
      <c r="FA541" s="183"/>
      <c r="FB541" s="313"/>
      <c r="FC541" s="7"/>
      <c r="FD541" s="7" t="s">
        <v>3408</v>
      </c>
      <c r="FE541" s="7">
        <f t="shared" si="114"/>
        <v>4842</v>
      </c>
      <c r="FF541" s="72">
        <f t="shared" si="115"/>
        <v>18528</v>
      </c>
      <c r="FG541" t="s">
        <v>3517</v>
      </c>
    </row>
    <row r="542" spans="1:163" ht="17.25">
      <c r="A542" s="72">
        <v>463989879</v>
      </c>
      <c r="B542" s="304" t="s">
        <v>2066</v>
      </c>
      <c r="C542" s="72"/>
      <c r="D542" s="72"/>
      <c r="E542" s="72"/>
      <c r="F542" s="72"/>
      <c r="G542" s="306"/>
      <c r="H542" s="306" t="s">
        <v>3513</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1"/>
        <v>RB</v>
      </c>
      <c r="AQ542" s="306"/>
      <c r="AR542" s="306"/>
      <c r="AS542" s="306"/>
      <c r="AT542" s="306"/>
      <c r="AU542" s="72" t="s">
        <v>1130</v>
      </c>
      <c r="AV542" s="310" t="s">
        <v>2212</v>
      </c>
      <c r="AW542" s="304" t="s">
        <v>1090</v>
      </c>
      <c r="AX542" s="311">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1120</v>
      </c>
      <c r="EU542" s="7" t="s">
        <v>2858</v>
      </c>
      <c r="EV542" s="7" t="s">
        <v>1111</v>
      </c>
      <c r="EW542" s="7" t="s">
        <v>1830</v>
      </c>
      <c r="EX542" s="183" t="s">
        <v>3608</v>
      </c>
      <c r="EY542" s="313">
        <v>46184</v>
      </c>
      <c r="EZ542" s="313"/>
      <c r="FA542" s="183"/>
      <c r="FB542" s="313"/>
      <c r="FC542" s="7"/>
      <c r="FD542" s="7" t="s">
        <v>3409</v>
      </c>
      <c r="FE542" s="7">
        <f t="shared" si="114"/>
        <v>2713</v>
      </c>
      <c r="FF542" s="72">
        <f t="shared" si="115"/>
        <v>5486</v>
      </c>
      <c r="FG542" t="s">
        <v>3517</v>
      </c>
    </row>
    <row r="543" spans="1:163" ht="17.25">
      <c r="A543" s="72">
        <v>458739499</v>
      </c>
      <c r="B543" s="304" t="s">
        <v>1456</v>
      </c>
      <c r="C543" s="72"/>
      <c r="D543" s="72"/>
      <c r="E543" s="72"/>
      <c r="F543" s="72"/>
      <c r="G543" s="306"/>
      <c r="H543" s="306"/>
      <c r="I543" s="72">
        <v>3402</v>
      </c>
      <c r="J543" s="72">
        <v>6804</v>
      </c>
      <c r="K543" s="258">
        <f t="shared" si="119"/>
        <v>3540</v>
      </c>
      <c r="L543" s="258">
        <f t="shared" si="109"/>
        <v>10477</v>
      </c>
      <c r="M543" s="315">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73</v>
      </c>
      <c r="AP543" s="306" t="str">
        <f t="shared" si="111"/>
        <v>FLOW</v>
      </c>
      <c r="AQ543" s="306"/>
      <c r="AR543" s="306"/>
      <c r="AS543" s="306"/>
      <c r="AT543" s="306"/>
      <c r="AU543" s="72" t="s">
        <v>1794</v>
      </c>
      <c r="AV543" s="310" t="s">
        <v>1457</v>
      </c>
      <c r="AW543" s="304" t="s">
        <v>25</v>
      </c>
      <c r="AX543" s="311">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1117</v>
      </c>
      <c r="EU543" s="7" t="s">
        <v>2859</v>
      </c>
      <c r="EV543" s="7" t="s">
        <v>1111</v>
      </c>
      <c r="EW543" s="7" t="s">
        <v>1802</v>
      </c>
      <c r="EX543" s="183" t="s">
        <v>1838</v>
      </c>
      <c r="EY543" s="313">
        <v>46179</v>
      </c>
      <c r="EZ543" s="313"/>
      <c r="FA543" s="183"/>
      <c r="FB543" s="313"/>
      <c r="FC543" s="7"/>
      <c r="FD543" s="7" t="s">
        <v>3410</v>
      </c>
      <c r="FE543" s="7">
        <f t="shared" si="114"/>
        <v>3540</v>
      </c>
      <c r="FF543" s="72">
        <f t="shared" si="115"/>
        <v>10477</v>
      </c>
      <c r="FG543" t="s">
        <v>3517</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12</v>
      </c>
      <c r="AP544" s="306" t="str">
        <f t="shared" si="111"/>
        <v>STABLE</v>
      </c>
      <c r="AQ544" s="306"/>
      <c r="AR544" s="306"/>
      <c r="AS544" s="306"/>
      <c r="AT544" s="306"/>
      <c r="AU544" s="72" t="s">
        <v>1794</v>
      </c>
      <c r="AV544" s="310"/>
      <c r="AW544" s="304" t="s">
        <v>87</v>
      </c>
      <c r="AX544" s="311">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1116</v>
      </c>
      <c r="EU544" s="7" t="s">
        <v>2860</v>
      </c>
      <c r="EV544" s="7" t="s">
        <v>1111</v>
      </c>
      <c r="EW544" s="7" t="s">
        <v>1807</v>
      </c>
      <c r="EX544" s="183" t="s">
        <v>1819</v>
      </c>
      <c r="EY544" s="313">
        <v>46202</v>
      </c>
      <c r="EZ544" s="313"/>
      <c r="FA544" s="183"/>
      <c r="FB544" s="313"/>
      <c r="FC544" s="7"/>
      <c r="FD544" s="7" t="s">
        <v>3411</v>
      </c>
      <c r="FE544" s="7">
        <f t="shared" si="114"/>
        <v>2058</v>
      </c>
      <c r="FF544" s="72">
        <f t="shared" si="115"/>
        <v>4978</v>
      </c>
      <c r="FG544" t="s">
        <v>3517</v>
      </c>
    </row>
    <row r="545" spans="1:163" ht="17.25">
      <c r="A545" s="72">
        <v>465002328</v>
      </c>
      <c r="B545" s="304" t="s">
        <v>2061</v>
      </c>
      <c r="C545" s="72" t="s">
        <v>1776</v>
      </c>
      <c r="D545" s="72" t="s">
        <v>3519</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12</v>
      </c>
      <c r="AP545" s="306" t="str">
        <f t="shared" si="111"/>
        <v>STABLE</v>
      </c>
      <c r="AQ545" s="306"/>
      <c r="AR545" s="306"/>
      <c r="AS545" s="306"/>
      <c r="AT545" s="306"/>
      <c r="AU545" s="72" t="s">
        <v>1130</v>
      </c>
      <c r="AV545" s="310" t="s">
        <v>2208</v>
      </c>
      <c r="AW545" s="304" t="s">
        <v>54</v>
      </c>
      <c r="AX545" s="311">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1117</v>
      </c>
      <c r="EU545" s="7" t="s">
        <v>2861</v>
      </c>
      <c r="EV545" s="7" t="s">
        <v>1111</v>
      </c>
      <c r="EW545" s="7" t="s">
        <v>1802</v>
      </c>
      <c r="EX545" s="183" t="s">
        <v>1897</v>
      </c>
      <c r="EY545" s="313">
        <v>46185</v>
      </c>
      <c r="EZ545" s="313"/>
      <c r="FA545" s="183"/>
      <c r="FB545" s="313"/>
      <c r="FC545" s="7"/>
      <c r="FD545" s="7" t="s">
        <v>3412</v>
      </c>
      <c r="FE545" s="7">
        <f t="shared" si="114"/>
        <v>4573</v>
      </c>
      <c r="FF545" s="72">
        <f t="shared" si="115"/>
        <v>9150</v>
      </c>
      <c r="FG545" t="s">
        <v>3517</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73</v>
      </c>
      <c r="AP546" s="306" t="str">
        <f t="shared" si="111"/>
        <v>STABLE</v>
      </c>
      <c r="AQ546" s="306"/>
      <c r="AR546" s="306"/>
      <c r="AS546" s="306"/>
      <c r="AT546" s="306"/>
      <c r="AU546" s="72" t="s">
        <v>944</v>
      </c>
      <c r="AV546" s="310" t="s">
        <v>321</v>
      </c>
      <c r="AW546" s="304" t="s">
        <v>27</v>
      </c>
      <c r="AX546" s="311">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1125</v>
      </c>
      <c r="EU546" s="7" t="s">
        <v>2862</v>
      </c>
      <c r="EV546" s="7" t="s">
        <v>1111</v>
      </c>
      <c r="EW546" s="7" t="s">
        <v>1802</v>
      </c>
      <c r="EX546" s="183" t="s">
        <v>2010</v>
      </c>
      <c r="EY546" s="313">
        <v>46178</v>
      </c>
      <c r="EZ546" s="313"/>
      <c r="FA546" s="183"/>
      <c r="FB546" s="313"/>
      <c r="FC546" s="7"/>
      <c r="FD546" s="7" t="s">
        <v>3413</v>
      </c>
      <c r="FE546" s="7">
        <f t="shared" si="114"/>
        <v>2222</v>
      </c>
      <c r="FF546" s="72">
        <f t="shared" si="115"/>
        <v>13425</v>
      </c>
      <c r="FG546" t="s">
        <v>3517</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3555</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73</v>
      </c>
      <c r="AP547" s="306" t="str">
        <f t="shared" si="111"/>
        <v>FLOW</v>
      </c>
      <c r="AQ547" s="306"/>
      <c r="AR547" s="306"/>
      <c r="AS547" s="306"/>
      <c r="AT547" s="306"/>
      <c r="AU547" s="72" t="s">
        <v>1794</v>
      </c>
      <c r="AV547" s="310" t="s">
        <v>1690</v>
      </c>
      <c r="AW547" s="304" t="s">
        <v>1738</v>
      </c>
      <c r="AX547" s="311">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1120</v>
      </c>
      <c r="EU547" s="7" t="s">
        <v>2863</v>
      </c>
      <c r="EV547" s="7" t="s">
        <v>1111</v>
      </c>
      <c r="EW547" s="7" t="s">
        <v>1802</v>
      </c>
      <c r="EX547" s="183" t="s">
        <v>2001</v>
      </c>
      <c r="EY547" s="313">
        <v>46178</v>
      </c>
      <c r="EZ547" s="313"/>
      <c r="FA547" s="183"/>
      <c r="FB547" s="313"/>
      <c r="FC547" s="7"/>
      <c r="FD547" s="7" t="s">
        <v>3099</v>
      </c>
      <c r="FE547" s="7">
        <f t="shared" si="114"/>
        <v>163</v>
      </c>
      <c r="FF547" s="72">
        <f t="shared" si="115"/>
        <v>6741</v>
      </c>
      <c r="FG547" t="s">
        <v>3517</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132</v>
      </c>
      <c r="AP548" s="306" t="str">
        <f t="shared" si="111"/>
        <v>FLOW</v>
      </c>
      <c r="AQ548" s="306"/>
      <c r="AR548" s="306"/>
      <c r="AS548" s="306"/>
      <c r="AT548" s="306"/>
      <c r="AU548" s="72" t="s">
        <v>944</v>
      </c>
      <c r="AV548" s="310" t="s">
        <v>1028</v>
      </c>
      <c r="AW548" s="304" t="s">
        <v>1083</v>
      </c>
      <c r="AX548" s="311">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1117</v>
      </c>
      <c r="EU548" s="7" t="s">
        <v>2864</v>
      </c>
      <c r="EV548" s="7" t="s">
        <v>1111</v>
      </c>
      <c r="EW548" s="7" t="s">
        <v>1804</v>
      </c>
      <c r="EX548" s="183" t="s">
        <v>1812</v>
      </c>
      <c r="EY548" s="313">
        <v>46177</v>
      </c>
      <c r="EZ548" s="313"/>
      <c r="FA548" s="183"/>
      <c r="FB548" s="313"/>
      <c r="FC548" s="7"/>
      <c r="FD548" s="7" t="s">
        <v>3414</v>
      </c>
      <c r="FE548" s="7">
        <f t="shared" si="114"/>
        <v>3734</v>
      </c>
      <c r="FF548" s="72">
        <f t="shared" si="115"/>
        <v>17183</v>
      </c>
      <c r="FG548" t="s">
        <v>3517</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73</v>
      </c>
      <c r="AP549" s="306" t="str">
        <f t="shared" si="111"/>
        <v>STABLE</v>
      </c>
      <c r="AQ549" s="306"/>
      <c r="AR549" s="306"/>
      <c r="AS549" s="306"/>
      <c r="AT549" s="306"/>
      <c r="AU549" s="72" t="s">
        <v>1794</v>
      </c>
      <c r="AV549" s="310" t="s">
        <v>29</v>
      </c>
      <c r="AW549" s="304" t="s">
        <v>25</v>
      </c>
      <c r="AX549" s="311">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1115</v>
      </c>
      <c r="EU549" s="7" t="s">
        <v>2865</v>
      </c>
      <c r="EV549" s="7" t="s">
        <v>1111</v>
      </c>
      <c r="EW549" s="7" t="s">
        <v>1807</v>
      </c>
      <c r="EX549" s="183" t="s">
        <v>2011</v>
      </c>
      <c r="EY549" s="313">
        <v>46175</v>
      </c>
      <c r="EZ549" s="313"/>
      <c r="FA549" s="183"/>
      <c r="FB549" s="313"/>
      <c r="FC549" s="7"/>
      <c r="FD549" s="7" t="s">
        <v>3415</v>
      </c>
      <c r="FE549" s="7">
        <f t="shared" si="114"/>
        <v>3475</v>
      </c>
      <c r="FF549" s="72">
        <f t="shared" si="115"/>
        <v>12591</v>
      </c>
      <c r="FG549" t="s">
        <v>3517</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162</v>
      </c>
      <c r="AP550" s="306" t="str">
        <f t="shared" si="111"/>
        <v>FLOW</v>
      </c>
      <c r="AQ550" s="306"/>
      <c r="AR550" s="306"/>
      <c r="AS550" s="306"/>
      <c r="AT550" s="306"/>
      <c r="AU550" s="72" t="s">
        <v>944</v>
      </c>
      <c r="AV550" s="310" t="s">
        <v>1691</v>
      </c>
      <c r="AW550" s="304" t="s">
        <v>54</v>
      </c>
      <c r="AX550" s="311">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1128</v>
      </c>
      <c r="EU550" s="7" t="s">
        <v>2866</v>
      </c>
      <c r="EV550" s="7" t="s">
        <v>1111</v>
      </c>
      <c r="EW550" s="7" t="s">
        <v>1942</v>
      </c>
      <c r="EX550" s="183" t="s">
        <v>2012</v>
      </c>
      <c r="EY550" s="313">
        <v>46178</v>
      </c>
      <c r="EZ550" s="313"/>
      <c r="FA550" s="183"/>
      <c r="FB550" s="313"/>
      <c r="FC550" s="7" t="s">
        <v>3629</v>
      </c>
      <c r="FD550" s="7" t="s">
        <v>3416</v>
      </c>
      <c r="FE550" s="7">
        <f t="shared" si="114"/>
        <v>447</v>
      </c>
      <c r="FF550" s="72">
        <f t="shared" si="115"/>
        <v>15467</v>
      </c>
      <c r="FG550" t="s">
        <v>3517</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42</v>
      </c>
      <c r="AP551" s="306" t="str">
        <f t="shared" si="111"/>
        <v>FLOW</v>
      </c>
      <c r="AQ551" s="306"/>
      <c r="AR551" s="306"/>
      <c r="AS551" s="306"/>
      <c r="AT551" s="306"/>
      <c r="AU551" s="72" t="s">
        <v>1794</v>
      </c>
      <c r="AV551" s="310" t="s">
        <v>291</v>
      </c>
      <c r="AW551" s="304" t="s">
        <v>97</v>
      </c>
      <c r="AX551" s="311">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1115</v>
      </c>
      <c r="EU551" s="7" t="s">
        <v>2867</v>
      </c>
      <c r="EV551" s="7" t="s">
        <v>1111</v>
      </c>
      <c r="EW551" s="7" t="s">
        <v>1807</v>
      </c>
      <c r="EX551" s="183" t="s">
        <v>2013</v>
      </c>
      <c r="EY551" s="313">
        <v>46182</v>
      </c>
      <c r="EZ551" s="313"/>
      <c r="FA551" s="183"/>
      <c r="FB551" s="313"/>
      <c r="FC551" s="7"/>
      <c r="FD551" s="7" t="s">
        <v>3295</v>
      </c>
      <c r="FE551" s="7">
        <f t="shared" si="114"/>
        <v>2422</v>
      </c>
      <c r="FF551" s="72">
        <f t="shared" si="115"/>
        <v>4860</v>
      </c>
      <c r="FG551" t="s">
        <v>3517</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103</v>
      </c>
      <c r="AP552" s="306" t="str">
        <f t="shared" si="111"/>
        <v>STABLE</v>
      </c>
      <c r="AQ552" s="306"/>
      <c r="AR552" s="306"/>
      <c r="AS552" s="306"/>
      <c r="AT552" s="306"/>
      <c r="AU552" s="72" t="s">
        <v>944</v>
      </c>
      <c r="AV552" s="310" t="s">
        <v>177</v>
      </c>
      <c r="AW552" s="304" t="s">
        <v>32</v>
      </c>
      <c r="AX552" s="311">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1123</v>
      </c>
      <c r="EU552" s="7" t="s">
        <v>2868</v>
      </c>
      <c r="EV552" s="7" t="s">
        <v>1111</v>
      </c>
      <c r="EW552" s="7" t="s">
        <v>1807</v>
      </c>
      <c r="EX552" s="183" t="s">
        <v>1808</v>
      </c>
      <c r="EY552" s="313">
        <v>46183</v>
      </c>
      <c r="EZ552" s="313"/>
      <c r="FA552" s="183"/>
      <c r="FB552" s="313"/>
      <c r="FC552" s="7"/>
      <c r="FD552" s="7" t="s">
        <v>3417</v>
      </c>
      <c r="FE552" s="7">
        <f t="shared" si="114"/>
        <v>2740</v>
      </c>
      <c r="FF552" s="72">
        <f t="shared" si="115"/>
        <v>15515</v>
      </c>
      <c r="FG552" t="s">
        <v>3517</v>
      </c>
    </row>
    <row r="553" spans="1:163" ht="17.25">
      <c r="A553" s="72">
        <v>118808490</v>
      </c>
      <c r="B553" s="304" t="s">
        <v>2167</v>
      </c>
      <c r="C553" s="72" t="s">
        <v>1776</v>
      </c>
      <c r="D553" s="72" t="s">
        <v>3018</v>
      </c>
      <c r="E553" s="72">
        <v>67100</v>
      </c>
      <c r="F553" s="72"/>
      <c r="G553" s="306"/>
      <c r="H553" s="306" t="s">
        <v>3513</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1"/>
        <v>RB</v>
      </c>
      <c r="AQ553" s="306"/>
      <c r="AR553" s="306"/>
      <c r="AS553" s="306"/>
      <c r="AT553" s="306"/>
      <c r="AU553" s="72" t="s">
        <v>1130</v>
      </c>
      <c r="AV553" s="310" t="s">
        <v>2309</v>
      </c>
      <c r="AW553" s="304" t="s">
        <v>2346</v>
      </c>
      <c r="AX553" s="311">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1126</v>
      </c>
      <c r="EU553" s="7" t="s">
        <v>3497</v>
      </c>
      <c r="EV553" s="7" t="s">
        <v>1111</v>
      </c>
      <c r="EW553" s="7" t="s">
        <v>1807</v>
      </c>
      <c r="EX553" s="183" t="s">
        <v>1816</v>
      </c>
      <c r="EY553" s="313">
        <v>46190</v>
      </c>
      <c r="EZ553" s="313"/>
      <c r="FA553" s="183"/>
      <c r="FB553" s="313"/>
      <c r="FC553" s="7"/>
      <c r="FD553" s="7" t="s">
        <v>3269</v>
      </c>
      <c r="FE553" s="7">
        <f t="shared" si="114"/>
        <v>5641</v>
      </c>
      <c r="FF553" s="72">
        <f t="shared" si="115"/>
        <v>11311</v>
      </c>
      <c r="FG553" t="s">
        <v>3517</v>
      </c>
    </row>
    <row r="554" spans="1:163" ht="17.25">
      <c r="A554" s="72">
        <v>463281065</v>
      </c>
      <c r="B554" s="304" t="s">
        <v>2179</v>
      </c>
      <c r="C554" s="72"/>
      <c r="D554" s="72"/>
      <c r="E554" s="72"/>
      <c r="F554" s="72"/>
      <c r="G554" s="306"/>
      <c r="H554" s="306" t="s">
        <v>3552</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1"/>
        <v>RB</v>
      </c>
      <c r="AQ554" s="306"/>
      <c r="AR554" s="306"/>
      <c r="AS554" s="306"/>
      <c r="AT554" s="306"/>
      <c r="AU554" s="72" t="s">
        <v>1130</v>
      </c>
      <c r="AV554" s="310" t="s">
        <v>2321</v>
      </c>
      <c r="AW554" s="304" t="s">
        <v>2347</v>
      </c>
      <c r="AX554" s="311">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1112</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3518</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73</v>
      </c>
      <c r="AP555" s="306" t="str">
        <f t="shared" si="111"/>
        <v>FLOW</v>
      </c>
      <c r="AQ555" s="306"/>
      <c r="AR555" s="306"/>
      <c r="AS555" s="306"/>
      <c r="AT555" s="306"/>
      <c r="AU555" s="72" t="s">
        <v>1794</v>
      </c>
      <c r="AV555" s="310" t="s">
        <v>1051</v>
      </c>
      <c r="AW555" s="304" t="s">
        <v>401</v>
      </c>
      <c r="AX555" s="311">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1128</v>
      </c>
      <c r="EU555" s="7" t="s">
        <v>2869</v>
      </c>
      <c r="EV555" s="7" t="s">
        <v>1111</v>
      </c>
      <c r="EW555" s="7" t="s">
        <v>1830</v>
      </c>
      <c r="EX555" s="183" t="s">
        <v>2014</v>
      </c>
      <c r="EY555" s="313">
        <v>46179</v>
      </c>
      <c r="EZ555" s="313"/>
      <c r="FA555" s="183"/>
      <c r="FB555" s="313"/>
      <c r="FC555" s="7" t="s">
        <v>3629</v>
      </c>
      <c r="FD555" s="7" t="s">
        <v>3418</v>
      </c>
      <c r="FE555" s="7">
        <f t="shared" si="114"/>
        <v>2541</v>
      </c>
      <c r="FF555" s="72">
        <f t="shared" si="115"/>
        <v>11449</v>
      </c>
      <c r="FG555" t="s">
        <v>3517</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43</v>
      </c>
      <c r="AP556" s="306" t="str">
        <f t="shared" si="111"/>
        <v>FLOW</v>
      </c>
      <c r="AQ556" s="306"/>
      <c r="AR556" s="306"/>
      <c r="AS556" s="306"/>
      <c r="AT556" s="306"/>
      <c r="AU556" s="72" t="s">
        <v>1130</v>
      </c>
      <c r="AV556" s="310" t="s">
        <v>2300</v>
      </c>
      <c r="AW556" s="304" t="s">
        <v>25</v>
      </c>
      <c r="AX556" s="311">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1120</v>
      </c>
      <c r="EU556" s="7" t="s">
        <v>2870</v>
      </c>
      <c r="EV556" s="7" t="s">
        <v>1111</v>
      </c>
      <c r="EW556" s="7" t="s">
        <v>1830</v>
      </c>
      <c r="EX556" s="183" t="s">
        <v>3608</v>
      </c>
      <c r="EY556" s="313">
        <v>46184</v>
      </c>
      <c r="EZ556" s="313"/>
      <c r="FA556" s="183"/>
      <c r="FB556" s="313"/>
      <c r="FC556" s="7"/>
      <c r="FD556" s="7" t="s">
        <v>3419</v>
      </c>
      <c r="FE556" s="7">
        <f t="shared" si="114"/>
        <v>2438</v>
      </c>
      <c r="FF556" s="72">
        <f t="shared" si="115"/>
        <v>5418</v>
      </c>
      <c r="FG556" t="s">
        <v>3517</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12</v>
      </c>
      <c r="AP557" s="306" t="str">
        <f t="shared" si="111"/>
        <v>STABLE</v>
      </c>
      <c r="AQ557" s="306"/>
      <c r="AR557" s="306"/>
      <c r="AS557" s="306"/>
      <c r="AT557" s="306"/>
      <c r="AU557" s="72" t="s">
        <v>1794</v>
      </c>
      <c r="AV557" s="310" t="s">
        <v>194</v>
      </c>
      <c r="AW557" s="304" t="s">
        <v>195</v>
      </c>
      <c r="AX557" s="311">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1123</v>
      </c>
      <c r="EU557" s="7" t="s">
        <v>2871</v>
      </c>
      <c r="EV557" s="7" t="s">
        <v>1111</v>
      </c>
      <c r="EW557" s="7" t="s">
        <v>1821</v>
      </c>
      <c r="EX557" s="183" t="s">
        <v>1821</v>
      </c>
      <c r="EY557" s="313">
        <v>46179</v>
      </c>
      <c r="EZ557" s="313"/>
      <c r="FA557" s="183"/>
      <c r="FB557" s="313"/>
      <c r="FC557" s="7"/>
      <c r="FD557" s="7" t="s">
        <v>3318</v>
      </c>
      <c r="FE557" s="7">
        <f t="shared" si="114"/>
        <v>5558</v>
      </c>
      <c r="FF557" s="72">
        <f t="shared" si="115"/>
        <v>11039</v>
      </c>
      <c r="FG557" t="s">
        <v>3517</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43</v>
      </c>
      <c r="AP558" s="306" t="str">
        <f t="shared" si="111"/>
        <v>FLOW</v>
      </c>
      <c r="AQ558" s="306"/>
      <c r="AR558" s="306"/>
      <c r="AS558" s="306"/>
      <c r="AT558" s="306"/>
      <c r="AU558" s="72" t="s">
        <v>1130</v>
      </c>
      <c r="AV558" s="310" t="s">
        <v>2279</v>
      </c>
      <c r="AW558" s="304" t="s">
        <v>93</v>
      </c>
      <c r="AX558" s="311">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1127</v>
      </c>
      <c r="EU558" s="7" t="s">
        <v>2872</v>
      </c>
      <c r="EV558" s="7" t="s">
        <v>1111</v>
      </c>
      <c r="EW558" s="7" t="s">
        <v>1830</v>
      </c>
      <c r="EX558" s="183" t="s">
        <v>1891</v>
      </c>
      <c r="EY558" s="313">
        <v>46188</v>
      </c>
      <c r="EZ558" s="313"/>
      <c r="FA558" s="183"/>
      <c r="FB558" s="313"/>
      <c r="FC558" s="7"/>
      <c r="FD558" s="7" t="s">
        <v>3394</v>
      </c>
      <c r="FE558" s="7">
        <f t="shared" si="114"/>
        <v>1371.19</v>
      </c>
      <c r="FF558" s="72">
        <f t="shared" si="115"/>
        <v>4521.1900000000005</v>
      </c>
      <c r="FG558" t="s">
        <v>3518</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72</v>
      </c>
      <c r="AP559" s="306" t="str">
        <f t="shared" si="111"/>
        <v>FLOW</v>
      </c>
      <c r="AQ559" s="306"/>
      <c r="AR559" s="306"/>
      <c r="AS559" s="306"/>
      <c r="AT559" s="306"/>
      <c r="AU559" s="72" t="s">
        <v>1794</v>
      </c>
      <c r="AV559" s="310" t="s">
        <v>357</v>
      </c>
      <c r="AW559" s="304" t="s">
        <v>348</v>
      </c>
      <c r="AX559" s="311">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1127</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3517</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8"/>
      <c r="AF560" s="309"/>
      <c r="AG560" s="7"/>
      <c r="AH560" s="72" t="s">
        <v>781</v>
      </c>
      <c r="AI560" s="7"/>
      <c r="AJ560" s="7"/>
      <c r="AK560" s="7"/>
      <c r="AL560" s="7">
        <v>4814</v>
      </c>
      <c r="AM560" s="255">
        <v>10084.73</v>
      </c>
      <c r="AN560" s="258">
        <v>27</v>
      </c>
      <c r="AO560" s="306">
        <v>43</v>
      </c>
      <c r="AP560" s="306" t="str">
        <f t="shared" si="111"/>
        <v>FLOW</v>
      </c>
      <c r="AQ560" s="306"/>
      <c r="AR560" s="306"/>
      <c r="AS560" s="306"/>
      <c r="AT560" s="306"/>
      <c r="AU560" s="72" t="s">
        <v>1130</v>
      </c>
      <c r="AV560" s="310" t="s">
        <v>2298</v>
      </c>
      <c r="AW560" s="304" t="s">
        <v>111</v>
      </c>
      <c r="AX560" s="311">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1117</v>
      </c>
      <c r="EU560" s="7" t="s">
        <v>2873</v>
      </c>
      <c r="EV560" s="7" t="s">
        <v>1111</v>
      </c>
      <c r="EW560" s="7" t="s">
        <v>1802</v>
      </c>
      <c r="EX560" s="183" t="s">
        <v>1885</v>
      </c>
      <c r="EY560" s="313">
        <v>46184</v>
      </c>
      <c r="EZ560" s="313"/>
      <c r="FA560" s="183"/>
      <c r="FB560" s="313"/>
      <c r="FC560" s="7"/>
      <c r="FD560" s="7" t="s">
        <v>3343</v>
      </c>
      <c r="FE560" s="7">
        <f t="shared" si="114"/>
        <v>3508</v>
      </c>
      <c r="FF560" s="72">
        <f t="shared" si="115"/>
        <v>7040</v>
      </c>
      <c r="FG560" t="s">
        <v>3517</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73</v>
      </c>
      <c r="AP561" s="306" t="str">
        <f t="shared" si="111"/>
        <v>FLOW</v>
      </c>
      <c r="AQ561" s="306"/>
      <c r="AR561" s="306"/>
      <c r="AS561" s="306"/>
      <c r="AT561" s="306"/>
      <c r="AU561" s="72" t="s">
        <v>944</v>
      </c>
      <c r="AV561" s="310" t="s">
        <v>1023</v>
      </c>
      <c r="AW561" s="304" t="s">
        <v>60</v>
      </c>
      <c r="AX561" s="311">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1117</v>
      </c>
      <c r="EU561" s="7" t="s">
        <v>2874</v>
      </c>
      <c r="EV561" s="7" t="s">
        <v>1111</v>
      </c>
      <c r="EW561" s="7" t="s">
        <v>1802</v>
      </c>
      <c r="EX561" s="183" t="s">
        <v>1838</v>
      </c>
      <c r="EY561" s="313">
        <v>46178</v>
      </c>
      <c r="EZ561" s="313"/>
      <c r="FA561" s="183"/>
      <c r="FB561" s="313"/>
      <c r="FC561" s="7"/>
      <c r="FD561" s="7" t="s">
        <v>3044</v>
      </c>
      <c r="FE561" s="7">
        <f t="shared" si="114"/>
        <v>2727</v>
      </c>
      <c r="FF561" s="72">
        <f t="shared" si="115"/>
        <v>8051</v>
      </c>
      <c r="FG561" t="s">
        <v>3517</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43</v>
      </c>
      <c r="AP562" s="306" t="str">
        <f t="shared" si="111"/>
        <v>STABLE</v>
      </c>
      <c r="AQ562" s="306"/>
      <c r="AR562" s="306"/>
      <c r="AS562" s="306"/>
      <c r="AT562" s="306"/>
      <c r="AU562" s="72" t="s">
        <v>1794</v>
      </c>
      <c r="AV562" s="310" t="s">
        <v>1448</v>
      </c>
      <c r="AW562" s="304" t="s">
        <v>523</v>
      </c>
      <c r="AX562" s="311">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1119</v>
      </c>
      <c r="EU562" s="7" t="s">
        <v>2875</v>
      </c>
      <c r="EV562" s="7" t="s">
        <v>1111</v>
      </c>
      <c r="EW562" s="7" t="s">
        <v>1807</v>
      </c>
      <c r="EX562" s="183" t="s">
        <v>1819</v>
      </c>
      <c r="EY562" s="313">
        <v>46193</v>
      </c>
      <c r="EZ562" s="313"/>
      <c r="FA562" s="183"/>
      <c r="FB562" s="313"/>
      <c r="FC562" s="7"/>
      <c r="FD562" s="7" t="s">
        <v>3201</v>
      </c>
      <c r="FE562" s="7">
        <f t="shared" si="114"/>
        <v>142</v>
      </c>
      <c r="FF562" s="72">
        <f t="shared" si="115"/>
        <v>7075</v>
      </c>
      <c r="FG562" t="s">
        <v>3518</v>
      </c>
    </row>
    <row r="563" spans="1:163" ht="17.25">
      <c r="A563" s="72">
        <v>458483656</v>
      </c>
      <c r="B563" s="304" t="s">
        <v>1377</v>
      </c>
      <c r="C563" s="72" t="s">
        <v>1776</v>
      </c>
      <c r="D563" s="72" t="s">
        <v>3539</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73</v>
      </c>
      <c r="AP563" s="306" t="str">
        <f t="shared" si="111"/>
        <v>FLOW</v>
      </c>
      <c r="AQ563" s="306"/>
      <c r="AR563" s="306"/>
      <c r="AS563" s="306"/>
      <c r="AT563" s="306"/>
      <c r="AU563" s="72" t="s">
        <v>1794</v>
      </c>
      <c r="AV563" s="310" t="s">
        <v>1378</v>
      </c>
      <c r="AW563" s="304" t="s">
        <v>99</v>
      </c>
      <c r="AX563" s="311">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1125</v>
      </c>
      <c r="EU563" s="7" t="s">
        <v>2876</v>
      </c>
      <c r="EV563" s="7" t="s">
        <v>1111</v>
      </c>
      <c r="EW563" s="7" t="s">
        <v>1804</v>
      </c>
      <c r="EX563" s="183" t="s">
        <v>1937</v>
      </c>
      <c r="EY563" s="313">
        <v>46178</v>
      </c>
      <c r="EZ563" s="313"/>
      <c r="FA563" s="183"/>
      <c r="FB563" s="313"/>
      <c r="FC563" s="7" t="s">
        <v>3629</v>
      </c>
      <c r="FD563" s="7" t="s">
        <v>3420</v>
      </c>
      <c r="FE563" s="7">
        <f t="shared" si="114"/>
        <v>3564</v>
      </c>
      <c r="FF563" s="72">
        <f t="shared" si="115"/>
        <v>10579</v>
      </c>
      <c r="FG563" t="s">
        <v>3517</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73</v>
      </c>
      <c r="AP564" s="306" t="str">
        <f t="shared" si="111"/>
        <v>FLOW</v>
      </c>
      <c r="AQ564" s="306"/>
      <c r="AR564" s="306"/>
      <c r="AS564" s="306"/>
      <c r="AT564" s="306"/>
      <c r="AU564" s="72" t="s">
        <v>1794</v>
      </c>
      <c r="AV564" s="310" t="s">
        <v>1692</v>
      </c>
      <c r="AW564" s="304" t="s">
        <v>130</v>
      </c>
      <c r="AX564" s="311">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1118</v>
      </c>
      <c r="EU564" s="7" t="s">
        <v>2877</v>
      </c>
      <c r="EV564" s="7" t="s">
        <v>1111</v>
      </c>
      <c r="EW564" s="7" t="s">
        <v>1809</v>
      </c>
      <c r="EX564" s="183" t="s">
        <v>1961</v>
      </c>
      <c r="EY564" s="313">
        <v>46178</v>
      </c>
      <c r="EZ564" s="313"/>
      <c r="FA564" s="183"/>
      <c r="FB564" s="313"/>
      <c r="FC564" s="7"/>
      <c r="FD564" s="7" t="s">
        <v>3421</v>
      </c>
      <c r="FE564" s="7">
        <f t="shared" si="114"/>
        <v>3505</v>
      </c>
      <c r="FF564" s="72">
        <f t="shared" si="115"/>
        <v>10425</v>
      </c>
      <c r="FG564" t="s">
        <v>3517</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73</v>
      </c>
      <c r="AP565" s="306" t="str">
        <f t="shared" si="111"/>
        <v>FLOW</v>
      </c>
      <c r="AQ565" s="306"/>
      <c r="AR565" s="306"/>
      <c r="AS565" s="306"/>
      <c r="AT565" s="306"/>
      <c r="AU565" s="72" t="s">
        <v>1794</v>
      </c>
      <c r="AV565" s="310" t="s">
        <v>1693</v>
      </c>
      <c r="AW565" s="304" t="s">
        <v>54</v>
      </c>
      <c r="AX565" s="311">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1127</v>
      </c>
      <c r="EU565" s="7" t="s">
        <v>2878</v>
      </c>
      <c r="EV565" s="7" t="s">
        <v>1111</v>
      </c>
      <c r="EW565" s="7" t="s">
        <v>1807</v>
      </c>
      <c r="EX565" s="183" t="s">
        <v>2015</v>
      </c>
      <c r="EY565" s="313">
        <v>46178</v>
      </c>
      <c r="EZ565" s="313"/>
      <c r="FA565" s="183"/>
      <c r="FB565" s="313"/>
      <c r="FC565" s="7"/>
      <c r="FD565" s="7" t="s">
        <v>3422</v>
      </c>
      <c r="FE565" s="7">
        <f t="shared" si="114"/>
        <v>3292</v>
      </c>
      <c r="FF565" s="72">
        <f t="shared" si="115"/>
        <v>9802</v>
      </c>
      <c r="FG565" t="s">
        <v>3517</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8"/>
      <c r="AF566" s="309" t="s">
        <v>1130</v>
      </c>
      <c r="AG566" s="7" t="s">
        <v>1130</v>
      </c>
      <c r="AH566" s="72" t="s">
        <v>22</v>
      </c>
      <c r="AI566" s="7" t="s">
        <v>1130</v>
      </c>
      <c r="AJ566" s="7" t="s">
        <v>1130</v>
      </c>
      <c r="AK566" s="7" t="s">
        <v>1130</v>
      </c>
      <c r="AL566" s="7">
        <v>10928</v>
      </c>
      <c r="AM566" s="255">
        <v>9219</v>
      </c>
      <c r="AN566" s="258">
        <v>57</v>
      </c>
      <c r="AO566" s="306">
        <v>73</v>
      </c>
      <c r="AP566" s="306" t="str">
        <f t="shared" si="111"/>
        <v>FLOW</v>
      </c>
      <c r="AQ566" s="306"/>
      <c r="AR566" s="306"/>
      <c r="AS566" s="306"/>
      <c r="AT566" s="306"/>
      <c r="AU566" s="72" t="s">
        <v>1794</v>
      </c>
      <c r="AV566" s="310" t="s">
        <v>24</v>
      </c>
      <c r="AW566" s="304" t="s">
        <v>25</v>
      </c>
      <c r="AX566" s="311">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1115</v>
      </c>
      <c r="EU566" s="7" t="s">
        <v>2879</v>
      </c>
      <c r="EV566" s="7" t="s">
        <v>1111</v>
      </c>
      <c r="EW566" s="7" t="s">
        <v>1807</v>
      </c>
      <c r="EX566" s="183" t="s">
        <v>2016</v>
      </c>
      <c r="EY566" s="313">
        <v>46183</v>
      </c>
      <c r="EZ566" s="313"/>
      <c r="FA566" s="183"/>
      <c r="FB566" s="313"/>
      <c r="FC566" s="7"/>
      <c r="FD566" s="7" t="s">
        <v>3327</v>
      </c>
      <c r="FE566" s="7">
        <f t="shared" si="114"/>
        <v>3200</v>
      </c>
      <c r="FF566" s="72">
        <f t="shared" si="115"/>
        <v>9783</v>
      </c>
      <c r="FG566" t="s">
        <v>3517</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104</v>
      </c>
      <c r="AP567" s="306" t="str">
        <f t="shared" si="111"/>
        <v>FLOW</v>
      </c>
      <c r="AQ567" s="306"/>
      <c r="AR567" s="306"/>
      <c r="AS567" s="306"/>
      <c r="AT567" s="306"/>
      <c r="AU567" s="72" t="s">
        <v>944</v>
      </c>
      <c r="AV567" s="310"/>
      <c r="AW567" s="304" t="s">
        <v>401</v>
      </c>
      <c r="AX567" s="311">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1128</v>
      </c>
      <c r="EU567" s="7" t="s">
        <v>2880</v>
      </c>
      <c r="EV567" s="7" t="s">
        <v>1111</v>
      </c>
      <c r="EW567" s="7" t="s">
        <v>1809</v>
      </c>
      <c r="EX567" s="183" t="s">
        <v>2017</v>
      </c>
      <c r="EY567" s="313">
        <v>46176</v>
      </c>
      <c r="EZ567" s="313"/>
      <c r="FA567" s="183"/>
      <c r="FB567" s="313"/>
      <c r="FC567" s="7" t="s">
        <v>3629</v>
      </c>
      <c r="FD567" s="7" t="s">
        <v>3423</v>
      </c>
      <c r="FE567" s="7">
        <f t="shared" si="114"/>
        <v>1703</v>
      </c>
      <c r="FF567" s="72">
        <f t="shared" si="115"/>
        <v>13856</v>
      </c>
      <c r="FG567" t="s">
        <v>3517</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12</v>
      </c>
      <c r="AP568" s="306" t="str">
        <f t="shared" si="111"/>
        <v>STABLE</v>
      </c>
      <c r="AQ568" s="306"/>
      <c r="AR568" s="306"/>
      <c r="AS568" s="306"/>
      <c r="AT568" s="306"/>
      <c r="AU568" s="72" t="s">
        <v>1130</v>
      </c>
      <c r="AV568" s="310" t="s">
        <v>2226</v>
      </c>
      <c r="AW568" s="304" t="s">
        <v>102</v>
      </c>
      <c r="AX568" s="311">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1124</v>
      </c>
      <c r="EU568" s="7" t="s">
        <v>2881</v>
      </c>
      <c r="EV568" s="7" t="s">
        <v>1111</v>
      </c>
      <c r="EW568" s="7" t="s">
        <v>1851</v>
      </c>
      <c r="EX568" s="183" t="s">
        <v>3609</v>
      </c>
      <c r="EY568" s="313">
        <v>46185</v>
      </c>
      <c r="EZ568" s="313"/>
      <c r="FA568" s="183"/>
      <c r="FB568" s="313"/>
      <c r="FC568" s="7"/>
      <c r="FD568" s="7" t="s">
        <v>3318</v>
      </c>
      <c r="FE568" s="7">
        <f t="shared" si="114"/>
        <v>2666</v>
      </c>
      <c r="FF568" s="72">
        <f t="shared" si="115"/>
        <v>5956</v>
      </c>
      <c r="FG568" t="s">
        <v>3517</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132</v>
      </c>
      <c r="AP569" s="306" t="str">
        <f t="shared" si="111"/>
        <v>FLOW</v>
      </c>
      <c r="AQ569" s="306"/>
      <c r="AR569" s="306"/>
      <c r="AS569" s="306"/>
      <c r="AT569" s="306"/>
      <c r="AU569" s="72" t="s">
        <v>944</v>
      </c>
      <c r="AV569" s="310" t="s">
        <v>90</v>
      </c>
      <c r="AW569" s="304" t="s">
        <v>91</v>
      </c>
      <c r="AX569" s="311">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1120</v>
      </c>
      <c r="EU569" s="7" t="s">
        <v>2882</v>
      </c>
      <c r="EV569" s="7" t="s">
        <v>1111</v>
      </c>
      <c r="EW569" s="7" t="s">
        <v>1830</v>
      </c>
      <c r="EX569" s="183" t="s">
        <v>1954</v>
      </c>
      <c r="EY569" s="313">
        <v>46181</v>
      </c>
      <c r="EZ569" s="313"/>
      <c r="FA569" s="183"/>
      <c r="FB569" s="313"/>
      <c r="FC569" s="7"/>
      <c r="FD569" s="7" t="s">
        <v>3424</v>
      </c>
      <c r="FE569" s="7">
        <f t="shared" si="114"/>
        <v>-4064</v>
      </c>
      <c r="FF569" s="72">
        <f t="shared" si="115"/>
        <v>14286</v>
      </c>
      <c r="FG569" t="s">
        <v>3517</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73</v>
      </c>
      <c r="AP570" s="306" t="str">
        <f t="shared" si="111"/>
        <v>FLOW</v>
      </c>
      <c r="AQ570" s="306"/>
      <c r="AR570" s="306"/>
      <c r="AS570" s="306"/>
      <c r="AT570" s="306"/>
      <c r="AU570" s="72" t="s">
        <v>1794</v>
      </c>
      <c r="AV570" s="310" t="s">
        <v>1340</v>
      </c>
      <c r="AW570" s="304" t="s">
        <v>25</v>
      </c>
      <c r="AX570" s="311">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1115</v>
      </c>
      <c r="EU570" s="7" t="s">
        <v>2883</v>
      </c>
      <c r="EV570" s="7" t="s">
        <v>1111</v>
      </c>
      <c r="EW570" s="7" t="s">
        <v>1830</v>
      </c>
      <c r="EX570" s="183" t="s">
        <v>1898</v>
      </c>
      <c r="EY570" s="313">
        <v>46175</v>
      </c>
      <c r="EZ570" s="313"/>
      <c r="FA570" s="183"/>
      <c r="FB570" s="313"/>
      <c r="FC570" s="7" t="s">
        <v>3628</v>
      </c>
      <c r="FD570" s="7" t="s">
        <v>3425</v>
      </c>
      <c r="FE570" s="7">
        <f t="shared" si="114"/>
        <v>3093</v>
      </c>
      <c r="FF570" s="72">
        <f t="shared" si="115"/>
        <v>9278</v>
      </c>
      <c r="FG570" t="s">
        <v>3517</v>
      </c>
    </row>
    <row r="571" spans="1:163" ht="17.25">
      <c r="A571" s="72">
        <v>129682413</v>
      </c>
      <c r="B571" s="304" t="s">
        <v>945</v>
      </c>
      <c r="C571" s="72"/>
      <c r="D571" s="72"/>
      <c r="E571" s="72"/>
      <c r="F571" s="72"/>
      <c r="G571" s="306"/>
      <c r="H571" s="306"/>
      <c r="I571" s="72">
        <v>4521</v>
      </c>
      <c r="J571" s="72">
        <v>4120</v>
      </c>
      <c r="K571" s="258">
        <f t="shared" si="119"/>
        <v>4223</v>
      </c>
      <c r="L571" s="258">
        <f t="shared" si="109"/>
        <v>8837</v>
      </c>
      <c r="M571" s="307">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42</v>
      </c>
      <c r="AP571" s="306" t="str">
        <f t="shared" si="111"/>
        <v>FLOW</v>
      </c>
      <c r="AQ571" s="306"/>
      <c r="AR571" s="306"/>
      <c r="AS571" s="306"/>
      <c r="AT571" s="306"/>
      <c r="AU571" s="72" t="s">
        <v>1794</v>
      </c>
      <c r="AV571" s="310" t="s">
        <v>1014</v>
      </c>
      <c r="AW571" s="304" t="s">
        <v>75</v>
      </c>
      <c r="AX571" s="311">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2</v>
      </c>
      <c r="ES571" s="72">
        <f t="shared" si="113"/>
        <v>1</v>
      </c>
      <c r="ET571" s="72" t="s">
        <v>1128</v>
      </c>
      <c r="EU571" s="7" t="s">
        <v>2884</v>
      </c>
      <c r="EV571" s="7" t="s">
        <v>1111</v>
      </c>
      <c r="EW571" s="7" t="s">
        <v>1807</v>
      </c>
      <c r="EX571" s="183" t="s">
        <v>2018</v>
      </c>
      <c r="EY571" s="313">
        <v>46197</v>
      </c>
      <c r="EZ571" s="313"/>
      <c r="FA571" s="183"/>
      <c r="FB571" s="313"/>
      <c r="FC571" s="7"/>
      <c r="FD571" s="7" t="s">
        <v>3426</v>
      </c>
      <c r="FE571" s="7">
        <f t="shared" si="114"/>
        <v>4223</v>
      </c>
      <c r="FF571" s="72">
        <f t="shared" si="115"/>
        <v>8837</v>
      </c>
      <c r="FG571" t="s">
        <v>3517</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3554</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193</v>
      </c>
      <c r="AP572" s="306" t="str">
        <f t="shared" si="111"/>
        <v>FLOW</v>
      </c>
      <c r="AQ572" s="306"/>
      <c r="AR572" s="306"/>
      <c r="AS572" s="306"/>
      <c r="AT572" s="306"/>
      <c r="AU572" s="72" t="s">
        <v>944</v>
      </c>
      <c r="AV572" s="310" t="s">
        <v>703</v>
      </c>
      <c r="AW572" s="304" t="s">
        <v>54</v>
      </c>
      <c r="AX572" s="311">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4</v>
      </c>
      <c r="ES572" s="72">
        <f t="shared" si="113"/>
        <v>1</v>
      </c>
      <c r="ET572" s="72" t="s">
        <v>1128</v>
      </c>
      <c r="EU572" s="7" t="s">
        <v>2885</v>
      </c>
      <c r="EV572" s="7" t="s">
        <v>1111</v>
      </c>
      <c r="EW572" s="7" t="s">
        <v>1802</v>
      </c>
      <c r="EX572" s="183" t="s">
        <v>2019</v>
      </c>
      <c r="EY572" s="313">
        <v>46181</v>
      </c>
      <c r="EZ572" s="313"/>
      <c r="FA572" s="183"/>
      <c r="FB572" s="313"/>
      <c r="FC572" s="7"/>
      <c r="FD572" s="7" t="s">
        <v>3427</v>
      </c>
      <c r="FE572" s="7">
        <f t="shared" si="114"/>
        <v>-4591</v>
      </c>
      <c r="FF572" s="72">
        <f t="shared" si="115"/>
        <v>13104</v>
      </c>
      <c r="FG572" t="s">
        <v>3517</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43</v>
      </c>
      <c r="AP573" s="306" t="str">
        <f t="shared" si="111"/>
        <v>FLOW</v>
      </c>
      <c r="AQ573" s="306"/>
      <c r="AR573" s="306"/>
      <c r="AS573" s="306"/>
      <c r="AT573" s="306"/>
      <c r="AU573" s="72" t="s">
        <v>1794</v>
      </c>
      <c r="AV573" s="310" t="s">
        <v>1694</v>
      </c>
      <c r="AW573" s="304" t="s">
        <v>1739</v>
      </c>
      <c r="AX573" s="311">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1121</v>
      </c>
      <c r="EU573" s="7" t="s">
        <v>2886</v>
      </c>
      <c r="EV573" s="7" t="s">
        <v>1111</v>
      </c>
      <c r="EW573" s="7" t="s">
        <v>1804</v>
      </c>
      <c r="EX573" s="183" t="s">
        <v>1812</v>
      </c>
      <c r="EY573" s="313">
        <v>46181</v>
      </c>
      <c r="EZ573" s="313"/>
      <c r="FA573" s="183"/>
      <c r="FB573" s="313"/>
      <c r="FC573" s="7"/>
      <c r="FD573" s="7" t="s">
        <v>3308</v>
      </c>
      <c r="FE573" s="7">
        <f t="shared" si="114"/>
        <v>8521</v>
      </c>
      <c r="FF573" s="72">
        <f t="shared" si="115"/>
        <v>17143</v>
      </c>
      <c r="FG573" t="s">
        <v>3517</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194</v>
      </c>
      <c r="AP574" s="306" t="str">
        <f t="shared" si="111"/>
        <v>FLOW</v>
      </c>
      <c r="AQ574" s="306"/>
      <c r="AR574" s="306"/>
      <c r="AS574" s="306"/>
      <c r="AT574" s="306"/>
      <c r="AU574" s="72" t="s">
        <v>944</v>
      </c>
      <c r="AV574" s="310" t="s">
        <v>625</v>
      </c>
      <c r="AW574" s="304" t="s">
        <v>254</v>
      </c>
      <c r="AX574" s="311">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1124</v>
      </c>
      <c r="EU574" s="7" t="s">
        <v>2887</v>
      </c>
      <c r="EV574" s="7" t="s">
        <v>1111</v>
      </c>
      <c r="EW574" s="7" t="s">
        <v>1809</v>
      </c>
      <c r="EX574" s="183" t="s">
        <v>1890</v>
      </c>
      <c r="EY574" s="313">
        <v>46176</v>
      </c>
      <c r="EZ574" s="313"/>
      <c r="FA574" s="183"/>
      <c r="FB574" s="313"/>
      <c r="FC574" s="7"/>
      <c r="FD574" s="7" t="s">
        <v>3428</v>
      </c>
      <c r="FE574" s="7">
        <f t="shared" si="114"/>
        <v>-13706</v>
      </c>
      <c r="FF574" s="72">
        <f t="shared" si="115"/>
        <v>14084</v>
      </c>
      <c r="FG574" t="s">
        <v>3517</v>
      </c>
    </row>
    <row r="575" spans="1:163" ht="17.25">
      <c r="A575" s="72">
        <v>457824962</v>
      </c>
      <c r="B575" s="304" t="s">
        <v>2071</v>
      </c>
      <c r="C575" s="72" t="s">
        <v>1776</v>
      </c>
      <c r="D575" s="72" t="s">
        <v>3499</v>
      </c>
      <c r="E575" s="72">
        <v>8993</v>
      </c>
      <c r="F575" s="72"/>
      <c r="G575" s="306"/>
      <c r="H575" s="306" t="s">
        <v>3513</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1"/>
        <v>RB</v>
      </c>
      <c r="AQ575" s="306"/>
      <c r="AR575" s="306"/>
      <c r="AS575" s="306"/>
      <c r="AT575" s="306"/>
      <c r="AU575" s="72" t="s">
        <v>1130</v>
      </c>
      <c r="AV575" s="310" t="s">
        <v>2217</v>
      </c>
      <c r="AW575" s="304" t="s">
        <v>2326</v>
      </c>
      <c r="AX575" s="311">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1122</v>
      </c>
      <c r="EU575" s="7" t="s">
        <v>2888</v>
      </c>
      <c r="EV575" s="7" t="s">
        <v>1111</v>
      </c>
      <c r="EW575" s="7" t="s">
        <v>1807</v>
      </c>
      <c r="EX575" s="183" t="s">
        <v>3610</v>
      </c>
      <c r="EY575" s="313">
        <v>46189</v>
      </c>
      <c r="EZ575" s="313"/>
      <c r="FA575" s="183"/>
      <c r="FB575" s="313"/>
      <c r="FC575" s="7"/>
      <c r="FD575" s="7" t="s">
        <v>3058</v>
      </c>
      <c r="FE575" s="7">
        <f t="shared" si="114"/>
        <v>8445</v>
      </c>
      <c r="FF575" s="72">
        <f t="shared" si="115"/>
        <v>16926</v>
      </c>
      <c r="FG575" t="s">
        <v>3518</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43</v>
      </c>
      <c r="AP576" s="306" t="str">
        <f t="shared" ref="AP576:AP639" si="123">IF(AO576=0,"RB",IF(AO576&lt;AN576,"STABLE",IF(AO576&gt;AN576,"FLOW","SAME")))</f>
        <v>FLOW</v>
      </c>
      <c r="AQ576" s="306"/>
      <c r="AR576" s="306"/>
      <c r="AS576" s="306"/>
      <c r="AT576" s="306"/>
      <c r="AU576" s="72" t="s">
        <v>1794</v>
      </c>
      <c r="AV576" s="310" t="s">
        <v>1695</v>
      </c>
      <c r="AW576" s="304" t="s">
        <v>99</v>
      </c>
      <c r="AX576" s="311">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3">
        <v>46179</v>
      </c>
      <c r="EZ576" s="313"/>
      <c r="FA576" s="183"/>
      <c r="FB576" s="313"/>
      <c r="FC576" s="7"/>
      <c r="FD576" s="7" t="s">
        <v>3146</v>
      </c>
      <c r="FE576" s="7">
        <f t="shared" si="114"/>
        <v>2842</v>
      </c>
      <c r="FF576" s="72">
        <f t="shared" si="115"/>
        <v>5691</v>
      </c>
      <c r="FG576" t="s">
        <v>3517</v>
      </c>
    </row>
    <row r="577" spans="1:163" ht="17.25">
      <c r="A577" s="72">
        <v>139863935</v>
      </c>
      <c r="B577" s="304" t="s">
        <v>422</v>
      </c>
      <c r="C577" s="72"/>
      <c r="D577" s="72"/>
      <c r="E577" s="72"/>
      <c r="F577" s="72"/>
      <c r="G577" s="306"/>
      <c r="H577" s="306"/>
      <c r="I577" s="72">
        <v>3047</v>
      </c>
      <c r="J577" s="72">
        <v>8147</v>
      </c>
      <c r="K577" s="258">
        <f t="shared" si="119"/>
        <v>-3249</v>
      </c>
      <c r="L577" s="258">
        <f t="shared" si="121"/>
        <v>12139</v>
      </c>
      <c r="M577" s="315">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163</v>
      </c>
      <c r="AP577" s="306" t="str">
        <f t="shared" si="123"/>
        <v>FLOW</v>
      </c>
      <c r="AQ577" s="306"/>
      <c r="AR577" s="306"/>
      <c r="AS577" s="306"/>
      <c r="AT577" s="306"/>
      <c r="AU577" s="72" t="s">
        <v>944</v>
      </c>
      <c r="AV577" s="310" t="s">
        <v>423</v>
      </c>
      <c r="AW577" s="304" t="s">
        <v>239</v>
      </c>
      <c r="AX577" s="311">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1116</v>
      </c>
      <c r="EU577" s="7" t="s">
        <v>2890</v>
      </c>
      <c r="EV577" s="7" t="s">
        <v>1111</v>
      </c>
      <c r="EW577" s="7" t="s">
        <v>1807</v>
      </c>
      <c r="EX577" s="183" t="s">
        <v>1816</v>
      </c>
      <c r="EY577" s="313">
        <v>46203</v>
      </c>
      <c r="EZ577" s="313"/>
      <c r="FA577" s="183"/>
      <c r="FB577" s="313"/>
      <c r="FC577" s="7"/>
      <c r="FD577" s="7" t="s">
        <v>3429</v>
      </c>
      <c r="FE577" s="7">
        <f t="shared" ref="FE577:FE640" si="127">IF((J577+R577)&lt;=I577+R577,(J577+R577),((I577-(I577*(M577+1)-(I577+J577)))+R577))</f>
        <v>-3249</v>
      </c>
      <c r="FF577" s="72">
        <f t="shared" ref="FF577:FF640" si="128">I577+J577+FD577</f>
        <v>12139</v>
      </c>
      <c r="FG577" t="s">
        <v>3517</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131</v>
      </c>
      <c r="AP578" s="306" t="str">
        <f t="shared" si="123"/>
        <v>FLOW</v>
      </c>
      <c r="AQ578" s="306"/>
      <c r="AR578" s="306"/>
      <c r="AS578" s="306"/>
      <c r="AT578" s="306"/>
      <c r="AU578" s="72" t="s">
        <v>944</v>
      </c>
      <c r="AV578" s="310" t="s">
        <v>810</v>
      </c>
      <c r="AW578" s="304" t="s">
        <v>151</v>
      </c>
      <c r="AX578" s="311">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1112</v>
      </c>
      <c r="EU578" s="7" t="s">
        <v>2891</v>
      </c>
      <c r="EV578" s="7" t="s">
        <v>1111</v>
      </c>
      <c r="EW578" s="7" t="e">
        <v>#N/A</v>
      </c>
      <c r="EX578" s="183" t="e">
        <v>#N/A</v>
      </c>
      <c r="EY578" s="313" t="e">
        <v>#N/A</v>
      </c>
      <c r="EZ578" s="313"/>
      <c r="FA578" s="183"/>
      <c r="FB578" s="313"/>
      <c r="FC578" s="7"/>
      <c r="FD578" s="7" t="s">
        <v>3430</v>
      </c>
      <c r="FE578" s="7">
        <f t="shared" si="127"/>
        <v>-3372</v>
      </c>
      <c r="FF578" s="72">
        <f t="shared" si="128"/>
        <v>12264</v>
      </c>
      <c r="FG578" t="s">
        <v>3518</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194</v>
      </c>
      <c r="AP579" s="306" t="str">
        <f t="shared" si="123"/>
        <v>FLOW</v>
      </c>
      <c r="AQ579" s="306"/>
      <c r="AR579" s="306"/>
      <c r="AS579" s="306"/>
      <c r="AT579" s="306"/>
      <c r="AU579" s="72" t="s">
        <v>944</v>
      </c>
      <c r="AV579" s="310" t="s">
        <v>1696</v>
      </c>
      <c r="AW579" s="304" t="s">
        <v>27</v>
      </c>
      <c r="AX579" s="311">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1118</v>
      </c>
      <c r="EU579" s="7" t="s">
        <v>2892</v>
      </c>
      <c r="EV579" s="7" t="s">
        <v>1111</v>
      </c>
      <c r="EW579" s="7" t="s">
        <v>1830</v>
      </c>
      <c r="EX579" s="183" t="s">
        <v>1831</v>
      </c>
      <c r="EY579" s="313">
        <v>46182</v>
      </c>
      <c r="EZ579" s="313"/>
      <c r="FA579" s="183"/>
      <c r="FB579" s="313"/>
      <c r="FC579" s="7"/>
      <c r="FD579" s="7" t="s">
        <v>3431</v>
      </c>
      <c r="FE579" s="7">
        <f t="shared" si="127"/>
        <v>-11000</v>
      </c>
      <c r="FF579" s="72">
        <f t="shared" si="128"/>
        <v>12275</v>
      </c>
      <c r="FG579" t="s">
        <v>3517</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42</v>
      </c>
      <c r="AP580" s="306" t="str">
        <f t="shared" si="123"/>
        <v>FLOW</v>
      </c>
      <c r="AQ580" s="306"/>
      <c r="AR580" s="306"/>
      <c r="AS580" s="306"/>
      <c r="AT580" s="306"/>
      <c r="AU580" s="72" t="s">
        <v>1130</v>
      </c>
      <c r="AV580" s="310" t="s">
        <v>2304</v>
      </c>
      <c r="AW580" s="304" t="s">
        <v>348</v>
      </c>
      <c r="AX580" s="311">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1125</v>
      </c>
      <c r="EU580" s="7" t="s">
        <v>2893</v>
      </c>
      <c r="EV580" s="7" t="s">
        <v>1111</v>
      </c>
      <c r="EW580" s="7" t="s">
        <v>1851</v>
      </c>
      <c r="EX580" s="183" t="s">
        <v>3594</v>
      </c>
      <c r="EY580" s="313">
        <v>46188</v>
      </c>
      <c r="EZ580" s="313"/>
      <c r="FA580" s="183"/>
      <c r="FB580" s="313"/>
      <c r="FC580" s="7" t="s">
        <v>3629</v>
      </c>
      <c r="FD580" s="7" t="s">
        <v>1251</v>
      </c>
      <c r="FE580" s="7">
        <f t="shared" si="127"/>
        <v>915</v>
      </c>
      <c r="FF580" s="72">
        <f t="shared" si="128"/>
        <v>1847</v>
      </c>
      <c r="FG580" t="s">
        <v>3517</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73</v>
      </c>
      <c r="AP581" s="306" t="str">
        <f t="shared" si="123"/>
        <v>FLOW</v>
      </c>
      <c r="AQ581" s="306"/>
      <c r="AR581" s="306"/>
      <c r="AS581" s="306"/>
      <c r="AT581" s="306"/>
      <c r="AU581" s="72" t="s">
        <v>1794</v>
      </c>
      <c r="AV581" s="310"/>
      <c r="AW581" s="304" t="s">
        <v>324</v>
      </c>
      <c r="AX581" s="311">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1117</v>
      </c>
      <c r="EU581" s="7" t="s">
        <v>2894</v>
      </c>
      <c r="EV581" s="7" t="s">
        <v>1111</v>
      </c>
      <c r="EW581" s="7" t="s">
        <v>1802</v>
      </c>
      <c r="EX581" s="183" t="s">
        <v>1897</v>
      </c>
      <c r="EY581" s="313">
        <v>46178</v>
      </c>
      <c r="EZ581" s="313"/>
      <c r="FA581" s="183"/>
      <c r="FB581" s="313"/>
      <c r="FC581" s="7"/>
      <c r="FD581" s="7" t="s">
        <v>3150</v>
      </c>
      <c r="FE581" s="7">
        <f t="shared" si="127"/>
        <v>3986</v>
      </c>
      <c r="FF581" s="72">
        <f t="shared" si="128"/>
        <v>11715</v>
      </c>
      <c r="FG581" t="s">
        <v>3517</v>
      </c>
    </row>
    <row r="582" spans="1:163" ht="17.25">
      <c r="A582" s="72">
        <v>141806383</v>
      </c>
      <c r="B582" s="304" t="s">
        <v>2168</v>
      </c>
      <c r="C582" s="72" t="s">
        <v>1776</v>
      </c>
      <c r="D582" s="72" t="s">
        <v>3519</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11</v>
      </c>
      <c r="AP582" s="306" t="str">
        <f t="shared" si="123"/>
        <v>STABLE</v>
      </c>
      <c r="AQ582" s="306"/>
      <c r="AR582" s="306"/>
      <c r="AS582" s="306"/>
      <c r="AT582" s="306"/>
      <c r="AU582" s="72" t="s">
        <v>1130</v>
      </c>
      <c r="AV582" s="310" t="s">
        <v>2310</v>
      </c>
      <c r="AW582" s="304" t="s">
        <v>234</v>
      </c>
      <c r="AX582" s="311">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1119</v>
      </c>
      <c r="EU582" s="7" t="s">
        <v>2895</v>
      </c>
      <c r="EV582" s="7" t="s">
        <v>1111</v>
      </c>
      <c r="EW582" s="7" t="s">
        <v>1807</v>
      </c>
      <c r="EX582" s="183" t="s">
        <v>1819</v>
      </c>
      <c r="EY582" s="313">
        <v>46190</v>
      </c>
      <c r="EZ582" s="313"/>
      <c r="FA582" s="183"/>
      <c r="FB582" s="313"/>
      <c r="FC582" s="7"/>
      <c r="FD582" s="7" t="s">
        <v>3052</v>
      </c>
      <c r="FE582" s="7">
        <f t="shared" si="127"/>
        <v>3763</v>
      </c>
      <c r="FF582" s="72">
        <f t="shared" si="128"/>
        <v>7686</v>
      </c>
      <c r="FG582" t="s">
        <v>3518</v>
      </c>
    </row>
    <row r="583" spans="1:163" ht="17.25">
      <c r="A583" s="72">
        <v>463209020</v>
      </c>
      <c r="B583" s="304" t="s">
        <v>2165</v>
      </c>
      <c r="C583" s="72" t="s">
        <v>1776</v>
      </c>
      <c r="D583" s="72" t="s">
        <v>3559</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43</v>
      </c>
      <c r="AP583" s="306" t="str">
        <f t="shared" si="123"/>
        <v>FLOW</v>
      </c>
      <c r="AQ583" s="306"/>
      <c r="AR583" s="306"/>
      <c r="AS583" s="306"/>
      <c r="AT583" s="306"/>
      <c r="AU583" s="72" t="s">
        <v>1130</v>
      </c>
      <c r="AV583" s="310" t="s">
        <v>2307</v>
      </c>
      <c r="AW583" s="304" t="s">
        <v>45</v>
      </c>
      <c r="AX583" s="311">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1114</v>
      </c>
      <c r="EU583" s="7" t="s">
        <v>2896</v>
      </c>
      <c r="EV583" s="7" t="s">
        <v>1111</v>
      </c>
      <c r="EW583" s="7" t="s">
        <v>1830</v>
      </c>
      <c r="EX583" s="183" t="s">
        <v>3611</v>
      </c>
      <c r="EY583" s="313">
        <v>46184</v>
      </c>
      <c r="EZ583" s="313"/>
      <c r="FA583" s="183"/>
      <c r="FB583" s="313"/>
      <c r="FC583" s="7"/>
      <c r="FD583" s="7" t="s">
        <v>3369</v>
      </c>
      <c r="FE583" s="7">
        <f t="shared" si="127"/>
        <v>3877</v>
      </c>
      <c r="FF583" s="72">
        <f t="shared" si="128"/>
        <v>7754</v>
      </c>
      <c r="FG583" t="s">
        <v>3517</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73</v>
      </c>
      <c r="AP584" s="306" t="str">
        <f t="shared" si="123"/>
        <v>FLOW</v>
      </c>
      <c r="AQ584" s="306"/>
      <c r="AR584" s="306"/>
      <c r="AS584" s="306"/>
      <c r="AT584" s="306"/>
      <c r="AU584" s="72" t="s">
        <v>1794</v>
      </c>
      <c r="AV584" s="310" t="s">
        <v>603</v>
      </c>
      <c r="AW584" s="304" t="s">
        <v>80</v>
      </c>
      <c r="AX584" s="311">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1115</v>
      </c>
      <c r="EU584" s="7" t="s">
        <v>2897</v>
      </c>
      <c r="EV584" s="7" t="s">
        <v>1111</v>
      </c>
      <c r="EW584" s="7" t="s">
        <v>1802</v>
      </c>
      <c r="EX584" s="183" t="s">
        <v>2021</v>
      </c>
      <c r="EY584" s="313">
        <v>46178</v>
      </c>
      <c r="EZ584" s="313"/>
      <c r="FA584" s="183"/>
      <c r="FB584" s="313"/>
      <c r="FC584" s="7"/>
      <c r="FD584" s="7" t="s">
        <v>3432</v>
      </c>
      <c r="FE584" s="7">
        <f t="shared" si="127"/>
        <v>4005</v>
      </c>
      <c r="FF584" s="72">
        <f t="shared" si="128"/>
        <v>11745</v>
      </c>
      <c r="FG584" t="s">
        <v>3517</v>
      </c>
    </row>
    <row r="585" spans="1:163" ht="17.25">
      <c r="A585" s="72">
        <v>459019869</v>
      </c>
      <c r="B585" s="304" t="s">
        <v>2111</v>
      </c>
      <c r="C585" s="72"/>
      <c r="D585" s="72"/>
      <c r="E585" s="72"/>
      <c r="F585" s="72"/>
      <c r="G585" s="306"/>
      <c r="H585" s="306" t="s">
        <v>3553</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12</v>
      </c>
      <c r="AP585" s="306" t="str">
        <f t="shared" si="123"/>
        <v>STABLE</v>
      </c>
      <c r="AQ585" s="306"/>
      <c r="AR585" s="306"/>
      <c r="AS585" s="306"/>
      <c r="AT585" s="306"/>
      <c r="AU585" s="72" t="s">
        <v>1130</v>
      </c>
      <c r="AV585" s="310" t="s">
        <v>2256</v>
      </c>
      <c r="AW585" s="304" t="s">
        <v>25</v>
      </c>
      <c r="AX585" s="311">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1117</v>
      </c>
      <c r="EU585" s="7" t="s">
        <v>2898</v>
      </c>
      <c r="EV585" s="7" t="s">
        <v>1111</v>
      </c>
      <c r="EW585" s="7" t="s">
        <v>1802</v>
      </c>
      <c r="EX585" s="183" t="s">
        <v>1838</v>
      </c>
      <c r="EY585" s="313">
        <v>46186</v>
      </c>
      <c r="EZ585" s="313"/>
      <c r="FA585" s="183"/>
      <c r="FB585" s="313"/>
      <c r="FC585" s="7"/>
      <c r="FD585" s="7" t="s">
        <v>3433</v>
      </c>
      <c r="FE585" s="7">
        <f t="shared" si="127"/>
        <v>869</v>
      </c>
      <c r="FF585" s="72">
        <f t="shared" si="128"/>
        <v>4238</v>
      </c>
      <c r="FG585" t="s">
        <v>3517</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132</v>
      </c>
      <c r="AP586" s="306" t="str">
        <f t="shared" si="123"/>
        <v>FLOW</v>
      </c>
      <c r="AQ586" s="306"/>
      <c r="AR586" s="306"/>
      <c r="AS586" s="306"/>
      <c r="AT586" s="306"/>
      <c r="AU586" s="72" t="s">
        <v>944</v>
      </c>
      <c r="AV586" s="310" t="s">
        <v>1046</v>
      </c>
      <c r="AW586" s="304" t="s">
        <v>44</v>
      </c>
      <c r="AX586" s="311">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1117</v>
      </c>
      <c r="EU586" s="7" t="s">
        <v>2899</v>
      </c>
      <c r="EV586" s="7" t="s">
        <v>1111</v>
      </c>
      <c r="EW586" s="7" t="s">
        <v>1802</v>
      </c>
      <c r="EX586" s="183" t="s">
        <v>1811</v>
      </c>
      <c r="EY586" s="313">
        <v>46179</v>
      </c>
      <c r="EZ586" s="313"/>
      <c r="FA586" s="183"/>
      <c r="FB586" s="313"/>
      <c r="FC586" s="7"/>
      <c r="FD586" s="7" t="s">
        <v>3434</v>
      </c>
      <c r="FE586" s="7">
        <f t="shared" si="127"/>
        <v>-3814</v>
      </c>
      <c r="FF586" s="72">
        <f t="shared" si="128"/>
        <v>12048</v>
      </c>
      <c r="FG586" t="s">
        <v>3517</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8"/>
      <c r="AF587" s="309"/>
      <c r="AG587" s="7"/>
      <c r="AH587" s="72" t="s">
        <v>326</v>
      </c>
      <c r="AI587" s="7"/>
      <c r="AJ587" s="7"/>
      <c r="AK587" s="7"/>
      <c r="AL587" s="7">
        <v>9960</v>
      </c>
      <c r="AM587" s="255">
        <v>7241</v>
      </c>
      <c r="AN587" s="258">
        <v>27</v>
      </c>
      <c r="AO587" s="306">
        <v>43</v>
      </c>
      <c r="AP587" s="306" t="str">
        <f t="shared" si="123"/>
        <v>FLOW</v>
      </c>
      <c r="AQ587" s="306"/>
      <c r="AR587" s="306"/>
      <c r="AS587" s="306"/>
      <c r="AT587" s="306"/>
      <c r="AU587" s="72" t="s">
        <v>1130</v>
      </c>
      <c r="AV587" s="310" t="s">
        <v>2241</v>
      </c>
      <c r="AW587" s="304" t="s">
        <v>234</v>
      </c>
      <c r="AX587" s="311">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3</v>
      </c>
      <c r="ES587" s="72">
        <f t="shared" si="125"/>
        <v>1</v>
      </c>
      <c r="ET587" s="72" t="s">
        <v>1125</v>
      </c>
      <c r="EU587" s="7" t="s">
        <v>2900</v>
      </c>
      <c r="EV587" s="7" t="s">
        <v>1111</v>
      </c>
      <c r="EW587" s="7" t="s">
        <v>1802</v>
      </c>
      <c r="EX587" s="183" t="s">
        <v>3612</v>
      </c>
      <c r="EY587" s="313">
        <v>46191</v>
      </c>
      <c r="EZ587" s="313"/>
      <c r="FA587" s="183"/>
      <c r="FB587" s="313"/>
      <c r="FC587" s="7"/>
      <c r="FD587" s="7" t="s">
        <v>3167</v>
      </c>
      <c r="FE587" s="7">
        <f t="shared" si="127"/>
        <v>3660</v>
      </c>
      <c r="FF587" s="72">
        <f t="shared" si="128"/>
        <v>7414</v>
      </c>
      <c r="FG587" t="s">
        <v>3517</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132</v>
      </c>
      <c r="AP588" s="306" t="str">
        <f t="shared" si="123"/>
        <v>FLOW</v>
      </c>
      <c r="AQ588" s="306"/>
      <c r="AR588" s="306"/>
      <c r="AS588" s="306"/>
      <c r="AT588" s="306"/>
      <c r="AU588" s="72" t="s">
        <v>944</v>
      </c>
      <c r="AV588" s="310" t="s">
        <v>1470</v>
      </c>
      <c r="AW588" s="304" t="s">
        <v>25</v>
      </c>
      <c r="AX588" s="311">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1127</v>
      </c>
      <c r="EU588" s="7" t="s">
        <v>2901</v>
      </c>
      <c r="EV588" s="7" t="s">
        <v>1111</v>
      </c>
      <c r="EW588" s="7" t="s">
        <v>1804</v>
      </c>
      <c r="EX588" s="183" t="s">
        <v>1812</v>
      </c>
      <c r="EY588" s="313">
        <v>46177</v>
      </c>
      <c r="EZ588" s="313"/>
      <c r="FA588" s="183"/>
      <c r="FB588" s="313"/>
      <c r="FC588" s="7"/>
      <c r="FD588" s="7" t="s">
        <v>3162</v>
      </c>
      <c r="FE588" s="7">
        <f t="shared" si="127"/>
        <v>-3322</v>
      </c>
      <c r="FF588" s="72">
        <f t="shared" si="128"/>
        <v>11646</v>
      </c>
      <c r="FG588" t="s">
        <v>3517</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72</v>
      </c>
      <c r="AP589" s="306" t="str">
        <f t="shared" si="123"/>
        <v>FLOW</v>
      </c>
      <c r="AQ589" s="306"/>
      <c r="AR589" s="306"/>
      <c r="AS589" s="306"/>
      <c r="AT589" s="306"/>
      <c r="AU589" s="72" t="s">
        <v>1794</v>
      </c>
      <c r="AV589" s="310" t="s">
        <v>622</v>
      </c>
      <c r="AW589" s="304" t="s">
        <v>459</v>
      </c>
      <c r="AX589" s="311">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1127</v>
      </c>
      <c r="EU589" s="7" t="s">
        <v>2902</v>
      </c>
      <c r="EV589" s="7" t="s">
        <v>1111</v>
      </c>
      <c r="EW589" s="7" t="s">
        <v>1804</v>
      </c>
      <c r="EX589" s="183" t="s">
        <v>1812</v>
      </c>
      <c r="EY589" s="313">
        <v>46177</v>
      </c>
      <c r="EZ589" s="313"/>
      <c r="FA589" s="183"/>
      <c r="FB589" s="313"/>
      <c r="FC589" s="7"/>
      <c r="FD589" s="7" t="s">
        <v>3106</v>
      </c>
      <c r="FE589" s="7">
        <f t="shared" si="127"/>
        <v>1806</v>
      </c>
      <c r="FF589" s="72">
        <f t="shared" si="128"/>
        <v>5653</v>
      </c>
      <c r="FG589" t="s">
        <v>3517</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104</v>
      </c>
      <c r="AP590" s="306" t="str">
        <f t="shared" si="123"/>
        <v>FLOW</v>
      </c>
      <c r="AQ590" s="306"/>
      <c r="AR590" s="306"/>
      <c r="AS590" s="306"/>
      <c r="AT590" s="306"/>
      <c r="AU590" s="72" t="s">
        <v>1794</v>
      </c>
      <c r="AV590" s="310" t="s">
        <v>308</v>
      </c>
      <c r="AW590" s="304" t="s">
        <v>102</v>
      </c>
      <c r="AX590" s="311">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1115</v>
      </c>
      <c r="EU590" s="7" t="s">
        <v>2903</v>
      </c>
      <c r="EV590" s="7" t="s">
        <v>1111</v>
      </c>
      <c r="EW590" s="7" t="s">
        <v>1809</v>
      </c>
      <c r="EX590" s="183" t="s">
        <v>2022</v>
      </c>
      <c r="EY590" s="313">
        <v>46174</v>
      </c>
      <c r="EZ590" s="313"/>
      <c r="FA590" s="183"/>
      <c r="FB590" s="313"/>
      <c r="FC590" s="7"/>
      <c r="FD590" s="7" t="s">
        <v>3344</v>
      </c>
      <c r="FE590" s="7">
        <f t="shared" si="127"/>
        <v>228</v>
      </c>
      <c r="FF590" s="72">
        <f t="shared" si="128"/>
        <v>11324</v>
      </c>
      <c r="FG590" t="s">
        <v>3517</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43</v>
      </c>
      <c r="AP591" s="306" t="str">
        <f t="shared" si="123"/>
        <v>FLOW</v>
      </c>
      <c r="AQ591" s="306"/>
      <c r="AR591" s="306"/>
      <c r="AS591" s="306"/>
      <c r="AT591" s="306"/>
      <c r="AU591" s="72" t="s">
        <v>1794</v>
      </c>
      <c r="AV591" s="310" t="s">
        <v>101</v>
      </c>
      <c r="AW591" s="304" t="s">
        <v>102</v>
      </c>
      <c r="AX591" s="311">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1121</v>
      </c>
      <c r="EU591" s="7" t="s">
        <v>2904</v>
      </c>
      <c r="EV591" s="7" t="s">
        <v>1111</v>
      </c>
      <c r="EW591" s="7" t="s">
        <v>1807</v>
      </c>
      <c r="EX591" s="183" t="s">
        <v>1846</v>
      </c>
      <c r="EY591" s="313">
        <v>46188</v>
      </c>
      <c r="EZ591" s="313"/>
      <c r="FA591" s="183"/>
      <c r="FB591" s="313"/>
      <c r="FC591" s="7"/>
      <c r="FD591" s="7" t="s">
        <v>3260</v>
      </c>
      <c r="FE591" s="7">
        <f t="shared" si="127"/>
        <v>3788</v>
      </c>
      <c r="FF591" s="72">
        <f t="shared" si="128"/>
        <v>7505</v>
      </c>
      <c r="FG591" t="s">
        <v>3517</v>
      </c>
    </row>
    <row r="592" spans="1:163" ht="17.25">
      <c r="A592" s="72">
        <v>139827641</v>
      </c>
      <c r="B592" s="304" t="s">
        <v>245</v>
      </c>
      <c r="C592" s="72"/>
      <c r="D592" s="72"/>
      <c r="E592" s="72"/>
      <c r="F592" s="72"/>
      <c r="G592" s="306"/>
      <c r="H592" s="306" t="s">
        <v>3512</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103</v>
      </c>
      <c r="AP592" s="306" t="str">
        <f t="shared" si="123"/>
        <v>STABLE</v>
      </c>
      <c r="AQ592" s="306"/>
      <c r="AR592" s="306"/>
      <c r="AS592" s="306"/>
      <c r="AT592" s="306"/>
      <c r="AU592" s="72" t="s">
        <v>944</v>
      </c>
      <c r="AV592" s="310" t="s">
        <v>246</v>
      </c>
      <c r="AW592" s="304" t="s">
        <v>158</v>
      </c>
      <c r="AX592" s="311">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1114</v>
      </c>
      <c r="EU592" s="7" t="s">
        <v>2905</v>
      </c>
      <c r="EV592" s="7" t="s">
        <v>1111</v>
      </c>
      <c r="EW592" s="7" t="s">
        <v>1809</v>
      </c>
      <c r="EX592" s="183" t="s">
        <v>2023</v>
      </c>
      <c r="EY592" s="313">
        <v>46179</v>
      </c>
      <c r="EZ592" s="313"/>
      <c r="FA592" s="183"/>
      <c r="FB592" s="313"/>
      <c r="FC592" s="7" t="s">
        <v>3628</v>
      </c>
      <c r="FD592" s="7" t="s">
        <v>3435</v>
      </c>
      <c r="FE592" s="7">
        <f t="shared" si="127"/>
        <v>-2903</v>
      </c>
      <c r="FF592" s="72">
        <f t="shared" si="128"/>
        <v>11644</v>
      </c>
      <c r="FG592" t="s">
        <v>3517</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131</v>
      </c>
      <c r="AP593" s="306" t="str">
        <f t="shared" si="123"/>
        <v>FLOW</v>
      </c>
      <c r="AQ593" s="306"/>
      <c r="AR593" s="306"/>
      <c r="AS593" s="306"/>
      <c r="AT593" s="306"/>
      <c r="AU593" s="72" t="s">
        <v>944</v>
      </c>
      <c r="AV593" s="310" t="s">
        <v>652</v>
      </c>
      <c r="AW593" s="304" t="s">
        <v>130</v>
      </c>
      <c r="AX593" s="311">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1114</v>
      </c>
      <c r="EU593" s="7" t="s">
        <v>2906</v>
      </c>
      <c r="EV593" s="7" t="s">
        <v>1111</v>
      </c>
      <c r="EW593" s="7" t="s">
        <v>1830</v>
      </c>
      <c r="EX593" s="183" t="s">
        <v>1945</v>
      </c>
      <c r="EY593" s="313">
        <v>46178</v>
      </c>
      <c r="EZ593" s="313"/>
      <c r="FA593" s="183"/>
      <c r="FB593" s="313"/>
      <c r="FC593" s="7"/>
      <c r="FD593" s="7" t="s">
        <v>3436</v>
      </c>
      <c r="FE593" s="7">
        <f t="shared" si="127"/>
        <v>533</v>
      </c>
      <c r="FF593" s="72">
        <f t="shared" si="128"/>
        <v>5573</v>
      </c>
      <c r="FG593" t="s">
        <v>3517</v>
      </c>
    </row>
    <row r="594" spans="1:163" ht="17.25">
      <c r="A594" s="72">
        <v>458205452</v>
      </c>
      <c r="B594" s="304" t="s">
        <v>2073</v>
      </c>
      <c r="C594" s="72"/>
      <c r="D594" s="72"/>
      <c r="E594" s="72"/>
      <c r="F594" s="72"/>
      <c r="G594" s="306"/>
      <c r="H594" s="306"/>
      <c r="I594" s="72">
        <v>3476</v>
      </c>
      <c r="J594" s="72">
        <v>3418</v>
      </c>
      <c r="K594" s="258">
        <f t="shared" si="119"/>
        <v>3488</v>
      </c>
      <c r="L594" s="258">
        <f t="shared" si="121"/>
        <v>7047</v>
      </c>
      <c r="M594" s="307">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43</v>
      </c>
      <c r="AP594" s="306" t="str">
        <f t="shared" si="123"/>
        <v>FLOW</v>
      </c>
      <c r="AQ594" s="306"/>
      <c r="AR594" s="306"/>
      <c r="AS594" s="306"/>
      <c r="AT594" s="306"/>
      <c r="AU594" s="72" t="s">
        <v>1130</v>
      </c>
      <c r="AV594" s="310" t="s">
        <v>2219</v>
      </c>
      <c r="AW594" s="304" t="s">
        <v>102</v>
      </c>
      <c r="AX594" s="311">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1123</v>
      </c>
      <c r="EU594" s="7" t="s">
        <v>2907</v>
      </c>
      <c r="EV594" s="7" t="s">
        <v>1111</v>
      </c>
      <c r="EW594" s="7" t="s">
        <v>1804</v>
      </c>
      <c r="EX594" s="183" t="s">
        <v>3613</v>
      </c>
      <c r="EY594" s="313">
        <v>46185</v>
      </c>
      <c r="EZ594" s="313"/>
      <c r="FA594" s="183"/>
      <c r="FB594" s="313"/>
      <c r="FC594" s="7"/>
      <c r="FD594" s="7" t="s">
        <v>3201</v>
      </c>
      <c r="FE594" s="7">
        <f t="shared" si="127"/>
        <v>3488</v>
      </c>
      <c r="FF594" s="72">
        <f t="shared" si="128"/>
        <v>7047</v>
      </c>
      <c r="FG594" t="s">
        <v>3517</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73</v>
      </c>
      <c r="AP595" s="306" t="str">
        <f t="shared" si="123"/>
        <v>FLOW</v>
      </c>
      <c r="AQ595" s="306"/>
      <c r="AR595" s="306"/>
      <c r="AS595" s="306"/>
      <c r="AT595" s="306"/>
      <c r="AU595" s="72" t="s">
        <v>944</v>
      </c>
      <c r="AV595" s="310" t="s">
        <v>236</v>
      </c>
      <c r="AW595" s="304" t="s">
        <v>237</v>
      </c>
      <c r="AX595" s="311">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1115</v>
      </c>
      <c r="EU595" s="7" t="s">
        <v>2908</v>
      </c>
      <c r="EV595" s="7" t="s">
        <v>1111</v>
      </c>
      <c r="EW595" s="7" t="s">
        <v>1809</v>
      </c>
      <c r="EX595" s="183" t="s">
        <v>2024</v>
      </c>
      <c r="EY595" s="313">
        <v>46175</v>
      </c>
      <c r="EZ595" s="313"/>
      <c r="FA595" s="183"/>
      <c r="FB595" s="313"/>
      <c r="FC595" s="7"/>
      <c r="FD595" s="7" t="s">
        <v>3437</v>
      </c>
      <c r="FE595" s="7">
        <f t="shared" si="127"/>
        <v>3616</v>
      </c>
      <c r="FF595" s="72">
        <f t="shared" si="128"/>
        <v>10629</v>
      </c>
      <c r="FG595" t="s">
        <v>3517</v>
      </c>
    </row>
    <row r="596" spans="1:163" ht="17.25">
      <c r="A596" s="72">
        <v>462502133</v>
      </c>
      <c r="B596" s="304" t="s">
        <v>1462</v>
      </c>
      <c r="C596" s="72" t="s">
        <v>1776</v>
      </c>
      <c r="D596" s="72" t="s">
        <v>3018</v>
      </c>
      <c r="E596" s="72">
        <v>6800</v>
      </c>
      <c r="F596" s="72"/>
      <c r="G596" s="306"/>
      <c r="H596" s="306" t="s">
        <v>3513</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23"/>
        <v>RB</v>
      </c>
      <c r="AQ596" s="306"/>
      <c r="AR596" s="306"/>
      <c r="AS596" s="306"/>
      <c r="AT596" s="306"/>
      <c r="AU596" s="72" t="s">
        <v>1794</v>
      </c>
      <c r="AV596" s="310" t="s">
        <v>1463</v>
      </c>
      <c r="AW596" s="304" t="s">
        <v>154</v>
      </c>
      <c r="AX596" s="311">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1126</v>
      </c>
      <c r="EU596" s="7" t="s">
        <v>2909</v>
      </c>
      <c r="EV596" s="7" t="s">
        <v>1111</v>
      </c>
      <c r="EW596" s="7" t="s">
        <v>1804</v>
      </c>
      <c r="EX596" s="183" t="s">
        <v>1810</v>
      </c>
      <c r="EY596" s="313">
        <v>46177</v>
      </c>
      <c r="EZ596" s="313"/>
      <c r="FA596" s="183"/>
      <c r="FB596" s="313"/>
      <c r="FC596" s="7"/>
      <c r="FD596" s="7" t="s">
        <v>3325</v>
      </c>
      <c r="FE596" s="7">
        <f t="shared" si="127"/>
        <v>6707</v>
      </c>
      <c r="FF596" s="72">
        <f t="shared" si="128"/>
        <v>13656</v>
      </c>
      <c r="FG596" t="s">
        <v>3517</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163</v>
      </c>
      <c r="AP597" s="306" t="str">
        <f t="shared" si="123"/>
        <v>FLOW</v>
      </c>
      <c r="AQ597" s="306"/>
      <c r="AR597" s="306"/>
      <c r="AS597" s="306"/>
      <c r="AT597" s="306"/>
      <c r="AU597" s="72" t="s">
        <v>944</v>
      </c>
      <c r="AV597" s="310" t="s">
        <v>790</v>
      </c>
      <c r="AW597" s="304" t="s">
        <v>17</v>
      </c>
      <c r="AX597" s="311">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1117</v>
      </c>
      <c r="EU597" s="7" t="s">
        <v>2910</v>
      </c>
      <c r="EV597" s="7" t="s">
        <v>1111</v>
      </c>
      <c r="EW597" s="7" t="s">
        <v>1802</v>
      </c>
      <c r="EX597" s="183" t="s">
        <v>1934</v>
      </c>
      <c r="EY597" s="313">
        <v>46177</v>
      </c>
      <c r="EZ597" s="313"/>
      <c r="FA597" s="183"/>
      <c r="FB597" s="313"/>
      <c r="FC597" s="7"/>
      <c r="FD597" s="7" t="s">
        <v>3242</v>
      </c>
      <c r="FE597" s="7">
        <f t="shared" si="127"/>
        <v>7859</v>
      </c>
      <c r="FF597" s="72">
        <f t="shared" si="128"/>
        <v>15627</v>
      </c>
      <c r="FG597" t="s">
        <v>3517</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162</v>
      </c>
      <c r="AP598" s="306" t="str">
        <f t="shared" si="123"/>
        <v>FLOW</v>
      </c>
      <c r="AQ598" s="306"/>
      <c r="AR598" s="306"/>
      <c r="AS598" s="306"/>
      <c r="AT598" s="306"/>
      <c r="AU598" s="72" t="s">
        <v>944</v>
      </c>
      <c r="AV598" s="310" t="s">
        <v>586</v>
      </c>
      <c r="AW598" s="304" t="s">
        <v>93</v>
      </c>
      <c r="AX598" s="311">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1112</v>
      </c>
      <c r="EU598" s="7" t="s">
        <v>2911</v>
      </c>
      <c r="EV598" s="7" t="s">
        <v>1111</v>
      </c>
      <c r="EW598" s="7" t="s">
        <v>1802</v>
      </c>
      <c r="EX598" s="183" t="s">
        <v>1991</v>
      </c>
      <c r="EY598" s="313">
        <v>46177</v>
      </c>
      <c r="EZ598" s="313"/>
      <c r="FA598" s="183"/>
      <c r="FB598" s="313"/>
      <c r="FC598" s="7"/>
      <c r="FD598" s="7" t="s">
        <v>3438</v>
      </c>
      <c r="FE598" s="7">
        <f t="shared" si="127"/>
        <v>-6143</v>
      </c>
      <c r="FF598" s="72">
        <f t="shared" si="128"/>
        <v>10477</v>
      </c>
      <c r="FG598" t="s">
        <v>3517</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103</v>
      </c>
      <c r="AP599" s="306" t="str">
        <f t="shared" si="123"/>
        <v>FLOW</v>
      </c>
      <c r="AQ599" s="306"/>
      <c r="AR599" s="306"/>
      <c r="AS599" s="306"/>
      <c r="AT599" s="306"/>
      <c r="AU599" s="72" t="s">
        <v>1794</v>
      </c>
      <c r="AV599" s="310" t="s">
        <v>936</v>
      </c>
      <c r="AW599" s="304" t="s">
        <v>51</v>
      </c>
      <c r="AX599" s="311">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1126</v>
      </c>
      <c r="EU599" s="7" t="s">
        <v>2912</v>
      </c>
      <c r="EV599" s="7" t="s">
        <v>1111</v>
      </c>
      <c r="EW599" s="7" t="s">
        <v>1802</v>
      </c>
      <c r="EX599" s="183" t="s">
        <v>1871</v>
      </c>
      <c r="EY599" s="313">
        <v>46175</v>
      </c>
      <c r="EZ599" s="313"/>
      <c r="FA599" s="183"/>
      <c r="FB599" s="313"/>
      <c r="FC599" s="7"/>
      <c r="FD599" s="7" t="s">
        <v>3173</v>
      </c>
      <c r="FE599" s="7">
        <f t="shared" si="127"/>
        <v>191</v>
      </c>
      <c r="FF599" s="72">
        <f t="shared" si="128"/>
        <v>10059</v>
      </c>
      <c r="FG599" t="s">
        <v>3517</v>
      </c>
    </row>
    <row r="600" spans="1:163" ht="17.25">
      <c r="A600" s="72">
        <v>464044897</v>
      </c>
      <c r="B600" s="304" t="s">
        <v>587</v>
      </c>
      <c r="C600" s="72" t="s">
        <v>1776</v>
      </c>
      <c r="D600" s="72" t="s">
        <v>3626</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131</v>
      </c>
      <c r="AP600" s="306" t="str">
        <f t="shared" si="123"/>
        <v>FLOW</v>
      </c>
      <c r="AQ600" s="306"/>
      <c r="AR600" s="306"/>
      <c r="AS600" s="306"/>
      <c r="AT600" s="306"/>
      <c r="AU600" s="72" t="s">
        <v>944</v>
      </c>
      <c r="AV600" s="310" t="s">
        <v>588</v>
      </c>
      <c r="AW600" s="304" t="s">
        <v>157</v>
      </c>
      <c r="AX600" s="311">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1112</v>
      </c>
      <c r="EU600" s="7" t="s">
        <v>2913</v>
      </c>
      <c r="EV600" s="7" t="s">
        <v>1111</v>
      </c>
      <c r="EW600" s="7" t="s">
        <v>1807</v>
      </c>
      <c r="EX600" s="183" t="s">
        <v>1816</v>
      </c>
      <c r="EY600" s="313">
        <v>46185</v>
      </c>
      <c r="EZ600" s="313"/>
      <c r="FA600" s="183"/>
      <c r="FB600" s="313"/>
      <c r="FC600" s="7"/>
      <c r="FD600" s="7" t="s">
        <v>3439</v>
      </c>
      <c r="FE600" s="7">
        <f t="shared" si="127"/>
        <v>829</v>
      </c>
      <c r="FF600" s="72">
        <f t="shared" si="128"/>
        <v>4389</v>
      </c>
      <c r="FG600" t="s">
        <v>3517</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42</v>
      </c>
      <c r="AP601" s="306" t="str">
        <f t="shared" si="123"/>
        <v>FLOW</v>
      </c>
      <c r="AQ601" s="306"/>
      <c r="AR601" s="306"/>
      <c r="AS601" s="306"/>
      <c r="AT601" s="306"/>
      <c r="AU601" s="72" t="s">
        <v>1794</v>
      </c>
      <c r="AV601" s="310" t="s">
        <v>1455</v>
      </c>
      <c r="AW601" s="304" t="s">
        <v>45</v>
      </c>
      <c r="AX601" s="311">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1117</v>
      </c>
      <c r="EU601" s="7" t="s">
        <v>2914</v>
      </c>
      <c r="EV601" s="7" t="s">
        <v>1111</v>
      </c>
      <c r="EW601" s="7" t="s">
        <v>1802</v>
      </c>
      <c r="EX601" s="183" t="s">
        <v>1811</v>
      </c>
      <c r="EY601" s="313">
        <v>46178</v>
      </c>
      <c r="EZ601" s="313"/>
      <c r="FA601" s="183"/>
      <c r="FB601" s="313"/>
      <c r="FC601" s="7"/>
      <c r="FD601" s="7" t="s">
        <v>3118</v>
      </c>
      <c r="FE601" s="7">
        <f t="shared" si="127"/>
        <v>2222</v>
      </c>
      <c r="FF601" s="72">
        <f t="shared" si="128"/>
        <v>4468</v>
      </c>
      <c r="FG601" t="s">
        <v>3517</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43</v>
      </c>
      <c r="AP602" s="306" t="str">
        <f t="shared" si="123"/>
        <v>FLOW</v>
      </c>
      <c r="AQ602" s="306"/>
      <c r="AR602" s="306"/>
      <c r="AS602" s="306"/>
      <c r="AT602" s="306"/>
      <c r="AU602" s="72" t="s">
        <v>1794</v>
      </c>
      <c r="AV602" s="310" t="s">
        <v>1697</v>
      </c>
      <c r="AW602" s="304" t="s">
        <v>32</v>
      </c>
      <c r="AX602" s="311">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1117</v>
      </c>
      <c r="EU602" s="7" t="s">
        <v>2915</v>
      </c>
      <c r="EV602" s="7" t="s">
        <v>1111</v>
      </c>
      <c r="EW602" s="7" t="s">
        <v>1804</v>
      </c>
      <c r="EX602" s="183" t="s">
        <v>1812</v>
      </c>
      <c r="EY602" s="313">
        <v>46178</v>
      </c>
      <c r="EZ602" s="313"/>
      <c r="FA602" s="183"/>
      <c r="FB602" s="313"/>
      <c r="FC602" s="7"/>
      <c r="FD602" s="7" t="s">
        <v>3285</v>
      </c>
      <c r="FE602" s="7">
        <f t="shared" si="127"/>
        <v>3258</v>
      </c>
      <c r="FF602" s="72">
        <f t="shared" si="128"/>
        <v>6544</v>
      </c>
      <c r="FG602" t="s">
        <v>3517</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43</v>
      </c>
      <c r="AP603" s="306" t="str">
        <f t="shared" si="123"/>
        <v>FLOW</v>
      </c>
      <c r="AQ603" s="306"/>
      <c r="AR603" s="306"/>
      <c r="AS603" s="306"/>
      <c r="AT603" s="306"/>
      <c r="AU603" s="72" t="s">
        <v>1794</v>
      </c>
      <c r="AV603" s="310" t="s">
        <v>1376</v>
      </c>
      <c r="AW603" s="304" t="s">
        <v>608</v>
      </c>
      <c r="AX603" s="311">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1125</v>
      </c>
      <c r="EU603" s="7" t="s">
        <v>2916</v>
      </c>
      <c r="EV603" s="7" t="s">
        <v>1111</v>
      </c>
      <c r="EW603" s="7" t="s">
        <v>1804</v>
      </c>
      <c r="EX603" s="183" t="s">
        <v>1937</v>
      </c>
      <c r="EY603" s="313">
        <v>46178</v>
      </c>
      <c r="EZ603" s="313"/>
      <c r="FA603" s="183"/>
      <c r="FB603" s="313"/>
      <c r="FC603" s="7"/>
      <c r="FD603" s="7" t="s">
        <v>3440</v>
      </c>
      <c r="FE603" s="7">
        <f t="shared" si="127"/>
        <v>6450</v>
      </c>
      <c r="FF603" s="72">
        <f t="shared" si="128"/>
        <v>12958</v>
      </c>
      <c r="FG603" t="s">
        <v>3517</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73</v>
      </c>
      <c r="AP604" s="306" t="str">
        <f t="shared" si="123"/>
        <v>STABLE</v>
      </c>
      <c r="AQ604" s="306"/>
      <c r="AR604" s="306"/>
      <c r="AS604" s="306"/>
      <c r="AT604" s="306"/>
      <c r="AU604" s="72" t="s">
        <v>1130</v>
      </c>
      <c r="AV604" s="310" t="s">
        <v>3034</v>
      </c>
      <c r="AW604" s="304" t="s">
        <v>54</v>
      </c>
      <c r="AX604" s="311">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1114</v>
      </c>
      <c r="EU604" s="7" t="s">
        <v>3498</v>
      </c>
      <c r="EV604" s="7" t="s">
        <v>1111</v>
      </c>
      <c r="EW604" s="7" t="s">
        <v>1807</v>
      </c>
      <c r="EX604" s="183" t="s">
        <v>3614</v>
      </c>
      <c r="EY604" s="313">
        <v>46186</v>
      </c>
      <c r="EZ604" s="313"/>
      <c r="FA604" s="183"/>
      <c r="FB604" s="313"/>
      <c r="FC604" s="7"/>
      <c r="FD604" s="7" t="s">
        <v>3441</v>
      </c>
      <c r="FE604" s="7">
        <f t="shared" si="127"/>
        <v>45</v>
      </c>
      <c r="FF604" s="72">
        <f t="shared" si="128"/>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43</v>
      </c>
      <c r="AP605" s="306" t="str">
        <f t="shared" si="123"/>
        <v>FLOW</v>
      </c>
      <c r="AQ605" s="306"/>
      <c r="AR605" s="306"/>
      <c r="AS605" s="306"/>
      <c r="AT605" s="306"/>
      <c r="AU605" s="72" t="s">
        <v>1794</v>
      </c>
      <c r="AV605" s="310" t="s">
        <v>1698</v>
      </c>
      <c r="AW605" s="304" t="s">
        <v>75</v>
      </c>
      <c r="AX605" s="311">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1122</v>
      </c>
      <c r="EU605" s="7" t="s">
        <v>2917</v>
      </c>
      <c r="EV605" s="7" t="s">
        <v>1111</v>
      </c>
      <c r="EW605" s="7" t="s">
        <v>1942</v>
      </c>
      <c r="EX605" s="183" t="s">
        <v>2025</v>
      </c>
      <c r="EY605" s="313">
        <v>46179</v>
      </c>
      <c r="EZ605" s="313"/>
      <c r="FA605" s="183"/>
      <c r="FB605" s="313"/>
      <c r="FC605" s="7"/>
      <c r="FD605" s="7" t="s">
        <v>3442</v>
      </c>
      <c r="FE605" s="7">
        <f t="shared" si="127"/>
        <v>6132</v>
      </c>
      <c r="FF605" s="72">
        <f t="shared" si="128"/>
        <v>12342</v>
      </c>
      <c r="FG605" t="s">
        <v>3517</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8"/>
      <c r="AF606" s="309"/>
      <c r="AG606" s="7"/>
      <c r="AH606" s="72" t="s">
        <v>534</v>
      </c>
      <c r="AI606" s="7"/>
      <c r="AJ606" s="7"/>
      <c r="AK606" s="7"/>
      <c r="AL606" s="7">
        <v>3611</v>
      </c>
      <c r="AM606" s="255">
        <v>6044.6</v>
      </c>
      <c r="AN606" s="258">
        <v>27</v>
      </c>
      <c r="AO606" s="306">
        <v>43</v>
      </c>
      <c r="AP606" s="306" t="str">
        <f t="shared" si="123"/>
        <v>FLOW</v>
      </c>
      <c r="AQ606" s="306"/>
      <c r="AR606" s="306"/>
      <c r="AS606" s="306"/>
      <c r="AT606" s="306"/>
      <c r="AU606" s="72" t="s">
        <v>1130</v>
      </c>
      <c r="AV606" s="310" t="s">
        <v>2261</v>
      </c>
      <c r="AW606" s="304" t="s">
        <v>44</v>
      </c>
      <c r="AX606" s="311">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1117</v>
      </c>
      <c r="EU606" s="7" t="s">
        <v>2918</v>
      </c>
      <c r="EV606" s="7" t="s">
        <v>1111</v>
      </c>
      <c r="EW606" s="7" t="s">
        <v>1802</v>
      </c>
      <c r="EX606" s="183" t="s">
        <v>1838</v>
      </c>
      <c r="EY606" s="313">
        <v>46185</v>
      </c>
      <c r="EZ606" s="313"/>
      <c r="FA606" s="183"/>
      <c r="FB606" s="313"/>
      <c r="FC606" s="7"/>
      <c r="FD606" s="7" t="s">
        <v>3221</v>
      </c>
      <c r="FE606" s="7">
        <f t="shared" si="127"/>
        <v>3161</v>
      </c>
      <c r="FF606" s="72">
        <f t="shared" si="128"/>
        <v>6322</v>
      </c>
      <c r="FG606" t="s">
        <v>3517</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162</v>
      </c>
      <c r="AP607" s="306" t="str">
        <f t="shared" si="123"/>
        <v>FLOW</v>
      </c>
      <c r="AQ607" s="306"/>
      <c r="AR607" s="306"/>
      <c r="AS607" s="306"/>
      <c r="AT607" s="306"/>
      <c r="AU607" s="72" t="s">
        <v>944</v>
      </c>
      <c r="AV607" s="310" t="s">
        <v>783</v>
      </c>
      <c r="AW607" s="304" t="s">
        <v>45</v>
      </c>
      <c r="AX607" s="311">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1117</v>
      </c>
      <c r="EU607" s="7" t="s">
        <v>2919</v>
      </c>
      <c r="EV607" s="7" t="s">
        <v>1111</v>
      </c>
      <c r="EW607" s="7" t="s">
        <v>1802</v>
      </c>
      <c r="EX607" s="183" t="s">
        <v>2026</v>
      </c>
      <c r="EY607" s="313">
        <v>46179</v>
      </c>
      <c r="EZ607" s="313"/>
      <c r="FA607" s="183"/>
      <c r="FB607" s="313"/>
      <c r="FC607" s="7"/>
      <c r="FD607" s="7" t="s">
        <v>3443</v>
      </c>
      <c r="FE607" s="7">
        <f t="shared" si="127"/>
        <v>-4433</v>
      </c>
      <c r="FF607" s="72">
        <f t="shared" si="128"/>
        <v>9751</v>
      </c>
      <c r="FG607" t="s">
        <v>3517</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103</v>
      </c>
      <c r="AP608" s="306" t="str">
        <f t="shared" si="123"/>
        <v>FLOW</v>
      </c>
      <c r="AQ608" s="306"/>
      <c r="AR608" s="306"/>
      <c r="AS608" s="306"/>
      <c r="AT608" s="306"/>
      <c r="AU608" s="72" t="s">
        <v>1794</v>
      </c>
      <c r="AV608" s="310" t="s">
        <v>620</v>
      </c>
      <c r="AW608" s="304" t="s">
        <v>102</v>
      </c>
      <c r="AX608" s="311">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1127</v>
      </c>
      <c r="EU608" s="7" t="s">
        <v>2920</v>
      </c>
      <c r="EV608" s="7" t="s">
        <v>1111</v>
      </c>
      <c r="EW608" s="7" t="s">
        <v>1851</v>
      </c>
      <c r="EX608" s="183" t="s">
        <v>2027</v>
      </c>
      <c r="EY608" s="313">
        <v>46177</v>
      </c>
      <c r="EZ608" s="313"/>
      <c r="FA608" s="183"/>
      <c r="FB608" s="313"/>
      <c r="FC608" s="7"/>
      <c r="FD608" s="7" t="s">
        <v>3444</v>
      </c>
      <c r="FE608" s="7">
        <f t="shared" si="127"/>
        <v>-87</v>
      </c>
      <c r="FF608" s="72">
        <f t="shared" si="128"/>
        <v>9597</v>
      </c>
      <c r="FG608" t="s">
        <v>3517</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11</v>
      </c>
      <c r="AP609" s="306" t="str">
        <f t="shared" si="123"/>
        <v>STABLE</v>
      </c>
      <c r="AQ609" s="306"/>
      <c r="AR609" s="306"/>
      <c r="AS609" s="306"/>
      <c r="AT609" s="306"/>
      <c r="AU609" s="72" t="s">
        <v>944</v>
      </c>
      <c r="AV609" s="310" t="s">
        <v>727</v>
      </c>
      <c r="AW609" s="304" t="s">
        <v>54</v>
      </c>
      <c r="AX609" s="311">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1119</v>
      </c>
      <c r="EU609" s="7" t="s">
        <v>2921</v>
      </c>
      <c r="EV609" s="7" t="s">
        <v>1111</v>
      </c>
      <c r="EW609" s="7" t="s">
        <v>1807</v>
      </c>
      <c r="EX609" s="183" t="s">
        <v>1819</v>
      </c>
      <c r="EY609" s="313">
        <v>46178</v>
      </c>
      <c r="EZ609" s="313"/>
      <c r="FA609" s="183"/>
      <c r="FB609" s="313"/>
      <c r="FC609" s="7"/>
      <c r="FD609" s="7" t="s">
        <v>3445</v>
      </c>
      <c r="FE609" s="7">
        <f t="shared" si="127"/>
        <v>-4505</v>
      </c>
      <c r="FF609" s="72">
        <f t="shared" si="128"/>
        <v>8762</v>
      </c>
      <c r="FG609" t="s">
        <v>3517</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72</v>
      </c>
      <c r="AP610" s="306" t="str">
        <f t="shared" si="123"/>
        <v>STABLE</v>
      </c>
      <c r="AQ610" s="306"/>
      <c r="AR610" s="306"/>
      <c r="AS610" s="306"/>
      <c r="AT610" s="306"/>
      <c r="AU610" s="72" t="s">
        <v>1794</v>
      </c>
      <c r="AV610" s="310" t="s">
        <v>699</v>
      </c>
      <c r="AW610" s="304" t="s">
        <v>27</v>
      </c>
      <c r="AX610" s="311">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1128</v>
      </c>
      <c r="EU610" s="7" t="s">
        <v>2922</v>
      </c>
      <c r="EV610" s="7" t="s">
        <v>1111</v>
      </c>
      <c r="EW610" s="7" t="s">
        <v>1807</v>
      </c>
      <c r="EX610" s="183" t="s">
        <v>2028</v>
      </c>
      <c r="EY610" s="313">
        <v>46195</v>
      </c>
      <c r="EZ610" s="313"/>
      <c r="FA610" s="183"/>
      <c r="FB610" s="313"/>
      <c r="FC610" s="7"/>
      <c r="FD610" s="7" t="s">
        <v>3446</v>
      </c>
      <c r="FE610" s="7">
        <f t="shared" si="127"/>
        <v>-760</v>
      </c>
      <c r="FF610" s="72">
        <f t="shared" si="128"/>
        <v>9716</v>
      </c>
      <c r="FG610" t="s">
        <v>3517</v>
      </c>
    </row>
    <row r="611" spans="1:163" ht="17.25">
      <c r="A611" s="72">
        <v>140106553</v>
      </c>
      <c r="B611" s="304" t="s">
        <v>399</v>
      </c>
      <c r="C611" s="72" t="s">
        <v>1800</v>
      </c>
      <c r="D611" s="72" t="s">
        <v>3559</v>
      </c>
      <c r="E611" s="72">
        <v>3000</v>
      </c>
      <c r="F611" s="72"/>
      <c r="G611" s="306"/>
      <c r="H611" s="306" t="s">
        <v>3553</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103</v>
      </c>
      <c r="AP611" s="306" t="str">
        <f t="shared" si="123"/>
        <v>STABLE</v>
      </c>
      <c r="AQ611" s="306"/>
      <c r="AR611" s="306"/>
      <c r="AS611" s="306"/>
      <c r="AT611" s="306"/>
      <c r="AU611" s="72" t="s">
        <v>944</v>
      </c>
      <c r="AV611" s="310" t="s">
        <v>400</v>
      </c>
      <c r="AW611" s="304" t="s">
        <v>178</v>
      </c>
      <c r="AX611" s="311">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1116</v>
      </c>
      <c r="EU611" s="7" t="s">
        <v>2923</v>
      </c>
      <c r="EV611" s="7" t="s">
        <v>1111</v>
      </c>
      <c r="EW611" s="7" t="s">
        <v>1807</v>
      </c>
      <c r="EX611" s="183" t="s">
        <v>1816</v>
      </c>
      <c r="EY611" s="313">
        <v>46196</v>
      </c>
      <c r="EZ611" s="313"/>
      <c r="FA611" s="183"/>
      <c r="FB611" s="313"/>
      <c r="FC611" s="7"/>
      <c r="FD611" s="7" t="s">
        <v>3447</v>
      </c>
      <c r="FE611" s="7">
        <f t="shared" si="127"/>
        <v>-2591</v>
      </c>
      <c r="FF611" s="72">
        <f t="shared" si="128"/>
        <v>9420</v>
      </c>
      <c r="FG611" t="s">
        <v>3517</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162</v>
      </c>
      <c r="AP612" s="306" t="str">
        <f t="shared" si="123"/>
        <v>FLOW</v>
      </c>
      <c r="AQ612" s="306"/>
      <c r="AR612" s="306"/>
      <c r="AS612" s="306"/>
      <c r="AT612" s="306"/>
      <c r="AU612" s="72" t="s">
        <v>944</v>
      </c>
      <c r="AV612" s="310" t="s">
        <v>1699</v>
      </c>
      <c r="AW612" s="304" t="s">
        <v>1740</v>
      </c>
      <c r="AX612" s="311">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1118</v>
      </c>
      <c r="EU612" s="7" t="s">
        <v>2924</v>
      </c>
      <c r="EV612" s="7" t="s">
        <v>1111</v>
      </c>
      <c r="EW612" s="7" t="e">
        <v>#N/A</v>
      </c>
      <c r="EX612" s="183" t="e">
        <v>#N/A</v>
      </c>
      <c r="EY612" s="313" t="e">
        <v>#N/A</v>
      </c>
      <c r="EZ612" s="313"/>
      <c r="FA612" s="183"/>
      <c r="FB612" s="313"/>
      <c r="FC612" s="7"/>
      <c r="FD612" s="7" t="s">
        <v>3448</v>
      </c>
      <c r="FE612" s="7">
        <f t="shared" si="127"/>
        <v>-5796</v>
      </c>
      <c r="FF612" s="72">
        <f t="shared" si="128"/>
        <v>9486</v>
      </c>
      <c r="FG612" t="s">
        <v>3518</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163</v>
      </c>
      <c r="AP613" s="306" t="str">
        <f t="shared" si="123"/>
        <v>FLOW</v>
      </c>
      <c r="AQ613" s="306"/>
      <c r="AR613" s="306"/>
      <c r="AS613" s="306"/>
      <c r="AT613" s="306"/>
      <c r="AU613" s="72" t="s">
        <v>944</v>
      </c>
      <c r="AV613" s="310"/>
      <c r="AW613" s="304" t="s">
        <v>1741</v>
      </c>
      <c r="AX613" s="311">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1127</v>
      </c>
      <c r="EU613" s="7" t="s">
        <v>2925</v>
      </c>
      <c r="EV613" s="7" t="s">
        <v>1111</v>
      </c>
      <c r="EW613" s="7" t="s">
        <v>1830</v>
      </c>
      <c r="EX613" s="183" t="s">
        <v>1891</v>
      </c>
      <c r="EY613" s="313">
        <v>46176</v>
      </c>
      <c r="EZ613" s="313"/>
      <c r="FA613" s="183"/>
      <c r="FB613" s="313"/>
      <c r="FC613" s="7" t="s">
        <v>3629</v>
      </c>
      <c r="FD613" s="7" t="s">
        <v>3449</v>
      </c>
      <c r="FE613" s="7">
        <f t="shared" si="127"/>
        <v>6373</v>
      </c>
      <c r="FF613" s="72">
        <f t="shared" si="128"/>
        <v>12224</v>
      </c>
      <c r="FG613" t="s">
        <v>3517</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104</v>
      </c>
      <c r="AP614" s="306" t="str">
        <f t="shared" si="123"/>
        <v>FLOW</v>
      </c>
      <c r="AQ614" s="306"/>
      <c r="AR614" s="306"/>
      <c r="AS614" s="306"/>
      <c r="AT614" s="306"/>
      <c r="AU614" s="72" t="s">
        <v>944</v>
      </c>
      <c r="AV614" s="310" t="s">
        <v>115</v>
      </c>
      <c r="AW614" s="304" t="s">
        <v>86</v>
      </c>
      <c r="AX614" s="311">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1122</v>
      </c>
      <c r="EU614" s="7" t="s">
        <v>2926</v>
      </c>
      <c r="EV614" s="7" t="s">
        <v>1111</v>
      </c>
      <c r="EW614" s="7" t="s">
        <v>1807</v>
      </c>
      <c r="EX614" s="183" t="s">
        <v>2029</v>
      </c>
      <c r="EY614" s="313">
        <v>46188</v>
      </c>
      <c r="EZ614" s="313"/>
      <c r="FA614" s="183"/>
      <c r="FB614" s="313"/>
      <c r="FC614" s="7"/>
      <c r="FD614" s="7" t="s">
        <v>3450</v>
      </c>
      <c r="FE614" s="7">
        <f t="shared" si="127"/>
        <v>6084</v>
      </c>
      <c r="FF614" s="72">
        <f t="shared" si="128"/>
        <v>12627</v>
      </c>
      <c r="FG614" t="s">
        <v>3517</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194</v>
      </c>
      <c r="AP615" s="306" t="str">
        <f t="shared" si="123"/>
        <v>FLOW</v>
      </c>
      <c r="AQ615" s="306"/>
      <c r="AR615" s="306"/>
      <c r="AS615" s="306"/>
      <c r="AT615" s="306"/>
      <c r="AU615" s="72" t="s">
        <v>944</v>
      </c>
      <c r="AV615" s="310" t="s">
        <v>510</v>
      </c>
      <c r="AW615" s="304" t="s">
        <v>178</v>
      </c>
      <c r="AX615" s="311">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1126</v>
      </c>
      <c r="EU615" s="7" t="s">
        <v>2927</v>
      </c>
      <c r="EV615" s="7" t="s">
        <v>1111</v>
      </c>
      <c r="EW615" s="7" t="s">
        <v>1804</v>
      </c>
      <c r="EX615" s="183" t="s">
        <v>1810</v>
      </c>
      <c r="EY615" s="313">
        <v>46183</v>
      </c>
      <c r="EZ615" s="313"/>
      <c r="FA615" s="183"/>
      <c r="FB615" s="313"/>
      <c r="FC615" s="7"/>
      <c r="FD615" s="7" t="s">
        <v>3451</v>
      </c>
      <c r="FE615" s="7">
        <f t="shared" si="127"/>
        <v>-10301</v>
      </c>
      <c r="FF615" s="72">
        <f t="shared" si="128"/>
        <v>9374</v>
      </c>
      <c r="FG615" t="s">
        <v>3517</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12</v>
      </c>
      <c r="AP616" s="306" t="str">
        <f t="shared" si="123"/>
        <v>STABLE</v>
      </c>
      <c r="AQ616" s="306"/>
      <c r="AR616" s="306"/>
      <c r="AS616" s="306"/>
      <c r="AT616" s="306"/>
      <c r="AU616" s="72" t="s">
        <v>1794</v>
      </c>
      <c r="AV616" s="310" t="s">
        <v>1442</v>
      </c>
      <c r="AW616" s="304" t="s">
        <v>1443</v>
      </c>
      <c r="AX616" s="311">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1125</v>
      </c>
      <c r="EU616" s="7" t="s">
        <v>2928</v>
      </c>
      <c r="EV616" s="7" t="s">
        <v>1111</v>
      </c>
      <c r="EW616" s="7" t="s">
        <v>1821</v>
      </c>
      <c r="EX616" s="183" t="s">
        <v>2030</v>
      </c>
      <c r="EY616" s="313">
        <v>46178</v>
      </c>
      <c r="EZ616" s="313"/>
      <c r="FA616" s="183"/>
      <c r="FB616" s="313"/>
      <c r="FC616" s="7"/>
      <c r="FD616" s="7" t="s">
        <v>3340</v>
      </c>
      <c r="FE616" s="7">
        <f t="shared" si="127"/>
        <v>2773</v>
      </c>
      <c r="FF616" s="72">
        <f t="shared" si="128"/>
        <v>5412</v>
      </c>
      <c r="FG616" t="s">
        <v>3517</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73</v>
      </c>
      <c r="AP617" s="306" t="str">
        <f t="shared" si="123"/>
        <v>FLOW</v>
      </c>
      <c r="AQ617" s="306"/>
      <c r="AR617" s="306"/>
      <c r="AS617" s="306"/>
      <c r="AT617" s="306"/>
      <c r="AU617" s="72" t="s">
        <v>1794</v>
      </c>
      <c r="AV617" s="310" t="s">
        <v>1400</v>
      </c>
      <c r="AW617" s="304" t="s">
        <v>225</v>
      </c>
      <c r="AX617" s="311">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1124</v>
      </c>
      <c r="EU617" s="7" t="s">
        <v>2929</v>
      </c>
      <c r="EV617" s="7" t="s">
        <v>1111</v>
      </c>
      <c r="EW617" s="7" t="s">
        <v>1809</v>
      </c>
      <c r="EX617" s="183" t="s">
        <v>1890</v>
      </c>
      <c r="EY617" s="313">
        <v>46177</v>
      </c>
      <c r="EZ617" s="313"/>
      <c r="FA617" s="183"/>
      <c r="FB617" s="313"/>
      <c r="FC617" s="7"/>
      <c r="FD617" s="7" t="s">
        <v>3136</v>
      </c>
      <c r="FE617" s="7">
        <f t="shared" si="127"/>
        <v>5309</v>
      </c>
      <c r="FF617" s="72">
        <f t="shared" si="128"/>
        <v>10609</v>
      </c>
      <c r="FG617" t="s">
        <v>3517</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73</v>
      </c>
      <c r="AP618" s="306" t="str">
        <f t="shared" si="123"/>
        <v>FLOW</v>
      </c>
      <c r="AQ618" s="306"/>
      <c r="AR618" s="306"/>
      <c r="AS618" s="306"/>
      <c r="AT618" s="306"/>
      <c r="AU618" s="72" t="s">
        <v>1794</v>
      </c>
      <c r="AV618" s="310"/>
      <c r="AW618" s="304" t="s">
        <v>1085</v>
      </c>
      <c r="AX618" s="311">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1117</v>
      </c>
      <c r="EU618" s="7" t="s">
        <v>2930</v>
      </c>
      <c r="EV618" s="7" t="s">
        <v>1111</v>
      </c>
      <c r="EW618" s="7" t="s">
        <v>1802</v>
      </c>
      <c r="EX618" s="183" t="s">
        <v>1842</v>
      </c>
      <c r="EY618" s="313">
        <v>46178</v>
      </c>
      <c r="EZ618" s="313"/>
      <c r="FA618" s="183"/>
      <c r="FB618" s="313"/>
      <c r="FC618" s="7"/>
      <c r="FD618" s="7" t="s">
        <v>3063</v>
      </c>
      <c r="FE618" s="7">
        <f t="shared" si="127"/>
        <v>2063</v>
      </c>
      <c r="FF618" s="72">
        <f t="shared" si="128"/>
        <v>8526</v>
      </c>
      <c r="FG618" t="s">
        <v>3517</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8"/>
      <c r="AF619" s="309"/>
      <c r="AG619" s="7"/>
      <c r="AH619" s="72" t="s">
        <v>233</v>
      </c>
      <c r="AI619" s="7"/>
      <c r="AJ619" s="7"/>
      <c r="AK619" s="7"/>
      <c r="AL619" s="7">
        <v>4034</v>
      </c>
      <c r="AM619" s="255">
        <v>5053</v>
      </c>
      <c r="AN619" s="258">
        <v>57</v>
      </c>
      <c r="AO619" s="306">
        <v>73</v>
      </c>
      <c r="AP619" s="306" t="str">
        <f t="shared" si="123"/>
        <v>FLOW</v>
      </c>
      <c r="AQ619" s="306"/>
      <c r="AR619" s="306"/>
      <c r="AS619" s="306"/>
      <c r="AT619" s="306"/>
      <c r="AU619" s="72" t="s">
        <v>1130</v>
      </c>
      <c r="AV619" s="310" t="s">
        <v>2229</v>
      </c>
      <c r="AW619" s="304" t="s">
        <v>234</v>
      </c>
      <c r="AX619" s="311">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1115</v>
      </c>
      <c r="EU619" s="7" t="s">
        <v>2931</v>
      </c>
      <c r="EV619" s="7" t="s">
        <v>1111</v>
      </c>
      <c r="EW619" s="7" t="s">
        <v>1802</v>
      </c>
      <c r="EX619" s="183" t="s">
        <v>2021</v>
      </c>
      <c r="EY619" s="313">
        <v>46184</v>
      </c>
      <c r="EZ619" s="313"/>
      <c r="FA619" s="183"/>
      <c r="FB619" s="313"/>
      <c r="FC619" s="7"/>
      <c r="FD619" s="7" t="s">
        <v>3099</v>
      </c>
      <c r="FE619" s="7">
        <f t="shared" si="127"/>
        <v>141</v>
      </c>
      <c r="FF619" s="72">
        <f t="shared" si="128"/>
        <v>5263</v>
      </c>
      <c r="FG619" t="s">
        <v>3517</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43</v>
      </c>
      <c r="AP620" s="306" t="str">
        <f t="shared" si="123"/>
        <v>STABLE</v>
      </c>
      <c r="AQ620" s="306"/>
      <c r="AR620" s="306"/>
      <c r="AS620" s="306"/>
      <c r="AT620" s="306"/>
      <c r="AU620" s="72" t="s">
        <v>1794</v>
      </c>
      <c r="AV620" s="310" t="s">
        <v>1436</v>
      </c>
      <c r="AW620" s="304" t="s">
        <v>1437</v>
      </c>
      <c r="AX620" s="311">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1119</v>
      </c>
      <c r="EU620" s="7" t="s">
        <v>2932</v>
      </c>
      <c r="EV620" s="7" t="s">
        <v>1111</v>
      </c>
      <c r="EW620" s="7" t="s">
        <v>1807</v>
      </c>
      <c r="EX620" s="183" t="s">
        <v>1819</v>
      </c>
      <c r="EY620" s="313">
        <v>46182</v>
      </c>
      <c r="EZ620" s="313"/>
      <c r="FA620" s="183"/>
      <c r="FB620" s="313"/>
      <c r="FC620" s="7"/>
      <c r="FD620" s="7" t="s">
        <v>3452</v>
      </c>
      <c r="FE620" s="7">
        <f t="shared" si="127"/>
        <v>5066</v>
      </c>
      <c r="FF620" s="72">
        <f t="shared" si="128"/>
        <v>10132</v>
      </c>
      <c r="FG620" t="s">
        <v>3517</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43</v>
      </c>
      <c r="AP621" s="306" t="str">
        <f t="shared" si="123"/>
        <v>FLOW</v>
      </c>
      <c r="AQ621" s="306"/>
      <c r="AR621" s="306"/>
      <c r="AS621" s="306"/>
      <c r="AT621" s="306"/>
      <c r="AU621" s="72" t="s">
        <v>1130</v>
      </c>
      <c r="AV621" s="310" t="s">
        <v>2287</v>
      </c>
      <c r="AW621" s="304" t="s">
        <v>27</v>
      </c>
      <c r="AX621" s="311">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1119</v>
      </c>
      <c r="EU621" s="7" t="s">
        <v>2933</v>
      </c>
      <c r="EV621" s="7" t="s">
        <v>1111</v>
      </c>
      <c r="EW621" s="7" t="e">
        <v>#N/A</v>
      </c>
      <c r="EX621" s="183" t="e">
        <v>#N/A</v>
      </c>
      <c r="EY621" s="313" t="e">
        <v>#N/A</v>
      </c>
      <c r="EZ621" s="313"/>
      <c r="FA621" s="183"/>
      <c r="FB621" s="313"/>
      <c r="FC621" s="7"/>
      <c r="FD621" s="7" t="s">
        <v>3453</v>
      </c>
      <c r="FE621" s="7">
        <f t="shared" si="127"/>
        <v>5008</v>
      </c>
      <c r="FF621" s="72">
        <f t="shared" si="128"/>
        <v>10016</v>
      </c>
      <c r="FG621" t="s">
        <v>3518</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132</v>
      </c>
      <c r="AP622" s="306" t="str">
        <f t="shared" si="123"/>
        <v>FLOW</v>
      </c>
      <c r="AQ622" s="306"/>
      <c r="AR622" s="306"/>
      <c r="AS622" s="306"/>
      <c r="AT622" s="306"/>
      <c r="AU622" s="72" t="s">
        <v>944</v>
      </c>
      <c r="AV622" s="310" t="s">
        <v>1700</v>
      </c>
      <c r="AW622" s="304" t="s">
        <v>17</v>
      </c>
      <c r="AX622" s="311">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1117</v>
      </c>
      <c r="EU622" s="7" t="s">
        <v>2934</v>
      </c>
      <c r="EV622" s="7" t="s">
        <v>1111</v>
      </c>
      <c r="EW622" s="7" t="s">
        <v>1802</v>
      </c>
      <c r="EX622" s="183" t="s">
        <v>1811</v>
      </c>
      <c r="EY622" s="313">
        <v>46179</v>
      </c>
      <c r="EZ622" s="313"/>
      <c r="FA622" s="183"/>
      <c r="FB622" s="313"/>
      <c r="FC622" s="7"/>
      <c r="FD622" s="7" t="s">
        <v>3454</v>
      </c>
      <c r="FE622" s="7">
        <f t="shared" si="127"/>
        <v>5159.18</v>
      </c>
      <c r="FF622" s="72">
        <f t="shared" si="128"/>
        <v>11039.18</v>
      </c>
      <c r="FG622" t="s">
        <v>3517</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72</v>
      </c>
      <c r="AP623" s="306" t="str">
        <f t="shared" si="123"/>
        <v>STABLE</v>
      </c>
      <c r="AQ623" s="306"/>
      <c r="AR623" s="306"/>
      <c r="AS623" s="306"/>
      <c r="AT623" s="306"/>
      <c r="AU623" s="72" t="s">
        <v>1794</v>
      </c>
      <c r="AV623" s="310" t="s">
        <v>1019</v>
      </c>
      <c r="AW623" s="304" t="s">
        <v>398</v>
      </c>
      <c r="AX623" s="311">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1122</v>
      </c>
      <c r="EU623" s="7" t="s">
        <v>2935</v>
      </c>
      <c r="EV623" s="7" t="s">
        <v>1111</v>
      </c>
      <c r="EW623" s="7" t="s">
        <v>1807</v>
      </c>
      <c r="EX623" s="183" t="s">
        <v>2031</v>
      </c>
      <c r="EY623" s="313">
        <v>46188</v>
      </c>
      <c r="EZ623" s="313"/>
      <c r="FA623" s="183"/>
      <c r="FB623" s="313"/>
      <c r="FC623" s="7"/>
      <c r="FD623" s="7" t="s">
        <v>3426</v>
      </c>
      <c r="FE623" s="7">
        <f t="shared" si="127"/>
        <v>-4144</v>
      </c>
      <c r="FF623" s="72">
        <f t="shared" si="128"/>
        <v>9460</v>
      </c>
      <c r="FG623" t="s">
        <v>3517</v>
      </c>
    </row>
    <row r="624" spans="1:163" ht="17.25">
      <c r="A624" s="72">
        <v>138395859</v>
      </c>
      <c r="B624" s="304" t="s">
        <v>396</v>
      </c>
      <c r="C624" s="72" t="s">
        <v>1778</v>
      </c>
      <c r="D624" s="72" t="s">
        <v>3626</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162</v>
      </c>
      <c r="AP624" s="306" t="str">
        <f t="shared" si="123"/>
        <v>FLOW</v>
      </c>
      <c r="AQ624" s="306"/>
      <c r="AR624" s="306"/>
      <c r="AS624" s="306"/>
      <c r="AT624" s="306"/>
      <c r="AU624" s="72" t="s">
        <v>944</v>
      </c>
      <c r="AV624" s="310" t="s">
        <v>397</v>
      </c>
      <c r="AW624" s="304" t="s">
        <v>398</v>
      </c>
      <c r="AX624" s="311">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1</v>
      </c>
      <c r="ES624" s="72">
        <f t="shared" si="125"/>
        <v>1</v>
      </c>
      <c r="ET624" s="72" t="s">
        <v>1116</v>
      </c>
      <c r="EU624" s="7" t="s">
        <v>2936</v>
      </c>
      <c r="EV624" s="7" t="s">
        <v>1111</v>
      </c>
      <c r="EW624" s="7" t="s">
        <v>1807</v>
      </c>
      <c r="EX624" s="183" t="s">
        <v>1816</v>
      </c>
      <c r="EY624" s="313">
        <v>46199</v>
      </c>
      <c r="EZ624" s="313"/>
      <c r="FA624" s="183"/>
      <c r="FB624" s="313"/>
      <c r="FC624" s="7"/>
      <c r="FD624" s="7" t="s">
        <v>3455</v>
      </c>
      <c r="FE624" s="7">
        <f t="shared" si="127"/>
        <v>-8488</v>
      </c>
      <c r="FF624" s="72">
        <f t="shared" si="128"/>
        <v>9472</v>
      </c>
      <c r="FG624" t="s">
        <v>3517</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163</v>
      </c>
      <c r="AP625" s="306" t="str">
        <f t="shared" si="123"/>
        <v>FLOW</v>
      </c>
      <c r="AQ625" s="306"/>
      <c r="AR625" s="306"/>
      <c r="AS625" s="306"/>
      <c r="AT625" s="306"/>
      <c r="AU625" s="72" t="s">
        <v>944</v>
      </c>
      <c r="AV625" s="310" t="s">
        <v>250</v>
      </c>
      <c r="AW625" s="304" t="s">
        <v>32</v>
      </c>
      <c r="AX625" s="311">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1114</v>
      </c>
      <c r="EU625" s="7" t="s">
        <v>2937</v>
      </c>
      <c r="EV625" s="7" t="s">
        <v>1111</v>
      </c>
      <c r="EW625" s="7" t="s">
        <v>1809</v>
      </c>
      <c r="EX625" s="183" t="s">
        <v>1893</v>
      </c>
      <c r="EY625" s="313">
        <v>46179</v>
      </c>
      <c r="EZ625" s="313"/>
      <c r="FA625" s="183"/>
      <c r="FB625" s="313"/>
      <c r="FC625" s="7"/>
      <c r="FD625" s="7" t="s">
        <v>3454</v>
      </c>
      <c r="FE625" s="7">
        <f t="shared" si="127"/>
        <v>4975.01</v>
      </c>
      <c r="FF625" s="72">
        <f t="shared" si="128"/>
        <v>9877.01</v>
      </c>
      <c r="FG625" t="s">
        <v>3517</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11</v>
      </c>
      <c r="AP626" s="306" t="str">
        <f t="shared" si="123"/>
        <v>STABLE</v>
      </c>
      <c r="AQ626" s="306"/>
      <c r="AR626" s="306"/>
      <c r="AS626" s="306"/>
      <c r="AT626" s="306"/>
      <c r="AU626" s="72" t="s">
        <v>944</v>
      </c>
      <c r="AV626" s="310" t="s">
        <v>1701</v>
      </c>
      <c r="AW626" s="304" t="s">
        <v>99</v>
      </c>
      <c r="AX626" s="311">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1126</v>
      </c>
      <c r="EU626" s="7" t="s">
        <v>2938</v>
      </c>
      <c r="EV626" s="7" t="s">
        <v>1111</v>
      </c>
      <c r="EW626" s="7" t="s">
        <v>1821</v>
      </c>
      <c r="EX626" s="183" t="s">
        <v>1821</v>
      </c>
      <c r="EY626" s="313">
        <v>46181</v>
      </c>
      <c r="EZ626" s="313"/>
      <c r="FA626" s="183"/>
      <c r="FB626" s="313"/>
      <c r="FC626" s="7"/>
      <c r="FD626" s="7" t="s">
        <v>3456</v>
      </c>
      <c r="FE626" s="7">
        <f t="shared" si="127"/>
        <v>2075</v>
      </c>
      <c r="FF626" s="72">
        <f t="shared" si="128"/>
        <v>4582</v>
      </c>
      <c r="FG626" t="s">
        <v>3517</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73</v>
      </c>
      <c r="AP627" s="306" t="str">
        <f t="shared" si="123"/>
        <v>FLOW</v>
      </c>
      <c r="AQ627" s="306"/>
      <c r="AR627" s="306"/>
      <c r="AS627" s="306"/>
      <c r="AT627" s="306"/>
      <c r="AU627" s="72" t="s">
        <v>1794</v>
      </c>
      <c r="AV627" s="310"/>
      <c r="AW627" s="304" t="s">
        <v>25</v>
      </c>
      <c r="AX627" s="311">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1120</v>
      </c>
      <c r="EU627" s="7" t="s">
        <v>2939</v>
      </c>
      <c r="EV627" s="7" t="s">
        <v>1111</v>
      </c>
      <c r="EW627" s="7" t="s">
        <v>1809</v>
      </c>
      <c r="EX627" s="183" t="s">
        <v>1912</v>
      </c>
      <c r="EY627" s="313">
        <v>46179</v>
      </c>
      <c r="EZ627" s="313"/>
      <c r="FA627" s="183"/>
      <c r="FB627" s="313"/>
      <c r="FC627" s="7"/>
      <c r="FD627" s="7" t="s">
        <v>3457</v>
      </c>
      <c r="FE627" s="7">
        <f t="shared" si="127"/>
        <v>411</v>
      </c>
      <c r="FF627" s="72">
        <f t="shared" si="128"/>
        <v>9255</v>
      </c>
      <c r="FG627" t="s">
        <v>3517</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23"/>
        <v>RB</v>
      </c>
      <c r="AQ628" s="306"/>
      <c r="AR628" s="306"/>
      <c r="AS628" s="306"/>
      <c r="AT628" s="306"/>
      <c r="AU628" s="72" t="s">
        <v>1794</v>
      </c>
      <c r="AV628" s="310" t="s">
        <v>1642</v>
      </c>
      <c r="AW628" s="304" t="s">
        <v>1732</v>
      </c>
      <c r="AX628" s="311">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1113</v>
      </c>
      <c r="EU628" s="7" t="s">
        <v>2940</v>
      </c>
      <c r="EV628" s="7" t="s">
        <v>1111</v>
      </c>
      <c r="EW628" s="7" t="s">
        <v>1809</v>
      </c>
      <c r="EX628" s="183" t="s">
        <v>1913</v>
      </c>
      <c r="EY628" s="313">
        <v>46177</v>
      </c>
      <c r="EZ628" s="313"/>
      <c r="FA628" s="183"/>
      <c r="FB628" s="313"/>
      <c r="FC628" s="7"/>
      <c r="FD628" s="7" t="s">
        <v>1260</v>
      </c>
      <c r="FE628" s="7">
        <f t="shared" si="127"/>
        <v>1151</v>
      </c>
      <c r="FF628" s="72">
        <f t="shared" si="128"/>
        <v>2292</v>
      </c>
      <c r="FG628" t="s">
        <v>3517</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194</v>
      </c>
      <c r="AP629" s="306" t="str">
        <f t="shared" si="123"/>
        <v>FLOW</v>
      </c>
      <c r="AQ629" s="306"/>
      <c r="AR629" s="306"/>
      <c r="AS629" s="306"/>
      <c r="AT629" s="306"/>
      <c r="AU629" s="72" t="s">
        <v>944</v>
      </c>
      <c r="AV629" s="310" t="s">
        <v>1039</v>
      </c>
      <c r="AW629" s="304" t="s">
        <v>25</v>
      </c>
      <c r="AX629" s="311">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1119</v>
      </c>
      <c r="EU629" s="7" t="s">
        <v>2941</v>
      </c>
      <c r="EV629" s="7" t="s">
        <v>1111</v>
      </c>
      <c r="EW629" s="7" t="e">
        <v>#N/A</v>
      </c>
      <c r="EX629" s="183" t="e">
        <v>#N/A</v>
      </c>
      <c r="EY629" s="313" t="e">
        <v>#N/A</v>
      </c>
      <c r="EZ629" s="313"/>
      <c r="FA629" s="183"/>
      <c r="FB629" s="313"/>
      <c r="FC629" s="7"/>
      <c r="FD629" s="7" t="s">
        <v>3458</v>
      </c>
      <c r="FE629" s="7">
        <f t="shared" si="127"/>
        <v>-11303.09</v>
      </c>
      <c r="FF629" s="72">
        <f t="shared" si="128"/>
        <v>7876.91</v>
      </c>
      <c r="FG629" t="s">
        <v>3518</v>
      </c>
    </row>
    <row r="630" spans="1:163" ht="17.25">
      <c r="A630" s="72">
        <v>460327068</v>
      </c>
      <c r="B630" s="304" t="s">
        <v>1363</v>
      </c>
      <c r="C630" s="72" t="s">
        <v>1776</v>
      </c>
      <c r="D630" s="72" t="s">
        <v>3499</v>
      </c>
      <c r="E630" s="72">
        <v>4500</v>
      </c>
      <c r="F630" s="72"/>
      <c r="G630" s="306"/>
      <c r="H630" s="306" t="s">
        <v>3552</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23"/>
        <v>RB</v>
      </c>
      <c r="AQ630" s="306"/>
      <c r="AR630" s="306"/>
      <c r="AS630" s="306"/>
      <c r="AT630" s="306"/>
      <c r="AU630" s="72" t="s">
        <v>1794</v>
      </c>
      <c r="AV630" s="310" t="s">
        <v>1364</v>
      </c>
      <c r="AW630" s="304" t="s">
        <v>17</v>
      </c>
      <c r="AX630" s="311">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1124</v>
      </c>
      <c r="EU630" s="7" t="s">
        <v>2942</v>
      </c>
      <c r="EV630" s="7" t="s">
        <v>1111</v>
      </c>
      <c r="EW630" s="7" t="s">
        <v>1802</v>
      </c>
      <c r="EX630" s="183" t="s">
        <v>2008</v>
      </c>
      <c r="EY630" s="313">
        <v>46176</v>
      </c>
      <c r="EZ630" s="313"/>
      <c r="FA630" s="183"/>
      <c r="FB630" s="313"/>
      <c r="FC630" s="7"/>
      <c r="FD630" s="7" t="s">
        <v>3459</v>
      </c>
      <c r="FE630" s="7">
        <f t="shared" si="127"/>
        <v>4277</v>
      </c>
      <c r="FF630" s="72">
        <f t="shared" si="128"/>
        <v>8938</v>
      </c>
      <c r="FG630" t="s">
        <v>3517</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43</v>
      </c>
      <c r="AP631" s="306" t="str">
        <f t="shared" si="123"/>
        <v>STABLE</v>
      </c>
      <c r="AQ631" s="306"/>
      <c r="AR631" s="306"/>
      <c r="AS631" s="306"/>
      <c r="AT631" s="306"/>
      <c r="AU631" s="72" t="s">
        <v>1794</v>
      </c>
      <c r="AV631" s="310"/>
      <c r="AW631" s="304" t="s">
        <v>41</v>
      </c>
      <c r="AX631" s="311">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1113</v>
      </c>
      <c r="EU631" s="7" t="s">
        <v>2943</v>
      </c>
      <c r="EV631" s="7" t="s">
        <v>1111</v>
      </c>
      <c r="EW631" s="7" t="s">
        <v>1804</v>
      </c>
      <c r="EX631" s="183" t="s">
        <v>1874</v>
      </c>
      <c r="EY631" s="313">
        <v>46182</v>
      </c>
      <c r="EZ631" s="313"/>
      <c r="FA631" s="183"/>
      <c r="FB631" s="313"/>
      <c r="FC631" s="7"/>
      <c r="FD631" s="7" t="s">
        <v>3268</v>
      </c>
      <c r="FE631" s="7">
        <f t="shared" si="127"/>
        <v>487</v>
      </c>
      <c r="FF631" s="72">
        <f t="shared" si="128"/>
        <v>8164</v>
      </c>
      <c r="FG631" t="s">
        <v>3517</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23"/>
        <v>RB</v>
      </c>
      <c r="AQ632" s="306"/>
      <c r="AR632" s="306"/>
      <c r="AS632" s="306"/>
      <c r="AT632" s="306"/>
      <c r="AU632" s="72" t="s">
        <v>944</v>
      </c>
      <c r="AV632" s="310" t="s">
        <v>486</v>
      </c>
      <c r="AW632" s="304" t="s">
        <v>130</v>
      </c>
      <c r="AX632" s="311">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1120</v>
      </c>
      <c r="EU632" s="7" t="s">
        <v>2944</v>
      </c>
      <c r="EV632" s="7" t="s">
        <v>1111</v>
      </c>
      <c r="EW632" s="7" t="s">
        <v>1821</v>
      </c>
      <c r="EX632" s="183" t="s">
        <v>2032</v>
      </c>
      <c r="EY632" s="313">
        <v>46178</v>
      </c>
      <c r="EZ632" s="313"/>
      <c r="FA632" s="183"/>
      <c r="FB632" s="313"/>
      <c r="FC632" s="7"/>
      <c r="FD632" s="7" t="s">
        <v>3123</v>
      </c>
      <c r="FE632" s="7">
        <f t="shared" si="127"/>
        <v>4679</v>
      </c>
      <c r="FF632" s="72">
        <f t="shared" si="128"/>
        <v>8660</v>
      </c>
      <c r="FG632" t="s">
        <v>3517</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72</v>
      </c>
      <c r="AP633" s="306" t="str">
        <f t="shared" si="123"/>
        <v>FLOW</v>
      </c>
      <c r="AQ633" s="306"/>
      <c r="AR633" s="306"/>
      <c r="AS633" s="306"/>
      <c r="AT633" s="306"/>
      <c r="AU633" s="72" t="s">
        <v>1794</v>
      </c>
      <c r="AV633" s="310" t="s">
        <v>1408</v>
      </c>
      <c r="AW633" s="304" t="s">
        <v>45</v>
      </c>
      <c r="AX633" s="311">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1127</v>
      </c>
      <c r="EU633" s="7" t="s">
        <v>2945</v>
      </c>
      <c r="EV633" s="7" t="s">
        <v>1111</v>
      </c>
      <c r="EW633" s="7" t="s">
        <v>1830</v>
      </c>
      <c r="EX633" s="183" t="s">
        <v>1891</v>
      </c>
      <c r="EY633" s="313">
        <v>46177</v>
      </c>
      <c r="EZ633" s="313"/>
      <c r="FA633" s="183"/>
      <c r="FB633" s="313"/>
      <c r="FC633" s="7"/>
      <c r="FD633" s="7" t="s">
        <v>3316</v>
      </c>
      <c r="FE633" s="7">
        <f t="shared" si="127"/>
        <v>2189</v>
      </c>
      <c r="FF633" s="72">
        <f t="shared" si="128"/>
        <v>6486</v>
      </c>
      <c r="FG633" t="s">
        <v>3517</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104</v>
      </c>
      <c r="AP634" s="306" t="str">
        <f t="shared" si="123"/>
        <v>FLOW</v>
      </c>
      <c r="AQ634" s="306"/>
      <c r="AR634" s="306"/>
      <c r="AS634" s="306"/>
      <c r="AT634" s="306"/>
      <c r="AU634" s="72" t="s">
        <v>944</v>
      </c>
      <c r="AV634" s="310" t="s">
        <v>837</v>
      </c>
      <c r="AW634" s="304" t="s">
        <v>45</v>
      </c>
      <c r="AX634" s="311">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1114</v>
      </c>
      <c r="EU634" s="7" t="s">
        <v>2946</v>
      </c>
      <c r="EV634" s="7" t="s">
        <v>1111</v>
      </c>
      <c r="EW634" s="7" t="s">
        <v>1809</v>
      </c>
      <c r="EX634" s="183" t="s">
        <v>2033</v>
      </c>
      <c r="EY634" s="313">
        <v>46176</v>
      </c>
      <c r="EZ634" s="313"/>
      <c r="FA634" s="183"/>
      <c r="FB634" s="313"/>
      <c r="FC634" s="7"/>
      <c r="FD634" s="7" t="s">
        <v>3460</v>
      </c>
      <c r="FE634" s="7">
        <f t="shared" si="127"/>
        <v>4510</v>
      </c>
      <c r="FF634" s="72">
        <f t="shared" si="128"/>
        <v>8748</v>
      </c>
      <c r="FG634" t="s">
        <v>3517</v>
      </c>
    </row>
    <row r="635" spans="1:163" ht="17.25">
      <c r="A635" s="72">
        <v>462670629</v>
      </c>
      <c r="B635" s="304" t="s">
        <v>2124</v>
      </c>
      <c r="C635" s="72" t="s">
        <v>1776</v>
      </c>
      <c r="D635" s="72" t="s">
        <v>3026</v>
      </c>
      <c r="E635" s="72">
        <v>4152</v>
      </c>
      <c r="F635" s="72"/>
      <c r="G635" s="306"/>
      <c r="H635" s="306" t="s">
        <v>3513</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23"/>
        <v>RB</v>
      </c>
      <c r="AQ635" s="306"/>
      <c r="AR635" s="306"/>
      <c r="AS635" s="306"/>
      <c r="AT635" s="306"/>
      <c r="AU635" s="72" t="s">
        <v>1130</v>
      </c>
      <c r="AV635" s="310" t="s">
        <v>2268</v>
      </c>
      <c r="AW635" s="304" t="s">
        <v>32</v>
      </c>
      <c r="AX635" s="311">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1115</v>
      </c>
      <c r="EU635" s="7" t="s">
        <v>2947</v>
      </c>
      <c r="EV635" s="7" t="s">
        <v>1111</v>
      </c>
      <c r="EW635" s="7" t="s">
        <v>1807</v>
      </c>
      <c r="EX635" s="183" t="s">
        <v>3615</v>
      </c>
      <c r="EY635" s="313">
        <v>46188</v>
      </c>
      <c r="EZ635" s="313"/>
      <c r="FA635" s="183"/>
      <c r="FB635" s="313"/>
      <c r="FC635" s="7"/>
      <c r="FD635" s="7" t="s">
        <v>3459</v>
      </c>
      <c r="FE635" s="7">
        <f t="shared" si="127"/>
        <v>4063</v>
      </c>
      <c r="FF635" s="72">
        <f t="shared" si="128"/>
        <v>8178</v>
      </c>
      <c r="FG635" t="s">
        <v>3517</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104</v>
      </c>
      <c r="AP636" s="306" t="str">
        <f t="shared" si="123"/>
        <v>FLOW</v>
      </c>
      <c r="AQ636" s="306"/>
      <c r="AR636" s="306"/>
      <c r="AS636" s="306"/>
      <c r="AT636" s="306"/>
      <c r="AU636" s="72" t="s">
        <v>1794</v>
      </c>
      <c r="AV636" s="310" t="s">
        <v>1021</v>
      </c>
      <c r="AW636" s="304" t="s">
        <v>99</v>
      </c>
      <c r="AX636" s="311">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1112</v>
      </c>
      <c r="EU636" s="7" t="s">
        <v>2948</v>
      </c>
      <c r="EV636" s="7" t="s">
        <v>1111</v>
      </c>
      <c r="EW636" s="7" t="s">
        <v>1807</v>
      </c>
      <c r="EX636" s="183" t="s">
        <v>1816</v>
      </c>
      <c r="EY636" s="313">
        <v>46185</v>
      </c>
      <c r="EZ636" s="313"/>
      <c r="FA636" s="183"/>
      <c r="FB636" s="313"/>
      <c r="FC636" s="7"/>
      <c r="FD636" s="7" t="s">
        <v>3224</v>
      </c>
      <c r="FE636" s="7">
        <f t="shared" si="127"/>
        <v>-2085</v>
      </c>
      <c r="FF636" s="72">
        <f t="shared" si="128"/>
        <v>7289</v>
      </c>
      <c r="FG636" t="s">
        <v>3517</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43</v>
      </c>
      <c r="AP637" s="306" t="str">
        <f t="shared" si="123"/>
        <v>FLOW</v>
      </c>
      <c r="AQ637" s="306"/>
      <c r="AR637" s="306"/>
      <c r="AS637" s="306"/>
      <c r="AT637" s="306"/>
      <c r="AU637" s="72" t="s">
        <v>1794</v>
      </c>
      <c r="AV637" s="310" t="s">
        <v>440</v>
      </c>
      <c r="AW637" s="304" t="s">
        <v>271</v>
      </c>
      <c r="AX637" s="311">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3</v>
      </c>
      <c r="ES637" s="72">
        <f t="shared" si="125"/>
        <v>1</v>
      </c>
      <c r="ET637" s="72" t="s">
        <v>1128</v>
      </c>
      <c r="EU637" s="7" t="s">
        <v>2949</v>
      </c>
      <c r="EV637" s="7" t="s">
        <v>1111</v>
      </c>
      <c r="EW637" s="7" t="s">
        <v>1807</v>
      </c>
      <c r="EX637" s="183" t="s">
        <v>2034</v>
      </c>
      <c r="EY637" s="313">
        <v>46189</v>
      </c>
      <c r="EZ637" s="313"/>
      <c r="FA637" s="183"/>
      <c r="FB637" s="313"/>
      <c r="FC637" s="7"/>
      <c r="FD637" s="7" t="s">
        <v>3159</v>
      </c>
      <c r="FE637" s="7">
        <f t="shared" si="127"/>
        <v>3994</v>
      </c>
      <c r="FF637" s="72">
        <f t="shared" si="128"/>
        <v>8050</v>
      </c>
      <c r="FG637" t="s">
        <v>3517</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43</v>
      </c>
      <c r="AP638" s="306" t="str">
        <f t="shared" si="123"/>
        <v>FLOW</v>
      </c>
      <c r="AQ638" s="306"/>
      <c r="AR638" s="306"/>
      <c r="AS638" s="306"/>
      <c r="AT638" s="306"/>
      <c r="AU638" s="72" t="s">
        <v>944</v>
      </c>
      <c r="AV638" s="310" t="s">
        <v>1702</v>
      </c>
      <c r="AW638" s="304" t="s">
        <v>234</v>
      </c>
      <c r="AX638" s="311">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1116</v>
      </c>
      <c r="EU638" s="7" t="s">
        <v>2950</v>
      </c>
      <c r="EV638" s="7" t="s">
        <v>1111</v>
      </c>
      <c r="EW638" s="7" t="s">
        <v>1807</v>
      </c>
      <c r="EX638" s="183" t="s">
        <v>1816</v>
      </c>
      <c r="EY638" s="313">
        <v>46201</v>
      </c>
      <c r="EZ638" s="313"/>
      <c r="FA638" s="183"/>
      <c r="FB638" s="313"/>
      <c r="FC638" s="7"/>
      <c r="FD638" s="7" t="s">
        <v>3232</v>
      </c>
      <c r="FE638" s="7">
        <f t="shared" si="127"/>
        <v>3695</v>
      </c>
      <c r="FF638" s="72">
        <f t="shared" si="128"/>
        <v>7434</v>
      </c>
      <c r="FG638" t="s">
        <v>3517</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131</v>
      </c>
      <c r="AP639" s="306" t="str">
        <f t="shared" si="123"/>
        <v>FLOW</v>
      </c>
      <c r="AQ639" s="306"/>
      <c r="AR639" s="306"/>
      <c r="AS639" s="306"/>
      <c r="AT639" s="306"/>
      <c r="AU639" s="72" t="s">
        <v>944</v>
      </c>
      <c r="AV639" s="310" t="s">
        <v>503</v>
      </c>
      <c r="AW639" s="304" t="s">
        <v>99</v>
      </c>
      <c r="AX639" s="311">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1112</v>
      </c>
      <c r="EU639" s="7" t="s">
        <v>2951</v>
      </c>
      <c r="EV639" s="7" t="s">
        <v>1111</v>
      </c>
      <c r="EW639" s="7" t="s">
        <v>1807</v>
      </c>
      <c r="EX639" s="183" t="s">
        <v>1816</v>
      </c>
      <c r="EY639" s="313">
        <v>46183</v>
      </c>
      <c r="EZ639" s="313"/>
      <c r="FA639" s="183"/>
      <c r="FB639" s="313"/>
      <c r="FC639" s="7"/>
      <c r="FD639" s="7" t="s">
        <v>3461</v>
      </c>
      <c r="FE639" s="7">
        <f t="shared" si="127"/>
        <v>-4501.34</v>
      </c>
      <c r="FF639" s="72">
        <f t="shared" si="128"/>
        <v>6741.66</v>
      </c>
      <c r="FG639" t="s">
        <v>3517</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1130</v>
      </c>
      <c r="AV640" s="310" t="s">
        <v>2215</v>
      </c>
      <c r="AW640" s="304" t="s">
        <v>93</v>
      </c>
      <c r="AX640" s="311">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3">
        <v>46190</v>
      </c>
      <c r="EZ640" s="313"/>
      <c r="FA640" s="183"/>
      <c r="FB640" s="313"/>
      <c r="FC640" s="7"/>
      <c r="FD640" s="7" t="s">
        <v>1246</v>
      </c>
      <c r="FE640" s="7">
        <f t="shared" si="127"/>
        <v>946</v>
      </c>
      <c r="FF640" s="72">
        <f t="shared" si="128"/>
        <v>2295</v>
      </c>
      <c r="FG640" t="s">
        <v>3518</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73</v>
      </c>
      <c r="AP641" s="306" t="str">
        <f t="shared" si="136"/>
        <v>FLOW</v>
      </c>
      <c r="AQ641" s="306"/>
      <c r="AR641" s="306"/>
      <c r="AS641" s="306"/>
      <c r="AT641" s="306"/>
      <c r="AU641" s="72" t="s">
        <v>1794</v>
      </c>
      <c r="AV641" s="310" t="s">
        <v>785</v>
      </c>
      <c r="AW641" s="304" t="s">
        <v>130</v>
      </c>
      <c r="AX641" s="311">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1117</v>
      </c>
      <c r="EU641" s="7" t="s">
        <v>2953</v>
      </c>
      <c r="EV641" s="7" t="s">
        <v>1111</v>
      </c>
      <c r="EW641" s="7" t="s">
        <v>1802</v>
      </c>
      <c r="EX641" s="183" t="s">
        <v>1838</v>
      </c>
      <c r="EY641" s="313">
        <v>46178</v>
      </c>
      <c r="EZ641" s="313"/>
      <c r="FA641" s="183"/>
      <c r="FB641" s="313"/>
      <c r="FC641" s="7"/>
      <c r="FD641" s="7" t="s">
        <v>3462</v>
      </c>
      <c r="FE641" s="7">
        <f t="shared" ref="FE641:FE704" si="139">IF((J641+R641)&lt;=I641+R641,(J641+R641),((I641-(I641*(M641+1)-(I641+J641)))+R641))</f>
        <v>3709.63</v>
      </c>
      <c r="FF641" s="72">
        <f t="shared" ref="FF641:FF704" si="140">I641+J641+FD641</f>
        <v>7478.63</v>
      </c>
      <c r="FG641" t="s">
        <v>3517</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8"/>
      <c r="AF642" s="309" t="s">
        <v>1130</v>
      </c>
      <c r="AG642" s="7" t="s">
        <v>1130</v>
      </c>
      <c r="AH642" s="72" t="s">
        <v>197</v>
      </c>
      <c r="AI642" s="7" t="s">
        <v>1130</v>
      </c>
      <c r="AJ642" s="7" t="s">
        <v>1130</v>
      </c>
      <c r="AK642" s="7" t="s">
        <v>1130</v>
      </c>
      <c r="AL642" s="7">
        <v>9182</v>
      </c>
      <c r="AM642" s="255">
        <v>3447</v>
      </c>
      <c r="AN642" s="258">
        <v>88</v>
      </c>
      <c r="AO642" s="306">
        <v>104</v>
      </c>
      <c r="AP642" s="306" t="str">
        <f t="shared" si="136"/>
        <v>FLOW</v>
      </c>
      <c r="AQ642" s="306"/>
      <c r="AR642" s="306"/>
      <c r="AS642" s="306"/>
      <c r="AT642" s="306"/>
      <c r="AU642" s="72" t="s">
        <v>944</v>
      </c>
      <c r="AV642" s="310" t="s">
        <v>198</v>
      </c>
      <c r="AW642" s="304" t="s">
        <v>99</v>
      </c>
      <c r="AX642" s="311">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1115</v>
      </c>
      <c r="EU642" s="7" t="s">
        <v>2954</v>
      </c>
      <c r="EV642" s="7" t="s">
        <v>1111</v>
      </c>
      <c r="EW642" s="7" t="s">
        <v>1809</v>
      </c>
      <c r="EX642" s="183" t="s">
        <v>2035</v>
      </c>
      <c r="EY642" s="313">
        <v>46177</v>
      </c>
      <c r="EZ642" s="313"/>
      <c r="FA642" s="183"/>
      <c r="FB642" s="313"/>
      <c r="FC642" s="7"/>
      <c r="FD642" s="7" t="s">
        <v>3463</v>
      </c>
      <c r="FE642" s="7">
        <f t="shared" si="139"/>
        <v>3782</v>
      </c>
      <c r="FF642" s="72">
        <f t="shared" si="140"/>
        <v>7386</v>
      </c>
      <c r="FG642" t="s">
        <v>3517</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103</v>
      </c>
      <c r="AP643" s="306" t="str">
        <f t="shared" si="136"/>
        <v>FLOW</v>
      </c>
      <c r="AQ643" s="306"/>
      <c r="AR643" s="306"/>
      <c r="AS643" s="306"/>
      <c r="AT643" s="306"/>
      <c r="AU643" s="72" t="s">
        <v>1794</v>
      </c>
      <c r="AV643" s="310" t="s">
        <v>938</v>
      </c>
      <c r="AW643" s="304" t="s">
        <v>99</v>
      </c>
      <c r="AX643" s="311">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1126</v>
      </c>
      <c r="EU643" s="7" t="s">
        <v>2955</v>
      </c>
      <c r="EV643" s="7" t="s">
        <v>1111</v>
      </c>
      <c r="EW643" s="7" t="s">
        <v>1804</v>
      </c>
      <c r="EX643" s="183" t="s">
        <v>1810</v>
      </c>
      <c r="EY643" s="313">
        <v>46175</v>
      </c>
      <c r="EZ643" s="313"/>
      <c r="FA643" s="183"/>
      <c r="FB643" s="313"/>
      <c r="FC643" s="7"/>
      <c r="FD643" s="7" t="s">
        <v>3410</v>
      </c>
      <c r="FE643" s="7">
        <f t="shared" si="139"/>
        <v>3647</v>
      </c>
      <c r="FF643" s="72">
        <f t="shared" si="140"/>
        <v>7247</v>
      </c>
      <c r="FG643" t="s">
        <v>3517</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193</v>
      </c>
      <c r="AP644" s="306" t="str">
        <f t="shared" si="136"/>
        <v>FLOW</v>
      </c>
      <c r="AQ644" s="306"/>
      <c r="AR644" s="306"/>
      <c r="AS644" s="306"/>
      <c r="AT644" s="306"/>
      <c r="AU644" s="72" t="s">
        <v>944</v>
      </c>
      <c r="AV644" s="310" t="s">
        <v>1703</v>
      </c>
      <c r="AW644" s="304" t="s">
        <v>335</v>
      </c>
      <c r="AX644" s="311">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1128</v>
      </c>
      <c r="EU644" s="7" t="s">
        <v>2956</v>
      </c>
      <c r="EV644" s="7" t="s">
        <v>1111</v>
      </c>
      <c r="EW644" s="7" t="s">
        <v>1849</v>
      </c>
      <c r="EX644" s="183" t="s">
        <v>1997</v>
      </c>
      <c r="EY644" s="313">
        <v>46178</v>
      </c>
      <c r="EZ644" s="313"/>
      <c r="FA644" s="183"/>
      <c r="FB644" s="313"/>
      <c r="FC644" s="7" t="s">
        <v>3629</v>
      </c>
      <c r="FD644" s="7" t="s">
        <v>3464</v>
      </c>
      <c r="FE644" s="7">
        <f t="shared" si="139"/>
        <v>-2119</v>
      </c>
      <c r="FF644" s="72">
        <f t="shared" si="140"/>
        <v>4782</v>
      </c>
      <c r="FG644" t="s">
        <v>3517</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8"/>
      <c r="AF645" s="309" t="s">
        <v>1130</v>
      </c>
      <c r="AG645" s="7" t="s">
        <v>1130</v>
      </c>
      <c r="AH645" s="72" t="s">
        <v>1103</v>
      </c>
      <c r="AI645" s="7" t="s">
        <v>1130</v>
      </c>
      <c r="AJ645" s="7" t="s">
        <v>1130</v>
      </c>
      <c r="AK645" s="7" t="s">
        <v>1130</v>
      </c>
      <c r="AL645" s="7">
        <v>5494</v>
      </c>
      <c r="AM645" s="255">
        <v>3246.15</v>
      </c>
      <c r="AN645" s="258">
        <v>57</v>
      </c>
      <c r="AO645" s="306">
        <v>73</v>
      </c>
      <c r="AP645" s="306" t="str">
        <f t="shared" si="136"/>
        <v>FLOW</v>
      </c>
      <c r="AQ645" s="306"/>
      <c r="AR645" s="306"/>
      <c r="AS645" s="306"/>
      <c r="AT645" s="306"/>
      <c r="AU645" s="72" t="s">
        <v>1794</v>
      </c>
      <c r="AV645" s="310" t="s">
        <v>1416</v>
      </c>
      <c r="AW645" s="304" t="s">
        <v>54</v>
      </c>
      <c r="AX645" s="311">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1117</v>
      </c>
      <c r="EU645" s="7" t="s">
        <v>2957</v>
      </c>
      <c r="EV645" s="7" t="s">
        <v>1111</v>
      </c>
      <c r="EW645" s="7" t="s">
        <v>1802</v>
      </c>
      <c r="EX645" s="183" t="s">
        <v>1838</v>
      </c>
      <c r="EY645" s="313">
        <v>46178</v>
      </c>
      <c r="EZ645" s="313"/>
      <c r="FA645" s="183"/>
      <c r="FB645" s="313"/>
      <c r="FC645" s="7"/>
      <c r="FD645" s="7" t="s">
        <v>3465</v>
      </c>
      <c r="FE645" s="7">
        <f t="shared" si="139"/>
        <v>3412</v>
      </c>
      <c r="FF645" s="72">
        <f t="shared" si="140"/>
        <v>6780</v>
      </c>
      <c r="FG645" t="s">
        <v>3517</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43</v>
      </c>
      <c r="AP646" s="306" t="str">
        <f t="shared" si="136"/>
        <v>FLOW</v>
      </c>
      <c r="AQ646" s="306"/>
      <c r="AR646" s="306"/>
      <c r="AS646" s="306"/>
      <c r="AT646" s="306"/>
      <c r="AU646" s="72" t="s">
        <v>1794</v>
      </c>
      <c r="AV646" s="310" t="s">
        <v>1704</v>
      </c>
      <c r="AW646" s="304" t="s">
        <v>54</v>
      </c>
      <c r="AX646" s="311">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1118</v>
      </c>
      <c r="EU646" s="7" t="s">
        <v>2958</v>
      </c>
      <c r="EV646" s="7" t="s">
        <v>1111</v>
      </c>
      <c r="EW646" s="7" t="s">
        <v>1830</v>
      </c>
      <c r="EX646" s="183" t="s">
        <v>1831</v>
      </c>
      <c r="EY646" s="313">
        <v>46184</v>
      </c>
      <c r="EZ646" s="313"/>
      <c r="FA646" s="183"/>
      <c r="FB646" s="313"/>
      <c r="FC646" s="7"/>
      <c r="FD646" s="7" t="s">
        <v>3317</v>
      </c>
      <c r="FE646" s="7">
        <f t="shared" si="139"/>
        <v>3341</v>
      </c>
      <c r="FF646" s="72">
        <f t="shared" si="140"/>
        <v>6748</v>
      </c>
      <c r="FG646" t="s">
        <v>3517</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131</v>
      </c>
      <c r="AP647" s="306" t="str">
        <f t="shared" si="136"/>
        <v>FLOW</v>
      </c>
      <c r="AQ647" s="306"/>
      <c r="AR647" s="306"/>
      <c r="AS647" s="306"/>
      <c r="AT647" s="306"/>
      <c r="AU647" s="72" t="s">
        <v>944</v>
      </c>
      <c r="AV647" s="310" t="s">
        <v>1017</v>
      </c>
      <c r="AW647" s="304" t="s">
        <v>51</v>
      </c>
      <c r="AX647" s="311">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1112</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3518</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163</v>
      </c>
      <c r="AP648" s="306" t="str">
        <f t="shared" si="136"/>
        <v>FLOW</v>
      </c>
      <c r="AQ648" s="306"/>
      <c r="AR648" s="306"/>
      <c r="AS648" s="306"/>
      <c r="AT648" s="306"/>
      <c r="AU648" s="72" t="s">
        <v>944</v>
      </c>
      <c r="AV648" s="310" t="s">
        <v>1705</v>
      </c>
      <c r="AW648" s="304" t="s">
        <v>1742</v>
      </c>
      <c r="AX648" s="311">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1118</v>
      </c>
      <c r="EU648" s="7" t="s">
        <v>2959</v>
      </c>
      <c r="EV648" s="7" t="s">
        <v>1111</v>
      </c>
      <c r="EW648" s="7" t="s">
        <v>1802</v>
      </c>
      <c r="EX648" s="183" t="s">
        <v>1803</v>
      </c>
      <c r="EY648" s="313">
        <v>46178</v>
      </c>
      <c r="EZ648" s="313"/>
      <c r="FA648" s="183"/>
      <c r="FB648" s="313"/>
      <c r="FC648" s="7"/>
      <c r="FD648" s="7" t="s">
        <v>3466</v>
      </c>
      <c r="FE648" s="7">
        <f t="shared" si="139"/>
        <v>3541.05</v>
      </c>
      <c r="FF648" s="72">
        <f t="shared" si="140"/>
        <v>7023.05</v>
      </c>
      <c r="FG648" t="s">
        <v>3517</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103</v>
      </c>
      <c r="AP649" s="306" t="str">
        <f t="shared" si="136"/>
        <v>FLOW</v>
      </c>
      <c r="AQ649" s="306"/>
      <c r="AR649" s="306"/>
      <c r="AS649" s="306"/>
      <c r="AT649" s="306"/>
      <c r="AU649" s="72" t="s">
        <v>944</v>
      </c>
      <c r="AV649" s="310" t="s">
        <v>331</v>
      </c>
      <c r="AW649" s="304" t="s">
        <v>332</v>
      </c>
      <c r="AX649" s="311">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1118</v>
      </c>
      <c r="EU649" s="7" t="s">
        <v>2960</v>
      </c>
      <c r="EV649" s="7" t="s">
        <v>1111</v>
      </c>
      <c r="EW649" s="7" t="s">
        <v>1802</v>
      </c>
      <c r="EX649" s="183" t="s">
        <v>1803</v>
      </c>
      <c r="EY649" s="313">
        <v>46176</v>
      </c>
      <c r="EZ649" s="313"/>
      <c r="FA649" s="183"/>
      <c r="FB649" s="313"/>
      <c r="FC649" s="7"/>
      <c r="FD649" s="7" t="s">
        <v>3467</v>
      </c>
      <c r="FE649" s="7">
        <f t="shared" si="139"/>
        <v>3357</v>
      </c>
      <c r="FF649" s="72">
        <f t="shared" si="140"/>
        <v>6494</v>
      </c>
      <c r="FG649" t="s">
        <v>3517</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72</v>
      </c>
      <c r="AP650" s="306" t="str">
        <f t="shared" si="136"/>
        <v>FLOW</v>
      </c>
      <c r="AQ650" s="306"/>
      <c r="AR650" s="306"/>
      <c r="AS650" s="306"/>
      <c r="AT650" s="306"/>
      <c r="AU650" s="72" t="s">
        <v>1794</v>
      </c>
      <c r="AV650" s="310" t="s">
        <v>941</v>
      </c>
      <c r="AW650" s="304" t="s">
        <v>234</v>
      </c>
      <c r="AX650" s="311">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1118</v>
      </c>
      <c r="EU650" s="7" t="s">
        <v>2961</v>
      </c>
      <c r="EV650" s="7" t="s">
        <v>1111</v>
      </c>
      <c r="EW650" s="7" t="s">
        <v>1802</v>
      </c>
      <c r="EX650" s="183" t="s">
        <v>2036</v>
      </c>
      <c r="EY650" s="313">
        <v>46179</v>
      </c>
      <c r="EZ650" s="313"/>
      <c r="FA650" s="183"/>
      <c r="FB650" s="313"/>
      <c r="FC650" s="7"/>
      <c r="FD650" s="7" t="s">
        <v>3410</v>
      </c>
      <c r="FE650" s="7">
        <f t="shared" si="139"/>
        <v>3228</v>
      </c>
      <c r="FF650" s="72">
        <f t="shared" si="140"/>
        <v>7196</v>
      </c>
      <c r="FG650" t="s">
        <v>3517</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193</v>
      </c>
      <c r="AP651" s="306" t="str">
        <f t="shared" si="136"/>
        <v>FLOW</v>
      </c>
      <c r="AQ651" s="306"/>
      <c r="AR651" s="306"/>
      <c r="AS651" s="306"/>
      <c r="AT651" s="306"/>
      <c r="AU651" s="72" t="s">
        <v>944</v>
      </c>
      <c r="AV651" s="310" t="s">
        <v>1043</v>
      </c>
      <c r="AW651" s="304" t="s">
        <v>253</v>
      </c>
      <c r="AX651" s="311">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1124</v>
      </c>
      <c r="EU651" s="7" t="s">
        <v>2962</v>
      </c>
      <c r="EV651" s="7" t="s">
        <v>1111</v>
      </c>
      <c r="EW651" s="7" t="s">
        <v>1809</v>
      </c>
      <c r="EX651" s="183" t="s">
        <v>2037</v>
      </c>
      <c r="EY651" s="313">
        <v>46177</v>
      </c>
      <c r="EZ651" s="313"/>
      <c r="FA651" s="183"/>
      <c r="FB651" s="313"/>
      <c r="FC651" s="7"/>
      <c r="FD651" s="7" t="s">
        <v>3217</v>
      </c>
      <c r="FE651" s="7">
        <f t="shared" si="139"/>
        <v>-1857</v>
      </c>
      <c r="FF651" s="72">
        <f t="shared" si="140"/>
        <v>4516</v>
      </c>
      <c r="FG651" t="s">
        <v>3517</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36"/>
        <v>RB</v>
      </c>
      <c r="AQ652" s="306"/>
      <c r="AR652" s="306"/>
      <c r="AS652" s="306"/>
      <c r="AT652" s="306"/>
      <c r="AU652" s="72" t="s">
        <v>1794</v>
      </c>
      <c r="AV652" s="310" t="s">
        <v>1392</v>
      </c>
      <c r="AW652" s="304" t="s">
        <v>102</v>
      </c>
      <c r="AX652" s="311">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1123</v>
      </c>
      <c r="EU652" s="7" t="s">
        <v>2963</v>
      </c>
      <c r="EV652" s="7" t="s">
        <v>1111</v>
      </c>
      <c r="EW652" s="7" t="s">
        <v>1807</v>
      </c>
      <c r="EX652" s="183" t="s">
        <v>1808</v>
      </c>
      <c r="EY652" s="313">
        <v>46180</v>
      </c>
      <c r="EZ652" s="313"/>
      <c r="FA652" s="183"/>
      <c r="FB652" s="313"/>
      <c r="FC652" s="7"/>
      <c r="FD652" s="7" t="s">
        <v>3468</v>
      </c>
      <c r="FE652" s="7">
        <f t="shared" si="139"/>
        <v>3073</v>
      </c>
      <c r="FF652" s="72">
        <f t="shared" si="140"/>
        <v>6822</v>
      </c>
      <c r="FG652" t="s">
        <v>3517</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73</v>
      </c>
      <c r="AP653" s="306" t="str">
        <f t="shared" si="136"/>
        <v>FLOW</v>
      </c>
      <c r="AQ653" s="306"/>
      <c r="AR653" s="306"/>
      <c r="AS653" s="306"/>
      <c r="AT653" s="306"/>
      <c r="AU653" s="72" t="s">
        <v>1794</v>
      </c>
      <c r="AV653" s="310" t="s">
        <v>1706</v>
      </c>
      <c r="AW653" s="304" t="s">
        <v>25</v>
      </c>
      <c r="AX653" s="311">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1119</v>
      </c>
      <c r="EU653" s="7" t="s">
        <v>2964</v>
      </c>
      <c r="EV653" s="7" t="s">
        <v>1111</v>
      </c>
      <c r="EW653" s="7" t="e">
        <v>#N/A</v>
      </c>
      <c r="EX653" s="183" t="e">
        <v>#N/A</v>
      </c>
      <c r="EY653" s="313" t="e">
        <v>#N/A</v>
      </c>
      <c r="EZ653" s="313"/>
      <c r="FA653" s="183"/>
      <c r="FB653" s="313"/>
      <c r="FC653" s="7"/>
      <c r="FD653" s="7" t="s">
        <v>3452</v>
      </c>
      <c r="FE653" s="7">
        <f t="shared" si="139"/>
        <v>259</v>
      </c>
      <c r="FF653" s="72">
        <f t="shared" si="140"/>
        <v>5968</v>
      </c>
      <c r="FG653" t="s">
        <v>3518</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103</v>
      </c>
      <c r="AP654" s="306" t="str">
        <f t="shared" si="136"/>
        <v>FLOW</v>
      </c>
      <c r="AQ654" s="306"/>
      <c r="AR654" s="306"/>
      <c r="AS654" s="306"/>
      <c r="AT654" s="306"/>
      <c r="AU654" s="72" t="s">
        <v>1794</v>
      </c>
      <c r="AV654" s="310" t="s">
        <v>1074</v>
      </c>
      <c r="AW654" s="304" t="s">
        <v>51</v>
      </c>
      <c r="AX654" s="311">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1117</v>
      </c>
      <c r="EU654" s="7" t="s">
        <v>2965</v>
      </c>
      <c r="EV654" s="7" t="s">
        <v>1111</v>
      </c>
      <c r="EW654" s="7" t="s">
        <v>1802</v>
      </c>
      <c r="EX654" s="183" t="s">
        <v>2026</v>
      </c>
      <c r="EY654" s="313">
        <v>46178</v>
      </c>
      <c r="EZ654" s="313"/>
      <c r="FA654" s="183"/>
      <c r="FB654" s="313"/>
      <c r="FC654" s="7"/>
      <c r="FD654" s="7" t="s">
        <v>3469</v>
      </c>
      <c r="FE654" s="7">
        <f t="shared" si="139"/>
        <v>-1329</v>
      </c>
      <c r="FF654" s="72">
        <f t="shared" si="140"/>
        <v>5323</v>
      </c>
      <c r="FG654" t="s">
        <v>3517</v>
      </c>
    </row>
    <row r="655" spans="1:163" ht="17.25">
      <c r="A655" s="72">
        <v>140185045</v>
      </c>
      <c r="B655" s="304" t="s">
        <v>951</v>
      </c>
      <c r="C655" s="72" t="s">
        <v>1776</v>
      </c>
      <c r="D655" s="72" t="s">
        <v>3626</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73</v>
      </c>
      <c r="AP655" s="306" t="str">
        <f t="shared" si="136"/>
        <v>FLOW</v>
      </c>
      <c r="AQ655" s="306"/>
      <c r="AR655" s="306"/>
      <c r="AS655" s="306"/>
      <c r="AT655" s="306"/>
      <c r="AU655" s="72" t="s">
        <v>944</v>
      </c>
      <c r="AV655" s="310" t="s">
        <v>1020</v>
      </c>
      <c r="AW655" s="304" t="s">
        <v>32</v>
      </c>
      <c r="AX655" s="311">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1</v>
      </c>
      <c r="ES655" s="72">
        <f t="shared" si="138"/>
        <v>1</v>
      </c>
      <c r="ET655" s="72" t="s">
        <v>1112</v>
      </c>
      <c r="EU655" s="7" t="s">
        <v>2966</v>
      </c>
      <c r="EV655" s="7" t="s">
        <v>1111</v>
      </c>
      <c r="EW655" s="7" t="s">
        <v>1807</v>
      </c>
      <c r="EX655" s="183" t="s">
        <v>1819</v>
      </c>
      <c r="EY655" s="313">
        <v>46183</v>
      </c>
      <c r="EZ655" s="313"/>
      <c r="FA655" s="183"/>
      <c r="FB655" s="313"/>
      <c r="FC655" s="7"/>
      <c r="FD655" s="7" t="s">
        <v>3190</v>
      </c>
      <c r="FE655" s="7">
        <f t="shared" si="139"/>
        <v>3055.66</v>
      </c>
      <c r="FF655" s="72">
        <f t="shared" si="140"/>
        <v>6377.66</v>
      </c>
      <c r="FG655" t="s">
        <v>3517</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8"/>
      <c r="AF656" s="309" t="s">
        <v>1130</v>
      </c>
      <c r="AG656" s="7" t="s">
        <v>1130</v>
      </c>
      <c r="AH656" s="72" t="s">
        <v>600</v>
      </c>
      <c r="AI656" s="7" t="s">
        <v>1130</v>
      </c>
      <c r="AJ656" s="7" t="s">
        <v>1130</v>
      </c>
      <c r="AK656" s="7" t="s">
        <v>1130</v>
      </c>
      <c r="AL656" s="7">
        <v>9345</v>
      </c>
      <c r="AM656" s="255">
        <v>2847</v>
      </c>
      <c r="AN656" s="258">
        <v>56</v>
      </c>
      <c r="AO656" s="306">
        <v>72</v>
      </c>
      <c r="AP656" s="306" t="str">
        <f t="shared" si="136"/>
        <v>FLOW</v>
      </c>
      <c r="AQ656" s="306"/>
      <c r="AR656" s="306"/>
      <c r="AS656" s="306"/>
      <c r="AT656" s="306"/>
      <c r="AU656" s="72" t="s">
        <v>1794</v>
      </c>
      <c r="AV656" s="310" t="s">
        <v>601</v>
      </c>
      <c r="AW656" s="304" t="s">
        <v>32</v>
      </c>
      <c r="AX656" s="311">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1115</v>
      </c>
      <c r="EU656" s="7" t="s">
        <v>2967</v>
      </c>
      <c r="EV656" s="7" t="s">
        <v>1111</v>
      </c>
      <c r="EW656" s="7" t="s">
        <v>1807</v>
      </c>
      <c r="EX656" s="183" t="s">
        <v>2038</v>
      </c>
      <c r="EY656" s="313">
        <v>46185</v>
      </c>
      <c r="EZ656" s="313"/>
      <c r="FA656" s="183"/>
      <c r="FB656" s="313"/>
      <c r="FC656" s="7"/>
      <c r="FD656" s="7" t="s">
        <v>3470</v>
      </c>
      <c r="FE656" s="7">
        <f t="shared" si="139"/>
        <v>3045</v>
      </c>
      <c r="FF656" s="72">
        <f t="shared" si="140"/>
        <v>6036</v>
      </c>
      <c r="FG656" t="s">
        <v>3517</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43</v>
      </c>
      <c r="AP657" s="306" t="str">
        <f t="shared" si="136"/>
        <v>FLOW</v>
      </c>
      <c r="AQ657" s="306"/>
      <c r="AR657" s="306"/>
      <c r="AS657" s="306"/>
      <c r="AT657" s="306"/>
      <c r="AU657" s="72" t="s">
        <v>1794</v>
      </c>
      <c r="AV657" s="310" t="s">
        <v>1027</v>
      </c>
      <c r="AW657" s="304" t="s">
        <v>25</v>
      </c>
      <c r="AX657" s="311">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1117</v>
      </c>
      <c r="EU657" s="7" t="s">
        <v>2968</v>
      </c>
      <c r="EV657" s="7" t="s">
        <v>1111</v>
      </c>
      <c r="EW657" s="7" t="s">
        <v>1830</v>
      </c>
      <c r="EX657" s="183" t="s">
        <v>1891</v>
      </c>
      <c r="EY657" s="313">
        <v>46185</v>
      </c>
      <c r="EZ657" s="313"/>
      <c r="FA657" s="183"/>
      <c r="FB657" s="313"/>
      <c r="FC657" s="7"/>
      <c r="FD657" s="7" t="s">
        <v>3471</v>
      </c>
      <c r="FE657" s="7">
        <f t="shared" si="139"/>
        <v>2893</v>
      </c>
      <c r="FF657" s="72">
        <f t="shared" si="140"/>
        <v>5901</v>
      </c>
      <c r="FG657" t="s">
        <v>3517</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11</v>
      </c>
      <c r="AP658" s="306" t="str">
        <f t="shared" si="136"/>
        <v>STABLE</v>
      </c>
      <c r="AQ658" s="306"/>
      <c r="AR658" s="306"/>
      <c r="AS658" s="306"/>
      <c r="AT658" s="306"/>
      <c r="AU658" s="72" t="s">
        <v>1794</v>
      </c>
      <c r="AV658" s="310" t="s">
        <v>1072</v>
      </c>
      <c r="AW658" s="304" t="s">
        <v>202</v>
      </c>
      <c r="AX658" s="311">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1112</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3518</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163</v>
      </c>
      <c r="AP659" s="306" t="str">
        <f t="shared" si="136"/>
        <v>FLOW</v>
      </c>
      <c r="AQ659" s="306"/>
      <c r="AR659" s="306"/>
      <c r="AS659" s="306"/>
      <c r="AT659" s="306"/>
      <c r="AU659" s="72" t="s">
        <v>944</v>
      </c>
      <c r="AV659" s="310" t="s">
        <v>506</v>
      </c>
      <c r="AW659" s="304" t="s">
        <v>507</v>
      </c>
      <c r="AX659" s="311">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1124</v>
      </c>
      <c r="EU659" s="7" t="s">
        <v>2969</v>
      </c>
      <c r="EV659" s="7" t="s">
        <v>1111</v>
      </c>
      <c r="EW659" s="7" t="s">
        <v>1802</v>
      </c>
      <c r="EX659" s="183" t="s">
        <v>2039</v>
      </c>
      <c r="EY659" s="313">
        <v>46177</v>
      </c>
      <c r="EZ659" s="313"/>
      <c r="FA659" s="183"/>
      <c r="FB659" s="313"/>
      <c r="FC659" s="7"/>
      <c r="FD659" s="7" t="s">
        <v>3253</v>
      </c>
      <c r="FE659" s="7">
        <f t="shared" si="139"/>
        <v>2866</v>
      </c>
      <c r="FF659" s="72">
        <f t="shared" si="140"/>
        <v>8343</v>
      </c>
      <c r="FG659" t="s">
        <v>3517</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162</v>
      </c>
      <c r="AP660" s="306" t="str">
        <f t="shared" si="136"/>
        <v>FLOW</v>
      </c>
      <c r="AQ660" s="306"/>
      <c r="AR660" s="306"/>
      <c r="AS660" s="306"/>
      <c r="AT660" s="306"/>
      <c r="AU660" s="72" t="s">
        <v>944</v>
      </c>
      <c r="AV660" s="310" t="s">
        <v>1707</v>
      </c>
      <c r="AW660" s="304" t="s">
        <v>45</v>
      </c>
      <c r="AX660" s="311">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1120</v>
      </c>
      <c r="EU660" s="7" t="s">
        <v>2970</v>
      </c>
      <c r="EV660" s="7" t="s">
        <v>1111</v>
      </c>
      <c r="EW660" s="7" t="s">
        <v>1804</v>
      </c>
      <c r="EX660" s="183" t="s">
        <v>2040</v>
      </c>
      <c r="EY660" s="313">
        <v>46181</v>
      </c>
      <c r="EZ660" s="313"/>
      <c r="FA660" s="183"/>
      <c r="FB660" s="313"/>
      <c r="FC660" s="7"/>
      <c r="FD660" s="7" t="s">
        <v>3460</v>
      </c>
      <c r="FE660" s="7">
        <f t="shared" si="139"/>
        <v>2659</v>
      </c>
      <c r="FF660" s="72">
        <f t="shared" si="140"/>
        <v>5901</v>
      </c>
      <c r="FG660" t="s">
        <v>3517</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43</v>
      </c>
      <c r="AP661" s="306" t="str">
        <f t="shared" si="136"/>
        <v>FLOW</v>
      </c>
      <c r="AQ661" s="306"/>
      <c r="AR661" s="306"/>
      <c r="AS661" s="306"/>
      <c r="AT661" s="306"/>
      <c r="AU661" s="72" t="s">
        <v>944</v>
      </c>
      <c r="AV661" s="310"/>
      <c r="AW661" s="304" t="s">
        <v>649</v>
      </c>
      <c r="AX661" s="311">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1117</v>
      </c>
      <c r="EU661" s="7" t="s">
        <v>2971</v>
      </c>
      <c r="EV661" s="7" t="s">
        <v>1111</v>
      </c>
      <c r="EW661" s="7" t="s">
        <v>1804</v>
      </c>
      <c r="EX661" s="183" t="s">
        <v>1812</v>
      </c>
      <c r="EY661" s="313">
        <v>46178</v>
      </c>
      <c r="EZ661" s="313"/>
      <c r="FA661" s="183"/>
      <c r="FB661" s="313"/>
      <c r="FC661" s="7"/>
      <c r="FD661" s="7" t="s">
        <v>3139</v>
      </c>
      <c r="FE661" s="7">
        <f t="shared" si="139"/>
        <v>1912</v>
      </c>
      <c r="FF661" s="72">
        <f t="shared" si="140"/>
        <v>5146</v>
      </c>
      <c r="FG661" t="s">
        <v>3517</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132</v>
      </c>
      <c r="AP662" s="306" t="str">
        <f t="shared" si="136"/>
        <v>FLOW</v>
      </c>
      <c r="AQ662" s="306"/>
      <c r="AR662" s="306"/>
      <c r="AS662" s="306"/>
      <c r="AT662" s="306"/>
      <c r="AU662" s="72" t="s">
        <v>944</v>
      </c>
      <c r="AV662" s="310" t="s">
        <v>1708</v>
      </c>
      <c r="AW662" s="304" t="s">
        <v>254</v>
      </c>
      <c r="AX662" s="311">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1129</v>
      </c>
      <c r="EU662" s="7" t="s">
        <v>2972</v>
      </c>
      <c r="EV662" s="7" t="s">
        <v>1111</v>
      </c>
      <c r="EW662" s="7" t="s">
        <v>1809</v>
      </c>
      <c r="EX662" s="183" t="s">
        <v>1958</v>
      </c>
      <c r="EY662" s="313">
        <v>46181</v>
      </c>
      <c r="EZ662" s="313"/>
      <c r="FA662" s="183"/>
      <c r="FB662" s="313"/>
      <c r="FC662" s="7"/>
      <c r="FD662" s="7" t="s">
        <v>3315</v>
      </c>
      <c r="FE662" s="7">
        <f t="shared" si="139"/>
        <v>1923</v>
      </c>
      <c r="FF662" s="72">
        <f t="shared" si="140"/>
        <v>7373</v>
      </c>
      <c r="FG662" t="s">
        <v>3517</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72</v>
      </c>
      <c r="AP663" s="306" t="str">
        <f t="shared" si="136"/>
        <v>FLOW</v>
      </c>
      <c r="AQ663" s="306"/>
      <c r="AR663" s="306"/>
      <c r="AS663" s="306"/>
      <c r="AT663" s="306"/>
      <c r="AU663" s="72" t="s">
        <v>1794</v>
      </c>
      <c r="AV663" s="310" t="s">
        <v>667</v>
      </c>
      <c r="AW663" s="304" t="s">
        <v>99</v>
      </c>
      <c r="AX663" s="311">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1116</v>
      </c>
      <c r="EU663" s="7" t="s">
        <v>2973</v>
      </c>
      <c r="EV663" s="7" t="s">
        <v>1111</v>
      </c>
      <c r="EW663" s="7" t="s">
        <v>1802</v>
      </c>
      <c r="EX663" s="183" t="s">
        <v>2000</v>
      </c>
      <c r="EY663" s="313">
        <v>46179</v>
      </c>
      <c r="EZ663" s="313"/>
      <c r="FA663" s="183"/>
      <c r="FB663" s="313"/>
      <c r="FC663" s="7"/>
      <c r="FD663" s="7" t="s">
        <v>3172</v>
      </c>
      <c r="FE663" s="7">
        <f t="shared" si="139"/>
        <v>440</v>
      </c>
      <c r="FF663" s="72">
        <f t="shared" si="140"/>
        <v>3315</v>
      </c>
      <c r="FG663" t="s">
        <v>3517</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36"/>
        <v>RB</v>
      </c>
      <c r="AQ664" s="306"/>
      <c r="AR664" s="306"/>
      <c r="AS664" s="306"/>
      <c r="AT664" s="306"/>
      <c r="AU664" s="72" t="s">
        <v>1794</v>
      </c>
      <c r="AV664" s="310" t="s">
        <v>1022</v>
      </c>
      <c r="AW664" s="304" t="s">
        <v>80</v>
      </c>
      <c r="AX664" s="311">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1117</v>
      </c>
      <c r="EU664" s="7" t="s">
        <v>2974</v>
      </c>
      <c r="EV664" s="7" t="s">
        <v>1111</v>
      </c>
      <c r="EW664" s="7" t="s">
        <v>1802</v>
      </c>
      <c r="EX664" s="183" t="s">
        <v>1825</v>
      </c>
      <c r="EY664" s="313">
        <v>46178</v>
      </c>
      <c r="EZ664" s="313"/>
      <c r="FA664" s="183"/>
      <c r="FB664" s="313"/>
      <c r="FC664" s="7"/>
      <c r="FD664" s="7" t="s">
        <v>3472</v>
      </c>
      <c r="FE664" s="7">
        <f t="shared" si="139"/>
        <v>1606</v>
      </c>
      <c r="FF664" s="72">
        <f t="shared" si="140"/>
        <v>4884</v>
      </c>
      <c r="FG664" t="s">
        <v>3517</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3555</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131</v>
      </c>
      <c r="AP665" s="306" t="str">
        <f t="shared" si="136"/>
        <v>FLOW</v>
      </c>
      <c r="AQ665" s="306"/>
      <c r="AR665" s="306"/>
      <c r="AS665" s="306"/>
      <c r="AT665" s="306"/>
      <c r="AU665" s="72" t="s">
        <v>944</v>
      </c>
      <c r="AV665" s="310" t="s">
        <v>1689</v>
      </c>
      <c r="AW665" s="304" t="s">
        <v>99</v>
      </c>
      <c r="AX665" s="311">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1126</v>
      </c>
      <c r="EU665" s="7" t="s">
        <v>2975</v>
      </c>
      <c r="EV665" s="7" t="s">
        <v>1111</v>
      </c>
      <c r="EW665" s="7" t="s">
        <v>1802</v>
      </c>
      <c r="EX665" s="183" t="s">
        <v>1871</v>
      </c>
      <c r="EY665" s="313">
        <v>46177</v>
      </c>
      <c r="EZ665" s="313"/>
      <c r="FA665" s="183"/>
      <c r="FB665" s="313"/>
      <c r="FC665" s="7"/>
      <c r="FD665" s="7" t="s">
        <v>3393</v>
      </c>
      <c r="FE665" s="7">
        <f t="shared" si="139"/>
        <v>676</v>
      </c>
      <c r="FF665" s="72">
        <f t="shared" si="140"/>
        <v>3697</v>
      </c>
      <c r="FG665" t="s">
        <v>3517</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36"/>
        <v>RB</v>
      </c>
      <c r="AQ666" s="306"/>
      <c r="AR666" s="306"/>
      <c r="AS666" s="306"/>
      <c r="AT666" s="306"/>
      <c r="AU666" s="72" t="s">
        <v>1794</v>
      </c>
      <c r="AV666" s="310" t="s">
        <v>1709</v>
      </c>
      <c r="AW666" s="304" t="s">
        <v>118</v>
      </c>
      <c r="AX666" s="311">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1128</v>
      </c>
      <c r="EU666" s="7" t="s">
        <v>2976</v>
      </c>
      <c r="EV666" s="7" t="s">
        <v>1111</v>
      </c>
      <c r="EW666" s="7" t="s">
        <v>1809</v>
      </c>
      <c r="EX666" s="183" t="s">
        <v>2041</v>
      </c>
      <c r="EY666" s="313">
        <v>46178</v>
      </c>
      <c r="EZ666" s="313"/>
      <c r="FA666" s="183"/>
      <c r="FB666" s="313"/>
      <c r="FC666" s="7"/>
      <c r="FD666" s="7" t="s">
        <v>3473</v>
      </c>
      <c r="FE666" s="7">
        <f t="shared" si="139"/>
        <v>769</v>
      </c>
      <c r="FF666" s="72">
        <f t="shared" si="140"/>
        <v>12512</v>
      </c>
      <c r="FG666" t="s">
        <v>3517</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36"/>
        <v>RB</v>
      </c>
      <c r="AQ667" s="306"/>
      <c r="AR667" s="306"/>
      <c r="AS667" s="306"/>
      <c r="AT667" s="306"/>
      <c r="AU667" s="72" t="s">
        <v>1794</v>
      </c>
      <c r="AV667" s="310" t="s">
        <v>488</v>
      </c>
      <c r="AW667" s="304" t="s">
        <v>157</v>
      </c>
      <c r="AX667" s="311">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1120</v>
      </c>
      <c r="EU667" s="7" t="s">
        <v>2977</v>
      </c>
      <c r="EV667" s="7" t="s">
        <v>1111</v>
      </c>
      <c r="EW667" s="7" t="s">
        <v>1802</v>
      </c>
      <c r="EX667" s="183" t="s">
        <v>2042</v>
      </c>
      <c r="EY667" s="313">
        <v>46178</v>
      </c>
      <c r="EZ667" s="313"/>
      <c r="FA667" s="183"/>
      <c r="FB667" s="313"/>
      <c r="FC667" s="7"/>
      <c r="FD667" s="7" t="s">
        <v>3219</v>
      </c>
      <c r="FE667" s="7">
        <f t="shared" si="139"/>
        <v>604</v>
      </c>
      <c r="FF667" s="72">
        <f t="shared" si="140"/>
        <v>6063</v>
      </c>
      <c r="FG667" t="s">
        <v>3517</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36"/>
        <v>RB</v>
      </c>
      <c r="AQ668" s="306"/>
      <c r="AR668" s="306"/>
      <c r="AS668" s="306"/>
      <c r="AT668" s="306"/>
      <c r="AU668" s="72" t="s">
        <v>944</v>
      </c>
      <c r="AV668" s="310" t="s">
        <v>1030</v>
      </c>
      <c r="AW668" s="304" t="s">
        <v>99</v>
      </c>
      <c r="AX668" s="311">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1119</v>
      </c>
      <c r="EU668" s="7" t="s">
        <v>2978</v>
      </c>
      <c r="EV668" s="7" t="s">
        <v>1111</v>
      </c>
      <c r="EW668" s="7" t="s">
        <v>1821</v>
      </c>
      <c r="EX668" s="183" t="s">
        <v>1821</v>
      </c>
      <c r="EY668" s="313">
        <v>46182</v>
      </c>
      <c r="EZ668" s="313"/>
      <c r="FA668" s="183"/>
      <c r="FB668" s="313"/>
      <c r="FC668" s="7"/>
      <c r="FD668" s="7" t="s">
        <v>3123</v>
      </c>
      <c r="FE668" s="7">
        <f t="shared" si="139"/>
        <v>383</v>
      </c>
      <c r="FF668" s="72">
        <f t="shared" si="140"/>
        <v>4227</v>
      </c>
      <c r="FG668" t="s">
        <v>3517</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72</v>
      </c>
      <c r="AP669" s="306" t="str">
        <f t="shared" si="136"/>
        <v>FLOW</v>
      </c>
      <c r="AQ669" s="306"/>
      <c r="AR669" s="306"/>
      <c r="AS669" s="306"/>
      <c r="AT669" s="306"/>
      <c r="AU669" s="72" t="s">
        <v>944</v>
      </c>
      <c r="AV669" s="310" t="s">
        <v>1710</v>
      </c>
      <c r="AW669" s="304" t="s">
        <v>1087</v>
      </c>
      <c r="AX669" s="311">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1125</v>
      </c>
      <c r="EU669" s="7" t="s">
        <v>2979</v>
      </c>
      <c r="EV669" s="7" t="s">
        <v>1111</v>
      </c>
      <c r="EW669" s="7" t="s">
        <v>1830</v>
      </c>
      <c r="EX669" s="183" t="s">
        <v>1875</v>
      </c>
      <c r="EY669" s="313">
        <v>46178</v>
      </c>
      <c r="EZ669" s="313"/>
      <c r="FA669" s="183"/>
      <c r="FB669" s="313"/>
      <c r="FC669" s="7" t="s">
        <v>3629</v>
      </c>
      <c r="FD669" s="7" t="s">
        <v>3125</v>
      </c>
      <c r="FE669" s="7">
        <f t="shared" si="139"/>
        <v>58</v>
      </c>
      <c r="FF669" s="72">
        <f t="shared" si="140"/>
        <v>5642</v>
      </c>
      <c r="FG669" t="s">
        <v>3517</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36"/>
        <v>RB</v>
      </c>
      <c r="AQ670" s="306"/>
      <c r="AR670" s="306"/>
      <c r="AS670" s="306"/>
      <c r="AT670" s="306"/>
      <c r="AU670" s="72" t="s">
        <v>1794</v>
      </c>
      <c r="AV670" s="310" t="s">
        <v>1711</v>
      </c>
      <c r="AW670" s="304" t="s">
        <v>25</v>
      </c>
      <c r="AX670" s="311">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1128</v>
      </c>
      <c r="EU670" s="7" t="s">
        <v>2980</v>
      </c>
      <c r="EV670" s="7" t="s">
        <v>1111</v>
      </c>
      <c r="EW670" s="7" t="s">
        <v>1830</v>
      </c>
      <c r="EX670" s="183" t="s">
        <v>2043</v>
      </c>
      <c r="EY670" s="313">
        <v>46179</v>
      </c>
      <c r="EZ670" s="313"/>
      <c r="FA670" s="183"/>
      <c r="FB670" s="313"/>
      <c r="FC670" s="7"/>
      <c r="FD670" s="7" t="s">
        <v>1252</v>
      </c>
      <c r="FE670" s="7">
        <f t="shared" si="139"/>
        <v>40</v>
      </c>
      <c r="FF670" s="72">
        <f t="shared" si="140"/>
        <v>4020</v>
      </c>
      <c r="FG670" t="s">
        <v>3517</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103</v>
      </c>
      <c r="AP671" s="306" t="str">
        <f t="shared" si="136"/>
        <v>FLOW</v>
      </c>
      <c r="AQ671" s="306"/>
      <c r="AR671" s="306"/>
      <c r="AS671" s="306"/>
      <c r="AT671" s="306"/>
      <c r="AU671" s="72" t="s">
        <v>1794</v>
      </c>
      <c r="AV671" s="310" t="s">
        <v>1062</v>
      </c>
      <c r="AW671" s="304" t="s">
        <v>390</v>
      </c>
      <c r="AX671" s="311">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1116</v>
      </c>
      <c r="EU671" s="7" t="s">
        <v>2981</v>
      </c>
      <c r="EV671" s="7" t="s">
        <v>1111</v>
      </c>
      <c r="EW671" s="7" t="s">
        <v>1804</v>
      </c>
      <c r="EX671" s="183" t="s">
        <v>1874</v>
      </c>
      <c r="EY671" s="313">
        <v>46177</v>
      </c>
      <c r="EZ671" s="313"/>
      <c r="FA671" s="183"/>
      <c r="FB671" s="313"/>
      <c r="FC671" s="7"/>
      <c r="FD671" s="7" t="s">
        <v>3474</v>
      </c>
      <c r="FE671" s="7">
        <f t="shared" si="139"/>
        <v>22</v>
      </c>
      <c r="FF671" s="72">
        <f t="shared" si="140"/>
        <v>2361</v>
      </c>
      <c r="FG671" t="s">
        <v>3517</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4" t="s">
        <v>3566</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193</v>
      </c>
      <c r="AP672" s="306" t="str">
        <f t="shared" si="136"/>
        <v>FLOW</v>
      </c>
      <c r="AQ672" s="306"/>
      <c r="AR672" s="306"/>
      <c r="AS672" s="306"/>
      <c r="AT672" s="306"/>
      <c r="AU672" s="72" t="s">
        <v>944</v>
      </c>
      <c r="AV672" s="310" t="s">
        <v>388</v>
      </c>
      <c r="AW672" s="304" t="s">
        <v>389</v>
      </c>
      <c r="AX672" s="311">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1116</v>
      </c>
      <c r="EU672" s="7" t="s">
        <v>2982</v>
      </c>
      <c r="EV672" s="7" t="s">
        <v>1111</v>
      </c>
      <c r="EW672" s="7" t="s">
        <v>1802</v>
      </c>
      <c r="EX672" s="183" t="s">
        <v>2049</v>
      </c>
      <c r="EY672" s="313">
        <v>46178</v>
      </c>
      <c r="EZ672" s="313"/>
      <c r="FA672" s="183"/>
      <c r="FB672" s="313"/>
      <c r="FC672" s="7"/>
      <c r="FD672" s="7" t="s">
        <v>3369</v>
      </c>
      <c r="FE672" s="7">
        <f t="shared" si="139"/>
        <v>142</v>
      </c>
      <c r="FF672" s="72">
        <f t="shared" si="140"/>
        <v>3334</v>
      </c>
      <c r="FG672" t="s">
        <v>3517</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103</v>
      </c>
      <c r="AP673" s="306" t="str">
        <f t="shared" si="136"/>
        <v>FLOW</v>
      </c>
      <c r="AQ673" s="306"/>
      <c r="AR673" s="306"/>
      <c r="AS673" s="306"/>
      <c r="AT673" s="306"/>
      <c r="AU673" s="72" t="s">
        <v>1794</v>
      </c>
      <c r="AV673" s="310" t="s">
        <v>1018</v>
      </c>
      <c r="AW673" s="304" t="s">
        <v>32</v>
      </c>
      <c r="AX673" s="311">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1115</v>
      </c>
      <c r="EU673" s="7" t="s">
        <v>2983</v>
      </c>
      <c r="EV673" s="7" t="s">
        <v>1111</v>
      </c>
      <c r="EW673" s="7" t="s">
        <v>1809</v>
      </c>
      <c r="EX673" s="183" t="s">
        <v>2022</v>
      </c>
      <c r="EY673" s="313">
        <v>46175</v>
      </c>
      <c r="EZ673" s="313"/>
      <c r="FA673" s="183"/>
      <c r="FB673" s="313"/>
      <c r="FC673" s="7"/>
      <c r="FD673" s="7" t="s">
        <v>3262</v>
      </c>
      <c r="FE673" s="7">
        <f t="shared" si="139"/>
        <v>52</v>
      </c>
      <c r="FF673" s="72">
        <f t="shared" si="140"/>
        <v>3029</v>
      </c>
      <c r="FG673" t="s">
        <v>3517</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36"/>
        <v>RB</v>
      </c>
      <c r="AQ674" s="306"/>
      <c r="AR674" s="306"/>
      <c r="AS674" s="306"/>
      <c r="AT674" s="306"/>
      <c r="AU674" s="72" t="s">
        <v>944</v>
      </c>
      <c r="AV674" s="310" t="s">
        <v>1033</v>
      </c>
      <c r="AW674" s="304"/>
      <c r="AX674" s="311">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1117</v>
      </c>
      <c r="EU674" s="7" t="s">
        <v>2984</v>
      </c>
      <c r="EV674" s="7" t="s">
        <v>1111</v>
      </c>
      <c r="EW674" s="7" t="s">
        <v>1809</v>
      </c>
      <c r="EX674" s="183" t="s">
        <v>2044</v>
      </c>
      <c r="EY674" s="313">
        <v>46178</v>
      </c>
      <c r="EZ674" s="313"/>
      <c r="FA674" s="183"/>
      <c r="FB674" s="313"/>
      <c r="FC674" s="7"/>
      <c r="FD674" s="7" t="s">
        <v>3475</v>
      </c>
      <c r="FE674" s="7">
        <f t="shared" si="139"/>
        <v>33</v>
      </c>
      <c r="FF674" s="72">
        <f t="shared" si="140"/>
        <v>3609</v>
      </c>
      <c r="FG674" t="s">
        <v>3517</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194</v>
      </c>
      <c r="AP675" s="306" t="str">
        <f t="shared" si="136"/>
        <v>FLOW</v>
      </c>
      <c r="AQ675" s="306"/>
      <c r="AR675" s="306"/>
      <c r="AS675" s="306"/>
      <c r="AT675" s="306"/>
      <c r="AU675" s="72" t="s">
        <v>944</v>
      </c>
      <c r="AV675" s="310" t="s">
        <v>1714</v>
      </c>
      <c r="AW675" s="304" t="s">
        <v>99</v>
      </c>
      <c r="AX675" s="311">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1121</v>
      </c>
      <c r="EU675" s="7" t="s">
        <v>2985</v>
      </c>
      <c r="EV675" s="7" t="s">
        <v>1111</v>
      </c>
      <c r="EW675" s="7" t="s">
        <v>1830</v>
      </c>
      <c r="EX675" s="183" t="s">
        <v>1898</v>
      </c>
      <c r="EY675" s="313">
        <v>46178</v>
      </c>
      <c r="EZ675" s="313"/>
      <c r="FA675" s="183"/>
      <c r="FB675" s="313"/>
      <c r="FC675" s="7"/>
      <c r="FD675" s="7" t="s">
        <v>3476</v>
      </c>
      <c r="FE675" s="7">
        <f t="shared" si="139"/>
        <v>2</v>
      </c>
      <c r="FF675" s="72">
        <f t="shared" si="140"/>
        <v>3003</v>
      </c>
      <c r="FG675" t="s">
        <v>3517</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36"/>
        <v>RB</v>
      </c>
      <c r="AQ676" s="306"/>
      <c r="AR676" s="306"/>
      <c r="AS676" s="306"/>
      <c r="AT676" s="306"/>
      <c r="AU676" s="72" t="s">
        <v>1794</v>
      </c>
      <c r="AV676" s="310" t="s">
        <v>1716</v>
      </c>
      <c r="AW676" s="304" t="s">
        <v>234</v>
      </c>
      <c r="AX676" s="311">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1122</v>
      </c>
      <c r="EU676" s="7" t="s">
        <v>2986</v>
      </c>
      <c r="EV676" s="7" t="s">
        <v>1111</v>
      </c>
      <c r="EW676" s="7" t="s">
        <v>1851</v>
      </c>
      <c r="EX676" s="183" t="s">
        <v>2045</v>
      </c>
      <c r="EY676" s="313">
        <v>46177</v>
      </c>
      <c r="EZ676" s="313"/>
      <c r="FA676" s="183"/>
      <c r="FB676" s="313"/>
      <c r="FC676" s="7"/>
      <c r="FD676" s="7" t="s">
        <v>3244</v>
      </c>
      <c r="FE676" s="7">
        <f t="shared" si="139"/>
        <v>101</v>
      </c>
      <c r="FF676" s="72">
        <f t="shared" si="140"/>
        <v>3737</v>
      </c>
      <c r="FG676" t="s">
        <v>3517</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132</v>
      </c>
      <c r="AP677" s="306" t="str">
        <f t="shared" si="136"/>
        <v>FLOW</v>
      </c>
      <c r="AQ677" s="306"/>
      <c r="AR677" s="306"/>
      <c r="AS677" s="306"/>
      <c r="AT677" s="306"/>
      <c r="AU677" s="72" t="s">
        <v>944</v>
      </c>
      <c r="AV677" s="310" t="s">
        <v>185</v>
      </c>
      <c r="AW677" s="304"/>
      <c r="AX677" s="311">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1119</v>
      </c>
      <c r="EU677" s="7" t="s">
        <v>2987</v>
      </c>
      <c r="EV677" s="7" t="s">
        <v>1111</v>
      </c>
      <c r="EW677" s="7" t="e">
        <v>#N/A</v>
      </c>
      <c r="EX677" s="183" t="e">
        <v>#N/A</v>
      </c>
      <c r="EY677" s="313" t="e">
        <v>#N/A</v>
      </c>
      <c r="EZ677" s="313"/>
      <c r="FA677" s="183"/>
      <c r="FB677" s="313"/>
      <c r="FC677" s="7"/>
      <c r="FD677" s="7" t="s">
        <v>3380</v>
      </c>
      <c r="FE677" s="7">
        <f t="shared" si="139"/>
        <v>46</v>
      </c>
      <c r="FF677" s="72">
        <f t="shared" si="140"/>
        <v>4577</v>
      </c>
      <c r="FG677" t="s">
        <v>3518</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194</v>
      </c>
      <c r="AP678" s="306" t="str">
        <f t="shared" si="136"/>
        <v>FLOW</v>
      </c>
      <c r="AQ678" s="306"/>
      <c r="AR678" s="306"/>
      <c r="AS678" s="306"/>
      <c r="AT678" s="306"/>
      <c r="AU678" s="72" t="s">
        <v>944</v>
      </c>
      <c r="AV678" s="310" t="s">
        <v>1049</v>
      </c>
      <c r="AW678" s="304"/>
      <c r="AX678" s="311">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1119</v>
      </c>
      <c r="EU678" s="7" t="s">
        <v>2988</v>
      </c>
      <c r="EV678" s="7" t="s">
        <v>1111</v>
      </c>
      <c r="EW678" s="7" t="e">
        <v>#N/A</v>
      </c>
      <c r="EX678" s="183" t="e">
        <v>#N/A</v>
      </c>
      <c r="EY678" s="313" t="e">
        <v>#N/A</v>
      </c>
      <c r="EZ678" s="313"/>
      <c r="FA678" s="183"/>
      <c r="FB678" s="313"/>
      <c r="FC678" s="7"/>
      <c r="FD678" s="7" t="s">
        <v>3477</v>
      </c>
      <c r="FE678" s="7">
        <f t="shared" si="139"/>
        <v>32</v>
      </c>
      <c r="FF678" s="72">
        <f t="shared" si="140"/>
        <v>3423</v>
      </c>
      <c r="FG678" t="s">
        <v>3518</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193</v>
      </c>
      <c r="AP679" s="306" t="str">
        <f t="shared" si="136"/>
        <v>FLOW</v>
      </c>
      <c r="AQ679" s="306"/>
      <c r="AR679" s="306"/>
      <c r="AS679" s="306"/>
      <c r="AT679" s="306"/>
      <c r="AU679" s="72" t="s">
        <v>944</v>
      </c>
      <c r="AV679" s="310" t="s">
        <v>242</v>
      </c>
      <c r="AW679" s="304" t="s">
        <v>121</v>
      </c>
      <c r="AX679" s="311">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1114</v>
      </c>
      <c r="EU679" s="7" t="s">
        <v>2989</v>
      </c>
      <c r="EV679" s="7" t="s">
        <v>1111</v>
      </c>
      <c r="EW679" s="7" t="s">
        <v>1809</v>
      </c>
      <c r="EX679" s="183" t="s">
        <v>2046</v>
      </c>
      <c r="EY679" s="313">
        <v>46178</v>
      </c>
      <c r="EZ679" s="313"/>
      <c r="FA679" s="183"/>
      <c r="FB679" s="313"/>
      <c r="FC679" s="7"/>
      <c r="FD679" s="7" t="s">
        <v>1260</v>
      </c>
      <c r="FE679" s="7">
        <f t="shared" si="139"/>
        <v>10</v>
      </c>
      <c r="FF679" s="72">
        <f t="shared" si="140"/>
        <v>6159</v>
      </c>
      <c r="FG679" t="s">
        <v>3517</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131</v>
      </c>
      <c r="AP680" s="306" t="str">
        <f t="shared" si="136"/>
        <v>FLOW</v>
      </c>
      <c r="AQ680" s="306"/>
      <c r="AR680" s="306"/>
      <c r="AS680" s="306"/>
      <c r="AT680" s="306"/>
      <c r="AU680" s="72" t="s">
        <v>944</v>
      </c>
      <c r="AV680" s="310" t="s">
        <v>244</v>
      </c>
      <c r="AW680" s="304" t="s">
        <v>86</v>
      </c>
      <c r="AX680" s="311">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1114</v>
      </c>
      <c r="EU680" s="7" t="s">
        <v>2990</v>
      </c>
      <c r="EV680" s="7" t="s">
        <v>1111</v>
      </c>
      <c r="EW680" s="7" t="s">
        <v>1809</v>
      </c>
      <c r="EX680" s="183" t="s">
        <v>2047</v>
      </c>
      <c r="EY680" s="313">
        <v>46178</v>
      </c>
      <c r="EZ680" s="313"/>
      <c r="FA680" s="183"/>
      <c r="FB680" s="313"/>
      <c r="FC680" s="7"/>
      <c r="FD680" s="7" t="s">
        <v>1243</v>
      </c>
      <c r="FE680" s="7">
        <f t="shared" si="139"/>
        <v>27</v>
      </c>
      <c r="FF680" s="72">
        <f t="shared" si="140"/>
        <v>5805</v>
      </c>
      <c r="FG680" t="s">
        <v>3517</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162</v>
      </c>
      <c r="AP681" s="306" t="str">
        <f t="shared" si="136"/>
        <v>FLOW</v>
      </c>
      <c r="AQ681" s="306"/>
      <c r="AR681" s="306"/>
      <c r="AS681" s="306"/>
      <c r="AT681" s="306"/>
      <c r="AU681" s="72" t="s">
        <v>944</v>
      </c>
      <c r="AV681" s="310" t="s">
        <v>268</v>
      </c>
      <c r="AW681" s="304" t="s">
        <v>45</v>
      </c>
      <c r="AX681" s="311">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1114</v>
      </c>
      <c r="EU681" s="7" t="s">
        <v>2991</v>
      </c>
      <c r="EV681" s="7" t="s">
        <v>1111</v>
      </c>
      <c r="EW681" s="7" t="s">
        <v>1804</v>
      </c>
      <c r="EX681" s="183" t="s">
        <v>2048</v>
      </c>
      <c r="EY681" s="313">
        <v>46177</v>
      </c>
      <c r="EZ681" s="313"/>
      <c r="FA681" s="183"/>
      <c r="FB681" s="313"/>
      <c r="FC681" s="7"/>
      <c r="FD681" s="7" t="s">
        <v>1249</v>
      </c>
      <c r="FE681" s="7">
        <f t="shared" si="139"/>
        <v>21</v>
      </c>
      <c r="FF681" s="72">
        <f t="shared" si="140"/>
        <v>3555</v>
      </c>
      <c r="FG681" t="s">
        <v>3517</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8"/>
      <c r="AF682" s="309" t="s">
        <v>1130</v>
      </c>
      <c r="AG682" s="7" t="s">
        <v>1130</v>
      </c>
      <c r="AH682" s="72" t="s">
        <v>284</v>
      </c>
      <c r="AI682" s="7" t="s">
        <v>1130</v>
      </c>
      <c r="AJ682" s="7" t="s">
        <v>1130</v>
      </c>
      <c r="AK682" s="7" t="s">
        <v>1130</v>
      </c>
      <c r="AL682" s="7">
        <v>2373</v>
      </c>
      <c r="AM682" s="255">
        <v>0</v>
      </c>
      <c r="AN682" s="258">
        <v>147</v>
      </c>
      <c r="AO682" s="306">
        <v>163</v>
      </c>
      <c r="AP682" s="306" t="str">
        <f t="shared" si="136"/>
        <v>FLOW</v>
      </c>
      <c r="AQ682" s="306"/>
      <c r="AR682" s="306"/>
      <c r="AS682" s="306"/>
      <c r="AT682" s="306"/>
      <c r="AU682" s="72" t="s">
        <v>944</v>
      </c>
      <c r="AV682" s="310" t="s">
        <v>285</v>
      </c>
      <c r="AW682" s="304"/>
      <c r="AX682" s="311">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1115</v>
      </c>
      <c r="EU682" s="7" t="s">
        <v>2992</v>
      </c>
      <c r="EV682" s="7" t="s">
        <v>1111</v>
      </c>
      <c r="EW682" s="7" t="s">
        <v>1804</v>
      </c>
      <c r="EX682" s="183" t="s">
        <v>1812</v>
      </c>
      <c r="EY682" s="313">
        <v>46177</v>
      </c>
      <c r="EZ682" s="313"/>
      <c r="FA682" s="183"/>
      <c r="FB682" s="313"/>
      <c r="FC682" s="7"/>
      <c r="FD682" s="7" t="s">
        <v>3276</v>
      </c>
      <c r="FE682" s="7">
        <f t="shared" si="139"/>
        <v>123</v>
      </c>
      <c r="FF682" s="72">
        <f t="shared" si="140"/>
        <v>4666</v>
      </c>
      <c r="FG682" t="s">
        <v>3517</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193</v>
      </c>
      <c r="AP683" s="306" t="str">
        <f t="shared" si="136"/>
        <v>FLOW</v>
      </c>
      <c r="AQ683" s="306"/>
      <c r="AR683" s="306"/>
      <c r="AS683" s="306"/>
      <c r="AT683" s="306"/>
      <c r="AU683" s="72" t="s">
        <v>944</v>
      </c>
      <c r="AV683" s="310" t="s">
        <v>1712</v>
      </c>
      <c r="AW683" s="304" t="s">
        <v>25</v>
      </c>
      <c r="AX683" s="311">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1121</v>
      </c>
      <c r="EU683" s="7" t="s">
        <v>2993</v>
      </c>
      <c r="EV683" s="7" t="s">
        <v>1111</v>
      </c>
      <c r="EW683" s="7" t="s">
        <v>1830</v>
      </c>
      <c r="EX683" s="183" t="s">
        <v>1898</v>
      </c>
      <c r="EY683" s="313">
        <v>46178</v>
      </c>
      <c r="EZ683" s="313"/>
      <c r="FA683" s="183"/>
      <c r="FB683" s="313"/>
      <c r="FC683" s="7"/>
      <c r="FD683" s="7" t="s">
        <v>1240</v>
      </c>
      <c r="FE683" s="7">
        <f t="shared" si="139"/>
        <v>30</v>
      </c>
      <c r="FF683" s="72">
        <f t="shared" si="140"/>
        <v>2721</v>
      </c>
      <c r="FG683" t="s">
        <v>3517</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194</v>
      </c>
      <c r="AP684" s="306" t="str">
        <f t="shared" si="136"/>
        <v>FLOW</v>
      </c>
      <c r="AQ684" s="306"/>
      <c r="AR684" s="306"/>
      <c r="AS684" s="306"/>
      <c r="AT684" s="306"/>
      <c r="AU684" s="72" t="s">
        <v>944</v>
      </c>
      <c r="AV684" s="310" t="s">
        <v>1717</v>
      </c>
      <c r="AW684" s="304" t="s">
        <v>186</v>
      </c>
      <c r="AX684" s="311">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1127</v>
      </c>
      <c r="EU684" s="7" t="s">
        <v>2994</v>
      </c>
      <c r="EV684" s="7" t="s">
        <v>1111</v>
      </c>
      <c r="EW684" s="7" t="s">
        <v>1804</v>
      </c>
      <c r="EX684" s="183" t="s">
        <v>1812</v>
      </c>
      <c r="EY684" s="313">
        <v>46177</v>
      </c>
      <c r="EZ684" s="313"/>
      <c r="FA684" s="183"/>
      <c r="FB684" s="313"/>
      <c r="FC684" s="7"/>
      <c r="FD684" s="7" t="s">
        <v>3478</v>
      </c>
      <c r="FE684" s="7">
        <f t="shared" si="139"/>
        <v>6</v>
      </c>
      <c r="FF684" s="72">
        <f t="shared" si="140"/>
        <v>3625</v>
      </c>
      <c r="FG684" t="s">
        <v>3517</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73</v>
      </c>
      <c r="AP685" s="306" t="str">
        <f t="shared" si="136"/>
        <v>FLOW</v>
      </c>
      <c r="AQ685" s="306"/>
      <c r="AR685" s="306"/>
      <c r="AS685" s="306"/>
      <c r="AT685" s="306"/>
      <c r="AU685" s="72" t="s">
        <v>1794</v>
      </c>
      <c r="AV685" s="310" t="s">
        <v>1722</v>
      </c>
      <c r="AW685" s="304"/>
      <c r="AX685" s="311">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1127</v>
      </c>
      <c r="EU685" s="7" t="s">
        <v>2995</v>
      </c>
      <c r="EV685" s="7" t="s">
        <v>1111</v>
      </c>
      <c r="EW685" s="7" t="s">
        <v>1804</v>
      </c>
      <c r="EX685" s="183" t="s">
        <v>1812</v>
      </c>
      <c r="EY685" s="313">
        <v>46176</v>
      </c>
      <c r="EZ685" s="313"/>
      <c r="FA685" s="183"/>
      <c r="FB685" s="313"/>
      <c r="FC685" s="7"/>
      <c r="FD685" s="7" t="s">
        <v>1248</v>
      </c>
      <c r="FE685" s="7">
        <f t="shared" si="139"/>
        <v>22</v>
      </c>
      <c r="FF685" s="72">
        <f t="shared" si="140"/>
        <v>4443</v>
      </c>
      <c r="FG685" t="s">
        <v>3517</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162</v>
      </c>
      <c r="AP686" s="306" t="str">
        <f t="shared" si="136"/>
        <v>FLOW</v>
      </c>
      <c r="AQ686" s="306"/>
      <c r="AR686" s="306"/>
      <c r="AS686" s="306"/>
      <c r="AT686" s="306"/>
      <c r="AU686" s="72" t="s">
        <v>944</v>
      </c>
      <c r="AV686" s="310" t="s">
        <v>400</v>
      </c>
      <c r="AW686" s="304"/>
      <c r="AX686" s="311">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1116</v>
      </c>
      <c r="EU686" s="7" t="s">
        <v>2996</v>
      </c>
      <c r="EV686" s="7" t="s">
        <v>1111</v>
      </c>
      <c r="EW686" s="7" t="s">
        <v>1832</v>
      </c>
      <c r="EX686" s="183" t="s">
        <v>3616</v>
      </c>
      <c r="EY686" s="313">
        <v>46184</v>
      </c>
      <c r="EZ686" s="313"/>
      <c r="FA686" s="183"/>
      <c r="FB686" s="313"/>
      <c r="FC686" s="7"/>
      <c r="FD686" s="7" t="s">
        <v>3116</v>
      </c>
      <c r="FE686" s="7">
        <f t="shared" si="139"/>
        <v>65</v>
      </c>
      <c r="FF686" s="72">
        <f t="shared" si="140"/>
        <v>1507</v>
      </c>
      <c r="FG686" t="s">
        <v>3517</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132</v>
      </c>
      <c r="AP687" s="306" t="str">
        <f t="shared" si="136"/>
        <v>FLOW</v>
      </c>
      <c r="AQ687" s="306"/>
      <c r="AR687" s="306"/>
      <c r="AS687" s="306"/>
      <c r="AT687" s="306"/>
      <c r="AU687" s="72" t="s">
        <v>944</v>
      </c>
      <c r="AV687" s="310" t="s">
        <v>1471</v>
      </c>
      <c r="AW687" s="304"/>
      <c r="AX687" s="311">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1117</v>
      </c>
      <c r="EU687" s="7" t="s">
        <v>2997</v>
      </c>
      <c r="EV687" s="7" t="s">
        <v>1111</v>
      </c>
      <c r="EW687" s="7" t="s">
        <v>1802</v>
      </c>
      <c r="EX687" s="183" t="s">
        <v>2050</v>
      </c>
      <c r="EY687" s="313">
        <v>46177</v>
      </c>
      <c r="EZ687" s="313"/>
      <c r="FA687" s="183"/>
      <c r="FB687" s="313"/>
      <c r="FC687" s="7"/>
      <c r="FD687" s="7" t="s">
        <v>3478</v>
      </c>
      <c r="FE687" s="7">
        <f t="shared" si="139"/>
        <v>6</v>
      </c>
      <c r="FF687" s="72">
        <f t="shared" si="140"/>
        <v>4580</v>
      </c>
      <c r="FG687" t="s">
        <v>3517</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104</v>
      </c>
      <c r="AP688" s="306" t="str">
        <f t="shared" si="136"/>
        <v>FLOW</v>
      </c>
      <c r="AQ688" s="306"/>
      <c r="AR688" s="306"/>
      <c r="AS688" s="306"/>
      <c r="AT688" s="306"/>
      <c r="AU688" s="72" t="s">
        <v>1794</v>
      </c>
      <c r="AV688" s="310" t="s">
        <v>1025</v>
      </c>
      <c r="AW688" s="304"/>
      <c r="AX688" s="311">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1112</v>
      </c>
      <c r="EU688" s="7" t="s">
        <v>2998</v>
      </c>
      <c r="EV688" s="7" t="s">
        <v>1111</v>
      </c>
      <c r="EW688" s="7" t="s">
        <v>1807</v>
      </c>
      <c r="EX688" s="183" t="s">
        <v>1816</v>
      </c>
      <c r="EY688" s="313">
        <v>46178</v>
      </c>
      <c r="EZ688" s="313"/>
      <c r="FA688" s="183"/>
      <c r="FB688" s="313"/>
      <c r="FC688" s="7"/>
      <c r="FD688" s="7" t="s">
        <v>1252</v>
      </c>
      <c r="FE688" s="7">
        <f t="shared" si="139"/>
        <v>18</v>
      </c>
      <c r="FF688" s="72">
        <f t="shared" si="140"/>
        <v>3377</v>
      </c>
      <c r="FG688" t="s">
        <v>3517</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104</v>
      </c>
      <c r="AP689" s="306" t="str">
        <f t="shared" si="136"/>
        <v>FLOW</v>
      </c>
      <c r="AQ689" s="306"/>
      <c r="AR689" s="306"/>
      <c r="AS689" s="306"/>
      <c r="AT689" s="306"/>
      <c r="AU689" s="72" t="s">
        <v>1794</v>
      </c>
      <c r="AV689" s="310" t="s">
        <v>1045</v>
      </c>
      <c r="AW689" s="304"/>
      <c r="AX689" s="311">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1119</v>
      </c>
      <c r="EU689" s="7" t="s">
        <v>2999</v>
      </c>
      <c r="EV689" s="7" t="s">
        <v>1111</v>
      </c>
      <c r="EW689" s="7" t="e">
        <v>#N/A</v>
      </c>
      <c r="EX689" s="183" t="e">
        <v>#N/A</v>
      </c>
      <c r="EY689" s="313" t="e">
        <v>#N/A</v>
      </c>
      <c r="EZ689" s="313"/>
      <c r="FA689" s="183"/>
      <c r="FB689" s="313"/>
      <c r="FC689" s="7"/>
      <c r="FD689" s="7" t="s">
        <v>3479</v>
      </c>
      <c r="FE689" s="7">
        <f t="shared" si="139"/>
        <v>9</v>
      </c>
      <c r="FF689" s="72">
        <f t="shared" si="140"/>
        <v>3787</v>
      </c>
      <c r="FG689" t="s">
        <v>3518</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131</v>
      </c>
      <c r="AP690" s="306" t="str">
        <f t="shared" si="136"/>
        <v>FLOW</v>
      </c>
      <c r="AQ690" s="306"/>
      <c r="AR690" s="306"/>
      <c r="AS690" s="306"/>
      <c r="AT690" s="306"/>
      <c r="AU690" s="72" t="s">
        <v>944</v>
      </c>
      <c r="AV690" s="310" t="s">
        <v>540</v>
      </c>
      <c r="AW690" s="304" t="s">
        <v>32</v>
      </c>
      <c r="AX690" s="311">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1112</v>
      </c>
      <c r="EU690" s="7" t="s">
        <v>3000</v>
      </c>
      <c r="EV690" s="7" t="s">
        <v>1111</v>
      </c>
      <c r="EW690" s="7" t="s">
        <v>1807</v>
      </c>
      <c r="EX690" s="183" t="s">
        <v>1816</v>
      </c>
      <c r="EY690" s="313">
        <v>46181</v>
      </c>
      <c r="EZ690" s="313"/>
      <c r="FA690" s="183"/>
      <c r="FB690" s="313"/>
      <c r="FC690" s="7"/>
      <c r="FD690" s="7" t="s">
        <v>3480</v>
      </c>
      <c r="FE690" s="7">
        <f t="shared" si="139"/>
        <v>5</v>
      </c>
      <c r="FF690" s="72">
        <f t="shared" si="140"/>
        <v>2799</v>
      </c>
      <c r="FG690" t="s">
        <v>3517</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36"/>
        <v>RB</v>
      </c>
      <c r="AQ691" s="306"/>
      <c r="AR691" s="306"/>
      <c r="AS691" s="306"/>
      <c r="AT691" s="306"/>
      <c r="AU691" s="72" t="s">
        <v>1794</v>
      </c>
      <c r="AV691" s="310" t="s">
        <v>1723</v>
      </c>
      <c r="AW691" s="304"/>
      <c r="AX691" s="311">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1127</v>
      </c>
      <c r="EU691" s="7" t="s">
        <v>3001</v>
      </c>
      <c r="EV691" s="7" t="s">
        <v>1111</v>
      </c>
      <c r="EW691" s="7" t="s">
        <v>1830</v>
      </c>
      <c r="EX691" s="183" t="s">
        <v>1891</v>
      </c>
      <c r="EY691" s="313">
        <v>46177</v>
      </c>
      <c r="EZ691" s="313"/>
      <c r="FA691" s="183"/>
      <c r="FB691" s="313"/>
      <c r="FC691" s="7"/>
      <c r="FD691" s="7" t="s">
        <v>3481</v>
      </c>
      <c r="FE691" s="7">
        <f t="shared" si="139"/>
        <v>43</v>
      </c>
      <c r="FF691" s="72">
        <f t="shared" si="140"/>
        <v>2683</v>
      </c>
      <c r="FG691" t="s">
        <v>3517</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193</v>
      </c>
      <c r="AP692" s="306" t="str">
        <f t="shared" si="136"/>
        <v>FLOW</v>
      </c>
      <c r="AQ692" s="306"/>
      <c r="AR692" s="306"/>
      <c r="AS692" s="306"/>
      <c r="AT692" s="306"/>
      <c r="AU692" s="72" t="s">
        <v>944</v>
      </c>
      <c r="AV692" s="310" t="s">
        <v>617</v>
      </c>
      <c r="AW692" s="304" t="s">
        <v>618</v>
      </c>
      <c r="AX692" s="311">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1127</v>
      </c>
      <c r="EU692" s="7" t="s">
        <v>3002</v>
      </c>
      <c r="EV692" s="7" t="s">
        <v>1111</v>
      </c>
      <c r="EW692" s="7" t="s">
        <v>1802</v>
      </c>
      <c r="EX692" s="183" t="s">
        <v>1901</v>
      </c>
      <c r="EY692" s="313">
        <v>46177</v>
      </c>
      <c r="EZ692" s="313"/>
      <c r="FA692" s="183"/>
      <c r="FB692" s="313"/>
      <c r="FC692" s="7" t="s">
        <v>3628</v>
      </c>
      <c r="FD692" s="7" t="s">
        <v>3197</v>
      </c>
      <c r="FE692" s="7">
        <f t="shared" si="139"/>
        <v>126</v>
      </c>
      <c r="FF692" s="72">
        <f t="shared" si="140"/>
        <v>3632</v>
      </c>
      <c r="FG692" t="s">
        <v>3517</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162</v>
      </c>
      <c r="AP693" s="306" t="str">
        <f t="shared" si="136"/>
        <v>FLOW</v>
      </c>
      <c r="AQ693" s="306"/>
      <c r="AR693" s="306"/>
      <c r="AS693" s="306"/>
      <c r="AT693" s="306"/>
      <c r="AU693" s="72" t="s">
        <v>944</v>
      </c>
      <c r="AV693" s="310" t="s">
        <v>1015</v>
      </c>
      <c r="AW693" s="304" t="s">
        <v>237</v>
      </c>
      <c r="AX693" s="311">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1127</v>
      </c>
      <c r="EU693" s="7" t="s">
        <v>3003</v>
      </c>
      <c r="EV693" s="7" t="s">
        <v>1111</v>
      </c>
      <c r="EW693" s="7" t="s">
        <v>1830</v>
      </c>
      <c r="EX693" s="183" t="s">
        <v>1891</v>
      </c>
      <c r="EY693" s="313">
        <v>46177</v>
      </c>
      <c r="EZ693" s="313"/>
      <c r="FA693" s="183"/>
      <c r="FB693" s="313"/>
      <c r="FC693" s="7"/>
      <c r="FD693" s="7" t="s">
        <v>3478</v>
      </c>
      <c r="FE693" s="7">
        <f t="shared" si="139"/>
        <v>6</v>
      </c>
      <c r="FF693" s="72">
        <f t="shared" si="140"/>
        <v>3446</v>
      </c>
      <c r="FG693" t="s">
        <v>3517</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36"/>
        <v>RB</v>
      </c>
      <c r="AQ694" s="306"/>
      <c r="AR694" s="306"/>
      <c r="AS694" s="306"/>
      <c r="AT694" s="306"/>
      <c r="AU694" s="72" t="s">
        <v>944</v>
      </c>
      <c r="AV694" s="310" t="s">
        <v>1052</v>
      </c>
      <c r="AW694" s="304"/>
      <c r="AX694" s="311">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1124</v>
      </c>
      <c r="EU694" s="7" t="s">
        <v>3004</v>
      </c>
      <c r="EV694" s="7" t="s">
        <v>1111</v>
      </c>
      <c r="EW694" s="7" t="s">
        <v>1807</v>
      </c>
      <c r="EX694" s="183" t="s">
        <v>1865</v>
      </c>
      <c r="EY694" s="313">
        <v>46176</v>
      </c>
      <c r="EZ694" s="313"/>
      <c r="FA694" s="183"/>
      <c r="FB694" s="313"/>
      <c r="FC694" s="7"/>
      <c r="FD694" s="7" t="s">
        <v>3123</v>
      </c>
      <c r="FE694" s="7">
        <f t="shared" si="139"/>
        <v>47</v>
      </c>
      <c r="FF694" s="72">
        <f t="shared" si="140"/>
        <v>5449</v>
      </c>
      <c r="FG694" t="s">
        <v>3517</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36"/>
        <v>RB</v>
      </c>
      <c r="AQ695" s="306"/>
      <c r="AR695" s="306"/>
      <c r="AS695" s="306"/>
      <c r="AT695" s="306"/>
      <c r="AU695" s="72" t="s">
        <v>1794</v>
      </c>
      <c r="AV695" s="310" t="s">
        <v>1720</v>
      </c>
      <c r="AW695" s="304"/>
      <c r="AX695" s="311">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1116</v>
      </c>
      <c r="EU695" s="7" t="s">
        <v>3005</v>
      </c>
      <c r="EV695" s="7" t="s">
        <v>1111</v>
      </c>
      <c r="EW695" s="7" t="s">
        <v>2051</v>
      </c>
      <c r="EX695" s="183" t="s">
        <v>1966</v>
      </c>
      <c r="EY695" s="313">
        <v>46179</v>
      </c>
      <c r="EZ695" s="313"/>
      <c r="FA695" s="183"/>
      <c r="FB695" s="313"/>
      <c r="FC695" s="7"/>
      <c r="FD695" s="7" t="s">
        <v>1245</v>
      </c>
      <c r="FE695" s="7">
        <f t="shared" si="139"/>
        <v>25</v>
      </c>
      <c r="FF695" s="72">
        <f t="shared" si="140"/>
        <v>3294</v>
      </c>
      <c r="FG695" t="s">
        <v>3517</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193</v>
      </c>
      <c r="AP696" s="306" t="str">
        <f t="shared" si="136"/>
        <v>FLOW</v>
      </c>
      <c r="AQ696" s="306"/>
      <c r="AR696" s="306"/>
      <c r="AS696" s="306"/>
      <c r="AT696" s="306"/>
      <c r="AU696" s="72" t="s">
        <v>944</v>
      </c>
      <c r="AV696" s="310" t="s">
        <v>1713</v>
      </c>
      <c r="AW696" s="304" t="s">
        <v>99</v>
      </c>
      <c r="AX696" s="311">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1128</v>
      </c>
      <c r="EU696" s="7" t="s">
        <v>3006</v>
      </c>
      <c r="EV696" s="7" t="s">
        <v>1111</v>
      </c>
      <c r="EW696" s="7" t="s">
        <v>1809</v>
      </c>
      <c r="EX696" s="183" t="s">
        <v>2052</v>
      </c>
      <c r="EY696" s="313">
        <v>46178</v>
      </c>
      <c r="EZ696" s="313"/>
      <c r="FA696" s="183"/>
      <c r="FB696" s="313"/>
      <c r="FC696" s="7"/>
      <c r="FD696" s="7" t="s">
        <v>3482</v>
      </c>
      <c r="FE696" s="7">
        <f t="shared" si="139"/>
        <v>40</v>
      </c>
      <c r="FF696" s="72">
        <f t="shared" si="140"/>
        <v>3334</v>
      </c>
      <c r="FG696" t="s">
        <v>3517</v>
      </c>
    </row>
    <row r="697" spans="1:163" ht="17.25">
      <c r="A697" s="72">
        <v>462075900</v>
      </c>
      <c r="B697" s="304" t="s">
        <v>1618</v>
      </c>
      <c r="C697" s="72" t="s">
        <v>1776</v>
      </c>
      <c r="D697" s="72" t="s">
        <v>3626</v>
      </c>
      <c r="E697" s="72">
        <v>456</v>
      </c>
      <c r="F697" s="72"/>
      <c r="G697" s="306"/>
      <c r="H697" s="306"/>
      <c r="I697" s="72">
        <v>4345</v>
      </c>
      <c r="J697" s="72">
        <v>0</v>
      </c>
      <c r="K697" s="258">
        <f t="shared" si="143"/>
        <v>6</v>
      </c>
      <c r="L697" s="258">
        <f t="shared" si="133"/>
        <v>3895</v>
      </c>
      <c r="M697" s="315">
        <v>2</v>
      </c>
      <c r="N697" s="72" t="s">
        <v>1283</v>
      </c>
      <c r="O697" s="72" t="s">
        <v>1282</v>
      </c>
      <c r="P697" s="72" t="s">
        <v>325</v>
      </c>
      <c r="Q697" s="255">
        <v>0</v>
      </c>
      <c r="R697" s="66">
        <v>6</v>
      </c>
      <c r="S697" s="66">
        <f t="shared" si="144"/>
        <v>0</v>
      </c>
      <c r="T697" s="66">
        <v>450</v>
      </c>
      <c r="U697" s="4" t="s">
        <v>1130</v>
      </c>
      <c r="V697" s="5">
        <f t="shared" si="141"/>
        <v>0</v>
      </c>
      <c r="W697" s="5">
        <f t="shared" si="142"/>
        <v>0</v>
      </c>
      <c r="X697" s="5" t="str">
        <f t="shared" si="134"/>
        <v>RB</v>
      </c>
      <c r="Y697" s="72" t="str">
        <f t="shared" si="135"/>
        <v>PAID</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73</v>
      </c>
      <c r="AP697" s="306" t="str">
        <f t="shared" si="136"/>
        <v>FLOW</v>
      </c>
      <c r="AQ697" s="306"/>
      <c r="AR697" s="306"/>
      <c r="AS697" s="306"/>
      <c r="AT697" s="306"/>
      <c r="AU697" s="72" t="s">
        <v>1794</v>
      </c>
      <c r="AV697" s="310" t="s">
        <v>1721</v>
      </c>
      <c r="AW697" s="304"/>
      <c r="AX697" s="311">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1128</v>
      </c>
      <c r="EU697" s="7" t="s">
        <v>3007</v>
      </c>
      <c r="EV697" s="7" t="s">
        <v>1111</v>
      </c>
      <c r="EW697" s="7" t="s">
        <v>1830</v>
      </c>
      <c r="EX697" s="183" t="s">
        <v>2043</v>
      </c>
      <c r="EY697" s="313">
        <v>46179</v>
      </c>
      <c r="EZ697" s="313"/>
      <c r="FA697" s="183"/>
      <c r="FB697" s="313"/>
      <c r="FC697" s="7"/>
      <c r="FD697" s="7" t="s">
        <v>3478</v>
      </c>
      <c r="FE697" s="7">
        <f t="shared" si="139"/>
        <v>6</v>
      </c>
      <c r="FF697" s="72">
        <f t="shared" si="140"/>
        <v>4351</v>
      </c>
      <c r="FG697" t="s">
        <v>3517</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163</v>
      </c>
      <c r="AP698" s="306" t="str">
        <f t="shared" si="136"/>
        <v>FLOW</v>
      </c>
      <c r="AQ698" s="306"/>
      <c r="AR698" s="306"/>
      <c r="AS698" s="306"/>
      <c r="AT698" s="306"/>
      <c r="AU698" s="72" t="s">
        <v>944</v>
      </c>
      <c r="AV698" s="310" t="s">
        <v>1041</v>
      </c>
      <c r="AW698" s="304"/>
      <c r="AX698" s="311">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1127</v>
      </c>
      <c r="EU698" s="7" t="s">
        <v>3008</v>
      </c>
      <c r="EV698" s="7" t="s">
        <v>1111</v>
      </c>
      <c r="EW698" s="7" t="s">
        <v>1804</v>
      </c>
      <c r="EX698" s="183" t="s">
        <v>1812</v>
      </c>
      <c r="EY698" s="313">
        <v>46176</v>
      </c>
      <c r="EZ698" s="313"/>
      <c r="FA698" s="183"/>
      <c r="FB698" s="313"/>
      <c r="FC698" s="7"/>
      <c r="FD698" s="7" t="s">
        <v>3483</v>
      </c>
      <c r="FE698" s="7">
        <f t="shared" si="139"/>
        <v>213</v>
      </c>
      <c r="FF698" s="72">
        <f t="shared" si="140"/>
        <v>5767</v>
      </c>
      <c r="FG698" t="s">
        <v>3517</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162</v>
      </c>
      <c r="AP699" s="306" t="str">
        <f t="shared" si="136"/>
        <v>FLOW</v>
      </c>
      <c r="AQ699" s="306"/>
      <c r="AR699" s="306"/>
      <c r="AS699" s="306"/>
      <c r="AT699" s="306"/>
      <c r="AU699" s="72" t="s">
        <v>944</v>
      </c>
      <c r="AV699" s="310" t="s">
        <v>719</v>
      </c>
      <c r="AW699" s="304" t="s">
        <v>720</v>
      </c>
      <c r="AX699" s="311">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1127</v>
      </c>
      <c r="EU699" s="7" t="s">
        <v>3009</v>
      </c>
      <c r="EV699" s="7" t="s">
        <v>1111</v>
      </c>
      <c r="EW699" s="7" t="s">
        <v>1809</v>
      </c>
      <c r="EX699" s="183" t="s">
        <v>1852</v>
      </c>
      <c r="EY699" s="313">
        <v>46176</v>
      </c>
      <c r="EZ699" s="313"/>
      <c r="FA699" s="183"/>
      <c r="FB699" s="313"/>
      <c r="FC699" s="7"/>
      <c r="FD699" s="7" t="s">
        <v>3159</v>
      </c>
      <c r="FE699" s="7">
        <f t="shared" si="139"/>
        <v>149</v>
      </c>
      <c r="FF699" s="72">
        <f t="shared" si="140"/>
        <v>3398</v>
      </c>
      <c r="FG699" t="s">
        <v>3517</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73</v>
      </c>
      <c r="AP700" s="306" t="str">
        <f t="shared" si="136"/>
        <v>FLOW</v>
      </c>
      <c r="AQ700" s="306"/>
      <c r="AR700" s="306"/>
      <c r="AS700" s="306"/>
      <c r="AT700" s="306"/>
      <c r="AU700" s="72" t="s">
        <v>1794</v>
      </c>
      <c r="AV700" s="310" t="s">
        <v>1719</v>
      </c>
      <c r="AW700" s="304"/>
      <c r="AX700" s="311">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1119</v>
      </c>
      <c r="EU700" s="7" t="s">
        <v>3010</v>
      </c>
      <c r="EV700" s="7" t="s">
        <v>1111</v>
      </c>
      <c r="EW700" s="7" t="e">
        <v>#N/A</v>
      </c>
      <c r="EX700" s="183" t="e">
        <v>#N/A</v>
      </c>
      <c r="EY700" s="313" t="e">
        <v>#N/A</v>
      </c>
      <c r="EZ700" s="313"/>
      <c r="FA700" s="183"/>
      <c r="FB700" s="313"/>
      <c r="FC700" s="7"/>
      <c r="FD700" s="7" t="s">
        <v>1247</v>
      </c>
      <c r="FE700" s="7">
        <f t="shared" si="139"/>
        <v>23</v>
      </c>
      <c r="FF700" s="72">
        <f t="shared" si="140"/>
        <v>3817</v>
      </c>
      <c r="FG700" t="s">
        <v>3518</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36"/>
        <v>RB</v>
      </c>
      <c r="AQ701" s="306"/>
      <c r="AR701" s="306"/>
      <c r="AS701" s="306"/>
      <c r="AT701" s="306"/>
      <c r="AU701" s="72" t="s">
        <v>1794</v>
      </c>
      <c r="AV701" s="310"/>
      <c r="AW701" s="304" t="s">
        <v>44</v>
      </c>
      <c r="AX701" s="311">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1117</v>
      </c>
      <c r="EU701" s="7" t="s">
        <v>3011</v>
      </c>
      <c r="EV701" s="7" t="s">
        <v>1111</v>
      </c>
      <c r="EW701" s="7" t="s">
        <v>1802</v>
      </c>
      <c r="EX701" s="183" t="s">
        <v>1897</v>
      </c>
      <c r="EY701" s="313">
        <v>46179</v>
      </c>
      <c r="EZ701" s="313"/>
      <c r="FA701" s="183"/>
      <c r="FB701" s="313"/>
      <c r="FC701" s="7"/>
      <c r="FD701" s="7" t="s">
        <v>3484</v>
      </c>
      <c r="FE701" s="7">
        <f t="shared" si="139"/>
        <v>38</v>
      </c>
      <c r="FF701" s="72">
        <f t="shared" si="140"/>
        <v>3075</v>
      </c>
      <c r="FG701" t="s">
        <v>3517</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72</v>
      </c>
      <c r="AP702" s="306" t="str">
        <f t="shared" si="136"/>
        <v>FLOW</v>
      </c>
      <c r="AQ702" s="306"/>
      <c r="AR702" s="306"/>
      <c r="AS702" s="306"/>
      <c r="AT702" s="306"/>
      <c r="AU702" s="72" t="s">
        <v>1794</v>
      </c>
      <c r="AV702" s="310" t="s">
        <v>807</v>
      </c>
      <c r="AW702" s="304" t="s">
        <v>75</v>
      </c>
      <c r="AX702" s="311">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1120</v>
      </c>
      <c r="EU702" s="7" t="s">
        <v>3012</v>
      </c>
      <c r="EV702" s="7" t="s">
        <v>1111</v>
      </c>
      <c r="EW702" s="7" t="s">
        <v>1804</v>
      </c>
      <c r="EX702" s="183" t="s">
        <v>1812</v>
      </c>
      <c r="EY702" s="313">
        <v>46177</v>
      </c>
      <c r="EZ702" s="313"/>
      <c r="FA702" s="183"/>
      <c r="FB702" s="313"/>
      <c r="FC702" s="7"/>
      <c r="FD702" s="7" t="s">
        <v>3485</v>
      </c>
      <c r="FE702" s="7">
        <f t="shared" si="139"/>
        <v>139.58000000000001</v>
      </c>
      <c r="FF702" s="72">
        <f t="shared" si="140"/>
        <v>6115.58</v>
      </c>
      <c r="FG702" t="s">
        <v>3517</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73</v>
      </c>
      <c r="AP703" s="306" t="str">
        <f t="shared" si="136"/>
        <v>FLOW</v>
      </c>
      <c r="AQ703" s="306"/>
      <c r="AR703" s="306"/>
      <c r="AS703" s="306"/>
      <c r="AT703" s="306"/>
      <c r="AU703" s="72" t="s">
        <v>944</v>
      </c>
      <c r="AV703" s="310" t="s">
        <v>1718</v>
      </c>
      <c r="AW703" s="304"/>
      <c r="AX703" s="311">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1114</v>
      </c>
      <c r="EU703" s="7" t="s">
        <v>3013</v>
      </c>
      <c r="EV703" s="7" t="s">
        <v>1111</v>
      </c>
      <c r="EW703" s="7" t="s">
        <v>1830</v>
      </c>
      <c r="EX703" s="183" t="s">
        <v>2053</v>
      </c>
      <c r="EY703" s="313">
        <v>46176</v>
      </c>
      <c r="EZ703" s="313"/>
      <c r="FA703" s="183"/>
      <c r="FB703" s="313"/>
      <c r="FC703" s="7" t="s">
        <v>3628</v>
      </c>
      <c r="FD703" s="7" t="s">
        <v>3476</v>
      </c>
      <c r="FE703" s="7">
        <f t="shared" si="139"/>
        <v>2</v>
      </c>
      <c r="FF703" s="72">
        <f t="shared" si="140"/>
        <v>3137</v>
      </c>
      <c r="FG703" t="s">
        <v>3517</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8"/>
      <c r="AF704" s="309" t="s">
        <v>1130</v>
      </c>
      <c r="AG704" s="7" t="s">
        <v>1130</v>
      </c>
      <c r="AH704" s="72" t="s">
        <v>901</v>
      </c>
      <c r="AI704" s="7" t="s">
        <v>1130</v>
      </c>
      <c r="AJ704" s="7" t="s">
        <v>1130</v>
      </c>
      <c r="AK704" s="7" t="s">
        <v>1130</v>
      </c>
      <c r="AL704" s="7">
        <v>4053</v>
      </c>
      <c r="AM704" s="255">
        <v>0</v>
      </c>
      <c r="AN704" s="258">
        <v>116</v>
      </c>
      <c r="AO704" s="306">
        <v>132</v>
      </c>
      <c r="AP704" s="306" t="str">
        <f t="shared" ref="AP704:AP706" si="145">IF(AO704=0,"RB",IF(AO704&lt;AN704,"STABLE",IF(AO704&gt;AN704,"FLOW","SAME")))</f>
        <v>FLOW</v>
      </c>
      <c r="AQ704" s="306"/>
      <c r="AR704" s="306"/>
      <c r="AS704" s="306"/>
      <c r="AT704" s="306"/>
      <c r="AU704" s="72" t="s">
        <v>944</v>
      </c>
      <c r="AV704" s="310" t="s">
        <v>902</v>
      </c>
      <c r="AW704" s="304"/>
      <c r="AX704" s="311">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1114</v>
      </c>
      <c r="EU704" s="7" t="s">
        <v>3014</v>
      </c>
      <c r="EV704" s="7" t="s">
        <v>1111</v>
      </c>
      <c r="EW704" s="7" t="s">
        <v>1832</v>
      </c>
      <c r="EX704" s="183" t="s">
        <v>2054</v>
      </c>
      <c r="EY704" s="313">
        <v>46177</v>
      </c>
      <c r="EZ704" s="313"/>
      <c r="FA704" s="183"/>
      <c r="FB704" s="313"/>
      <c r="FC704" s="7"/>
      <c r="FD704" s="7" t="s">
        <v>3125</v>
      </c>
      <c r="FE704" s="7">
        <f t="shared" si="139"/>
        <v>3</v>
      </c>
      <c r="FF704" s="72">
        <f t="shared" si="140"/>
        <v>4995</v>
      </c>
      <c r="FG704" t="s">
        <v>3517</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193</v>
      </c>
      <c r="AP705" s="306" t="str">
        <f t="shared" si="145"/>
        <v>FLOW</v>
      </c>
      <c r="AQ705" s="306"/>
      <c r="AR705" s="306"/>
      <c r="AS705" s="306"/>
      <c r="AT705" s="306"/>
      <c r="AU705" s="72" t="s">
        <v>944</v>
      </c>
      <c r="AV705" s="310" t="s">
        <v>1715</v>
      </c>
      <c r="AW705" s="304" t="s">
        <v>523</v>
      </c>
      <c r="AX705" s="311">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1126</v>
      </c>
      <c r="EU705" s="7" t="s">
        <v>3015</v>
      </c>
      <c r="EV705" s="7" t="s">
        <v>1111</v>
      </c>
      <c r="EW705" s="7" t="s">
        <v>1849</v>
      </c>
      <c r="EX705" s="183" t="s">
        <v>1810</v>
      </c>
      <c r="EY705" s="313">
        <v>46177</v>
      </c>
      <c r="EZ705" s="313"/>
      <c r="FA705" s="183"/>
      <c r="FB705" s="313"/>
      <c r="FC705" s="7"/>
      <c r="FD705" s="7" t="s">
        <v>1247</v>
      </c>
      <c r="FE705" s="7">
        <f t="shared" ref="FE705:FE706" si="147">IF((J705+R705)&lt;=I705+R705,(J705+R705),((I705-(I705*(M705+1)-(I705+J705)))+R705))</f>
        <v>23</v>
      </c>
      <c r="FF705" s="72">
        <f t="shared" ref="FF705:FF706" si="148">I705+J705+FD705</f>
        <v>3212</v>
      </c>
      <c r="FG705" t="s">
        <v>3517</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131</v>
      </c>
      <c r="AP706" s="306" t="str">
        <f t="shared" si="145"/>
        <v>FLOW</v>
      </c>
      <c r="AQ706" s="306"/>
      <c r="AR706" s="306"/>
      <c r="AS706" s="306"/>
      <c r="AT706" s="306"/>
      <c r="AU706" s="72" t="s">
        <v>944</v>
      </c>
      <c r="AV706" s="310" t="s">
        <v>914</v>
      </c>
      <c r="AW706" s="304"/>
      <c r="AX706" s="311">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1126</v>
      </c>
      <c r="EU706" s="7" t="s">
        <v>3016</v>
      </c>
      <c r="EV706" s="7" t="s">
        <v>1111</v>
      </c>
      <c r="EW706" s="7" t="s">
        <v>1809</v>
      </c>
      <c r="EX706" s="183" t="s">
        <v>1810</v>
      </c>
      <c r="EY706" s="313">
        <v>46178</v>
      </c>
      <c r="EZ706" s="313"/>
      <c r="FA706" s="183"/>
      <c r="FB706" s="313"/>
      <c r="FC706" s="7"/>
      <c r="FD706" s="7" t="s">
        <v>3486</v>
      </c>
      <c r="FE706" s="7">
        <f t="shared" si="147"/>
        <v>133</v>
      </c>
      <c r="FF706" s="72">
        <f t="shared" si="148"/>
        <v>1801</v>
      </c>
      <c r="FG706" t="s">
        <v>3517</v>
      </c>
    </row>
  </sheetData>
  <sortState xmlns:xlrd2="http://schemas.microsoft.com/office/spreadsheetml/2017/richdata2" ref="A2:FF706">
    <sortCondition descending="1" ref="Q2:Q706"/>
  </sortState>
  <conditionalFormatting sqref="A1">
    <cfRule type="duplicateValues" dxfId="8657" priority="14"/>
  </conditionalFormatting>
  <conditionalFormatting sqref="A1:A1048576">
    <cfRule type="duplicateValues" dxfId="8656" priority="13"/>
  </conditionalFormatting>
  <conditionalFormatting sqref="A567:A706">
    <cfRule type="duplicateValues" dxfId="8655" priority="506"/>
  </conditionalFormatting>
  <conditionalFormatting sqref="M2:M706">
    <cfRule type="expression" dxfId="8654" priority="342">
      <formula>AND(LEN(#REF!)&gt;0,#REF!&lt;#REF!,#REF!&gt;=#REF!)</formula>
    </cfRule>
  </conditionalFormatting>
  <conditionalFormatting sqref="M3:M6 M8:M109 M111:M121 M123:M136 M138:M141 M144:M148 M150:M167 M169:M192 M194:M313 M316:M346 M348:M353 M355:M451 M453:M464 M466:M479 M481:M565">
    <cfRule type="expression" dxfId="8653" priority="372">
      <formula>AND(LEN($E4)&gt;0,$E4&lt;$K4,#REF!&gt;=$AM4)</formula>
    </cfRule>
  </conditionalFormatting>
  <conditionalFormatting sqref="M567">
    <cfRule type="expression" dxfId="8652" priority="381">
      <formula>AND(LEN($E568)&gt;0,$E568&lt;$M568,$AP568&gt;=$AO568)</formula>
    </cfRule>
  </conditionalFormatting>
  <conditionalFormatting sqref="M568:M593 M595:M598 M600:M650 M652:M663 M665:M667 M669:M676 M678:M700 M702:M9243">
    <cfRule type="expression" dxfId="8651" priority="376">
      <formula>AND(LEN($E569)&gt;0,$E569&lt;$K569,$AO569&gt;=$AN569)</formula>
    </cfRule>
  </conditionalFormatting>
  <conditionalFormatting sqref="N2:N706">
    <cfRule type="expression" dxfId="8650" priority="377">
      <formula>AND(LEN($E2)&gt;0,$E2&lt;$K2,$AO2&gt;$AN2)</formula>
    </cfRule>
  </conditionalFormatting>
  <conditionalFormatting sqref="N567">
    <cfRule type="expression" dxfId="8649" priority="382">
      <formula>AND(LEN($E568)&gt;0,$E568&lt;$M568,$AP568&gt;=$AO568)</formula>
    </cfRule>
  </conditionalFormatting>
  <conditionalFormatting sqref="N568:N593 N595:N598 N600:N650 N652:N663 N665:N667 N669:N676 N678:N700">
    <cfRule type="expression" dxfId="8648" priority="379">
      <formula>AND(LEN($E569)&gt;0,$E569&lt;$K569,$AO569&gt;=$AN569)</formula>
    </cfRule>
  </conditionalFormatting>
  <conditionalFormatting sqref="N594 N599 N651 N664 N668 N677 N701:N706">
    <cfRule type="expression" dxfId="8647" priority="406">
      <formula>AND(LEN(#REF!)&gt;0,#REF!&lt;#REF!,#REF!&gt;=#REF!)</formula>
    </cfRule>
  </conditionalFormatting>
  <conditionalFormatting sqref="N707:N9243">
    <cfRule type="expression" dxfId="8646"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2026-06-20T11:55:01Z</dcterms:modified>
</cp:coreProperties>
</file>