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ryn\Desktop\"/>
    </mc:Choice>
  </mc:AlternateContent>
  <bookViews>
    <workbookView xWindow="0" yWindow="0" windowWidth="19400" windowHeight="7750" firstSheet="6" activeTab="9"/>
  </bookViews>
  <sheets>
    <sheet name="Calibration Curve" sheetId="10" r:id="rId1"/>
    <sheet name="25 C" sheetId="1" r:id="rId2"/>
    <sheet name="25 C averages and standard devs" sheetId="2" r:id="rId3"/>
    <sheet name="30 C" sheetId="3" r:id="rId4"/>
    <sheet name="30 C averages and standard" sheetId="4" r:id="rId5"/>
    <sheet name="Calibration Curve graph" sheetId="11" r:id="rId6"/>
    <sheet name="25C graph" sheetId="6" r:id="rId7"/>
    <sheet name="30C graph" sheetId="7" r:id="rId8"/>
    <sheet name="Cell density w T" sheetId="8" r:id="rId9"/>
    <sheet name="xanthan graphically" sheetId="9" r:id="rId10"/>
  </sheets>
  <calcPr calcId="171027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2" i="2"/>
  <c r="E3" i="4"/>
  <c r="E4" i="4"/>
  <c r="E5" i="4"/>
  <c r="E6" i="4"/>
  <c r="E7" i="4"/>
  <c r="E8" i="4"/>
  <c r="E9" i="4"/>
  <c r="E10" i="4"/>
  <c r="E11" i="4"/>
  <c r="E12" i="4"/>
  <c r="E13" i="4"/>
  <c r="E2" i="4"/>
  <c r="I4" i="4"/>
  <c r="D4" i="4"/>
  <c r="G11" i="4"/>
  <c r="B11" i="4"/>
  <c r="G6" i="4"/>
  <c r="B6" i="4"/>
  <c r="G2" i="4"/>
  <c r="H2" i="4"/>
  <c r="I2" i="4"/>
  <c r="G3" i="4"/>
  <c r="H3" i="4"/>
  <c r="I3" i="4"/>
  <c r="G4" i="4"/>
  <c r="H4" i="4"/>
  <c r="G5" i="4"/>
  <c r="H5" i="4"/>
  <c r="I5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H11" i="4"/>
  <c r="I11" i="4"/>
  <c r="G12" i="4"/>
  <c r="H12" i="4"/>
  <c r="I12" i="4"/>
  <c r="G13" i="4"/>
  <c r="H13" i="4"/>
  <c r="I13" i="4"/>
  <c r="F13" i="4"/>
  <c r="F12" i="4"/>
  <c r="F11" i="4"/>
  <c r="F10" i="4"/>
  <c r="F9" i="4"/>
  <c r="F8" i="4"/>
  <c r="F7" i="4"/>
  <c r="F6" i="4"/>
  <c r="F5" i="4"/>
  <c r="F4" i="4"/>
  <c r="F3" i="4"/>
  <c r="F2" i="4"/>
  <c r="B2" i="4"/>
  <c r="C2" i="4"/>
  <c r="D2" i="4"/>
  <c r="B3" i="4"/>
  <c r="B32" i="4" s="1"/>
  <c r="C3" i="4"/>
  <c r="D3" i="4"/>
  <c r="B4" i="4"/>
  <c r="C4" i="4"/>
  <c r="C33" i="4" s="1"/>
  <c r="B5" i="4"/>
  <c r="C5" i="4"/>
  <c r="D5" i="4"/>
  <c r="D34" i="4" s="1"/>
  <c r="C6" i="4"/>
  <c r="D6" i="4"/>
  <c r="B7" i="4"/>
  <c r="B36" i="4" s="1"/>
  <c r="C7" i="4"/>
  <c r="D7" i="4"/>
  <c r="B8" i="4"/>
  <c r="C8" i="4"/>
  <c r="C37" i="4" s="1"/>
  <c r="D8" i="4"/>
  <c r="B9" i="4"/>
  <c r="C9" i="4"/>
  <c r="D9" i="4"/>
  <c r="D38" i="4" s="1"/>
  <c r="B10" i="4"/>
  <c r="C10" i="4"/>
  <c r="D10" i="4"/>
  <c r="C11" i="4"/>
  <c r="D11" i="4"/>
  <c r="B12" i="4"/>
  <c r="C12" i="4"/>
  <c r="C41" i="4" s="1"/>
  <c r="D12" i="4"/>
  <c r="B13" i="4"/>
  <c r="C13" i="4"/>
  <c r="D13" i="4"/>
  <c r="D42" i="4" s="1"/>
  <c r="A13" i="4"/>
  <c r="A12" i="4"/>
  <c r="A11" i="4"/>
  <c r="A10" i="4"/>
  <c r="A9" i="4"/>
  <c r="A8" i="4"/>
  <c r="A7" i="4"/>
  <c r="A6" i="4"/>
  <c r="A5" i="4"/>
  <c r="A4" i="4"/>
  <c r="A3" i="4"/>
  <c r="A2" i="4"/>
  <c r="C42" i="4"/>
  <c r="B42" i="4"/>
  <c r="D41" i="4"/>
  <c r="B41" i="4"/>
  <c r="D40" i="4"/>
  <c r="C40" i="4"/>
  <c r="D39" i="4"/>
  <c r="C39" i="4"/>
  <c r="B39" i="4"/>
  <c r="C38" i="4"/>
  <c r="B38" i="4"/>
  <c r="D37" i="4"/>
  <c r="B37" i="4"/>
  <c r="D36" i="4"/>
  <c r="C36" i="4"/>
  <c r="C35" i="4"/>
  <c r="C34" i="4"/>
  <c r="B34" i="4"/>
  <c r="B33" i="4"/>
  <c r="D32" i="4"/>
  <c r="C32" i="4"/>
  <c r="D31" i="4"/>
  <c r="C31" i="4"/>
  <c r="B31" i="4"/>
  <c r="B40" i="4" l="1"/>
  <c r="B35" i="4"/>
  <c r="A42" i="4"/>
  <c r="A41" i="4"/>
  <c r="A40" i="4"/>
  <c r="A25" i="4"/>
  <c r="A24" i="4"/>
  <c r="A37" i="4"/>
  <c r="A22" i="4"/>
  <c r="A35" i="4"/>
  <c r="A20" i="4"/>
  <c r="A33" i="4"/>
  <c r="A18" i="4"/>
  <c r="A17" i="4"/>
  <c r="A19" i="4"/>
  <c r="A21" i="4"/>
  <c r="A23" i="4"/>
  <c r="A26" i="4"/>
  <c r="A28" i="4"/>
  <c r="A32" i="4"/>
  <c r="A34" i="4"/>
  <c r="A36" i="4"/>
  <c r="A38" i="4"/>
  <c r="B17" i="4"/>
  <c r="B18" i="4"/>
  <c r="B19" i="4"/>
  <c r="B20" i="4"/>
  <c r="B21" i="4"/>
  <c r="B22" i="4"/>
  <c r="B23" i="4"/>
  <c r="B24" i="4"/>
  <c r="B25" i="4"/>
  <c r="B26" i="4"/>
  <c r="B27" i="4"/>
  <c r="B28" i="4"/>
  <c r="A27" i="4"/>
  <c r="A31" i="4"/>
  <c r="A39" i="4"/>
  <c r="C17" i="4"/>
  <c r="C18" i="4"/>
  <c r="C19" i="4"/>
  <c r="C20" i="4"/>
  <c r="C21" i="4"/>
  <c r="C22" i="4"/>
  <c r="C23" i="4"/>
  <c r="C24" i="4"/>
  <c r="C25" i="4"/>
  <c r="C26" i="4"/>
  <c r="C27" i="4"/>
  <c r="C28" i="4"/>
  <c r="D17" i="4"/>
  <c r="D18" i="4"/>
  <c r="D20" i="4"/>
  <c r="D22" i="4"/>
  <c r="D23" i="4"/>
  <c r="D24" i="4"/>
  <c r="D25" i="4"/>
  <c r="D26" i="4"/>
  <c r="D27" i="4"/>
  <c r="D28" i="4"/>
  <c r="I6" i="2"/>
  <c r="D6" i="2"/>
  <c r="I13" i="2"/>
  <c r="H13" i="2"/>
  <c r="G13" i="2"/>
  <c r="F13" i="2"/>
  <c r="D13" i="2"/>
  <c r="D42" i="2" s="1"/>
  <c r="C13" i="2"/>
  <c r="C42" i="2" s="1"/>
  <c r="B13" i="2"/>
  <c r="B42" i="2" s="1"/>
  <c r="A13" i="2"/>
  <c r="A42" i="2" s="1"/>
  <c r="I12" i="2"/>
  <c r="H12" i="2"/>
  <c r="G12" i="2"/>
  <c r="F12" i="2"/>
  <c r="D12" i="2"/>
  <c r="D41" i="2" s="1"/>
  <c r="C12" i="2"/>
  <c r="C41" i="2" s="1"/>
  <c r="B12" i="2"/>
  <c r="B41" i="2" s="1"/>
  <c r="A12" i="2"/>
  <c r="A41" i="2" s="1"/>
  <c r="I11" i="2"/>
  <c r="H11" i="2"/>
  <c r="G11" i="2"/>
  <c r="F11" i="2"/>
  <c r="D11" i="2"/>
  <c r="D40" i="2" s="1"/>
  <c r="C11" i="2"/>
  <c r="C40" i="2" s="1"/>
  <c r="B11" i="2"/>
  <c r="B40" i="2" s="1"/>
  <c r="A11" i="2"/>
  <c r="A40" i="2" s="1"/>
  <c r="I10" i="2"/>
  <c r="H10" i="2"/>
  <c r="G10" i="2"/>
  <c r="F10" i="2"/>
  <c r="D10" i="2"/>
  <c r="D39" i="2" s="1"/>
  <c r="C10" i="2"/>
  <c r="C39" i="2" s="1"/>
  <c r="B10" i="2"/>
  <c r="B39" i="2" s="1"/>
  <c r="A10" i="2"/>
  <c r="A39" i="2" s="1"/>
  <c r="I9" i="2"/>
  <c r="H9" i="2"/>
  <c r="G9" i="2"/>
  <c r="F9" i="2"/>
  <c r="D9" i="2"/>
  <c r="D38" i="2" s="1"/>
  <c r="C9" i="2"/>
  <c r="C38" i="2" s="1"/>
  <c r="B9" i="2"/>
  <c r="B38" i="2" s="1"/>
  <c r="A9" i="2"/>
  <c r="A38" i="2" s="1"/>
  <c r="I8" i="2"/>
  <c r="H8" i="2"/>
  <c r="G8" i="2"/>
  <c r="F8" i="2"/>
  <c r="D8" i="2"/>
  <c r="D37" i="2" s="1"/>
  <c r="C8" i="2"/>
  <c r="C37" i="2" s="1"/>
  <c r="B8" i="2"/>
  <c r="B37" i="2" s="1"/>
  <c r="A8" i="2"/>
  <c r="A37" i="2" s="1"/>
  <c r="I7" i="2"/>
  <c r="H7" i="2"/>
  <c r="G7" i="2"/>
  <c r="F7" i="2"/>
  <c r="D7" i="2"/>
  <c r="D36" i="2" s="1"/>
  <c r="C7" i="2"/>
  <c r="C36" i="2" s="1"/>
  <c r="B7" i="2"/>
  <c r="B36" i="2" s="1"/>
  <c r="A7" i="2"/>
  <c r="A36" i="2" s="1"/>
  <c r="H6" i="2"/>
  <c r="G6" i="2"/>
  <c r="F6" i="2"/>
  <c r="C6" i="2"/>
  <c r="C35" i="2" s="1"/>
  <c r="B6" i="2"/>
  <c r="B35" i="2" s="1"/>
  <c r="A6" i="2"/>
  <c r="A35" i="2" s="1"/>
  <c r="I5" i="2"/>
  <c r="H5" i="2"/>
  <c r="G5" i="2"/>
  <c r="F5" i="2"/>
  <c r="D5" i="2"/>
  <c r="D34" i="2" s="1"/>
  <c r="C5" i="2"/>
  <c r="C34" i="2" s="1"/>
  <c r="B5" i="2"/>
  <c r="B34" i="2" s="1"/>
  <c r="A5" i="2"/>
  <c r="A34" i="2" s="1"/>
  <c r="I4" i="2"/>
  <c r="H4" i="2"/>
  <c r="G4" i="2"/>
  <c r="F4" i="2"/>
  <c r="D4" i="2"/>
  <c r="D33" i="2" s="1"/>
  <c r="C4" i="2"/>
  <c r="C33" i="2" s="1"/>
  <c r="B4" i="2"/>
  <c r="B33" i="2" s="1"/>
  <c r="A4" i="2"/>
  <c r="A33" i="2" s="1"/>
  <c r="I3" i="2"/>
  <c r="H3" i="2"/>
  <c r="G3" i="2"/>
  <c r="F3" i="2"/>
  <c r="D3" i="2"/>
  <c r="D32" i="2" s="1"/>
  <c r="C3" i="2"/>
  <c r="C32" i="2" s="1"/>
  <c r="B3" i="2"/>
  <c r="B32" i="2" s="1"/>
  <c r="A3" i="2"/>
  <c r="A32" i="2" s="1"/>
  <c r="I2" i="2"/>
  <c r="H2" i="2"/>
  <c r="G2" i="2"/>
  <c r="F2" i="2"/>
  <c r="D2" i="2"/>
  <c r="D31" i="2" s="1"/>
  <c r="C2" i="2"/>
  <c r="C31" i="2" s="1"/>
  <c r="B2" i="2"/>
  <c r="B31" i="2" s="1"/>
  <c r="A2" i="2"/>
  <c r="A31" i="2" s="1"/>
  <c r="D35" i="4" l="1"/>
  <c r="D21" i="4"/>
  <c r="D35" i="2"/>
  <c r="A17" i="2"/>
  <c r="A18" i="2"/>
  <c r="A19" i="2"/>
  <c r="A20" i="2"/>
  <c r="A21" i="2"/>
  <c r="A22" i="2"/>
  <c r="A23" i="2"/>
  <c r="A24" i="2"/>
  <c r="A25" i="2"/>
  <c r="A26" i="2"/>
  <c r="A27" i="2"/>
  <c r="A28" i="2"/>
  <c r="B17" i="2"/>
  <c r="B18" i="2"/>
  <c r="B19" i="2"/>
  <c r="B20" i="2"/>
  <c r="B21" i="2"/>
  <c r="B22" i="2"/>
  <c r="B23" i="2"/>
  <c r="B24" i="2"/>
  <c r="B25" i="2"/>
  <c r="B26" i="2"/>
  <c r="B27" i="2"/>
  <c r="B28" i="2"/>
  <c r="C17" i="2"/>
  <c r="C18" i="2"/>
  <c r="C19" i="2"/>
  <c r="C20" i="2"/>
  <c r="C21" i="2"/>
  <c r="C22" i="2"/>
  <c r="C23" i="2"/>
  <c r="C24" i="2"/>
  <c r="C25" i="2"/>
  <c r="C26" i="2"/>
  <c r="C27" i="2"/>
  <c r="C28" i="2"/>
  <c r="D17" i="2"/>
  <c r="D18" i="2"/>
  <c r="D19" i="2"/>
  <c r="D20" i="2"/>
  <c r="D21" i="2"/>
  <c r="D22" i="2"/>
  <c r="D23" i="2"/>
  <c r="D24" i="2"/>
  <c r="D25" i="2"/>
  <c r="D26" i="2"/>
  <c r="D27" i="2"/>
  <c r="D28" i="2"/>
  <c r="D33" i="4"/>
  <c r="D19" i="4"/>
</calcChain>
</file>

<file path=xl/sharedStrings.xml><?xml version="1.0" encoding="utf-8"?>
<sst xmlns="http://schemas.openxmlformats.org/spreadsheetml/2006/main" count="44" uniqueCount="7">
  <si>
    <t>Time Point [min]</t>
  </si>
  <si>
    <t>Relative Cell Density</t>
  </si>
  <si>
    <t>Glucose Concentration [mg/mL]</t>
  </si>
  <si>
    <t>Xanthan Concentration [mg/mL]</t>
  </si>
  <si>
    <t>Xanthan Yield</t>
  </si>
  <si>
    <t>Xanthan Concentration</t>
  </si>
  <si>
    <t>Absorbance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</si>
</sst>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2" fillId="0" borderId="0" xfId="0" applyFont="1" applyAlignment="1"/>
    <xf numFmtId="0" fontId="2" fillId="2" borderId="0" xfId="0" applyFont="1" applyFill="1"/>
    <xf numFmtId="0" fontId="2" fillId="2" borderId="0" xfId="0" applyFont="1" applyFill="1" applyAlignment="1"/>
    <xf numFmtId="164" fontId="2" fillId="2" borderId="0" xfId="0" applyNumberFormat="1" applyFont="1" applyFill="1"/>
    <xf numFmtId="164" fontId="2" fillId="0" borderId="0" xfId="0" applyNumberFormat="1" applyFont="1"/>
    <xf numFmtId="164" fontId="2" fillId="2" borderId="0" xfId="0" applyNumberFormat="1" applyFont="1" applyFill="1" applyAlignment="1"/>
    <xf numFmtId="164" fontId="0" fillId="0" borderId="0" xfId="0" applyNumberFormat="1" applyFont="1" applyAlignment="1"/>
    <xf numFmtId="0" fontId="0" fillId="3" borderId="0" xfId="0" applyFont="1" applyFill="1" applyAlignment="1"/>
    <xf numFmtId="164" fontId="2" fillId="0" borderId="0" xfId="0" applyNumberFormat="1" applyFont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</cellXfs>
  <cellStyles count="1">
    <cellStyle name="Normal" xfId="0" builtinId="0"/>
  </cellStyles>
  <dxfs count="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Curve'!$B$1</c:f>
              <c:strCache>
                <c:ptCount val="1"/>
                <c:pt idx="0">
                  <c:v>Absorbance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'Calibration Curve'!$A$2:$A$7</c:f>
              <c:numCache>
                <c:formatCode>General</c:formatCode>
                <c:ptCount val="6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7.4999999999999997E-2</c:v>
                </c:pt>
                <c:pt idx="5">
                  <c:v>0.1</c:v>
                </c:pt>
              </c:numCache>
            </c:numRef>
          </c:xVal>
          <c:yVal>
            <c:numRef>
              <c:f>'Calibration Curve'!$B$2:$B$7</c:f>
              <c:numCache>
                <c:formatCode>General</c:formatCode>
                <c:ptCount val="6"/>
                <c:pt idx="0">
                  <c:v>0</c:v>
                </c:pt>
                <c:pt idx="1">
                  <c:v>0.13</c:v>
                </c:pt>
                <c:pt idx="2">
                  <c:v>0.19800000000000001</c:v>
                </c:pt>
                <c:pt idx="3">
                  <c:v>0.433</c:v>
                </c:pt>
                <c:pt idx="4">
                  <c:v>0.5</c:v>
                </c:pt>
                <c:pt idx="5">
                  <c:v>0.80500000000000005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19-4C84-889C-85E55932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747583"/>
        <c:axId val="970052399"/>
      </c:scatterChart>
      <c:valAx>
        <c:axId val="97074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52399"/>
        <c:crosses val="autoZero"/>
        <c:crossBetween val="midCat"/>
      </c:valAx>
      <c:valAx>
        <c:axId val="970052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4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25C glucose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'25 C averages and standard devs'!$H$2:$H$13</c:f>
                <c:numCache>
                  <c:formatCode>General</c:formatCode>
                  <c:ptCount val="12"/>
                  <c:pt idx="0">
                    <c:v>2.7855729512376057</c:v>
                  </c:pt>
                  <c:pt idx="1">
                    <c:v>4.2982667049249859</c:v>
                  </c:pt>
                  <c:pt idx="2">
                    <c:v>2.3176777170262537</c:v>
                  </c:pt>
                  <c:pt idx="3">
                    <c:v>1.7592953134707017</c:v>
                  </c:pt>
                  <c:pt idx="4">
                    <c:v>5.2494837841448838</c:v>
                  </c:pt>
                  <c:pt idx="5">
                    <c:v>3.5021764661421546</c:v>
                  </c:pt>
                  <c:pt idx="6">
                    <c:v>4.1078315447447391</c:v>
                  </c:pt>
                  <c:pt idx="7">
                    <c:v>3.2289750695847599</c:v>
                  </c:pt>
                  <c:pt idx="8">
                    <c:v>3.357205186858069</c:v>
                  </c:pt>
                  <c:pt idx="9">
                    <c:v>4.9522335028415894</c:v>
                  </c:pt>
                  <c:pt idx="10">
                    <c:v>2.4036756575433986</c:v>
                  </c:pt>
                  <c:pt idx="11">
                    <c:v>3.0397198335811506</c:v>
                  </c:pt>
                </c:numCache>
              </c:numRef>
            </c:plus>
            <c:minus>
              <c:numRef>
                <c:f>'25 C averages and standard devs'!$H$2:$H$13</c:f>
                <c:numCache>
                  <c:formatCode>General</c:formatCode>
                  <c:ptCount val="12"/>
                  <c:pt idx="0">
                    <c:v>2.7855729512376057</c:v>
                  </c:pt>
                  <c:pt idx="1">
                    <c:v>4.2982667049249859</c:v>
                  </c:pt>
                  <c:pt idx="2">
                    <c:v>2.3176777170262537</c:v>
                  </c:pt>
                  <c:pt idx="3">
                    <c:v>1.7592953134707017</c:v>
                  </c:pt>
                  <c:pt idx="4">
                    <c:v>5.2494837841448838</c:v>
                  </c:pt>
                  <c:pt idx="5">
                    <c:v>3.5021764661421546</c:v>
                  </c:pt>
                  <c:pt idx="6">
                    <c:v>4.1078315447447391</c:v>
                  </c:pt>
                  <c:pt idx="7">
                    <c:v>3.2289750695847599</c:v>
                  </c:pt>
                  <c:pt idx="8">
                    <c:v>3.357205186858069</c:v>
                  </c:pt>
                  <c:pt idx="9">
                    <c:v>4.9522335028415894</c:v>
                  </c:pt>
                  <c:pt idx="10">
                    <c:v>2.4036756575433986</c:v>
                  </c:pt>
                  <c:pt idx="11">
                    <c:v>3.0397198335811506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'25 C averages and standard devs'!$A$2:$A$13</c:f>
              <c:numCache>
                <c:formatCode>General</c:formatCode>
                <c:ptCount val="12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1375</c:v>
                </c:pt>
                <c:pt idx="5">
                  <c:v>1445</c:v>
                </c:pt>
                <c:pt idx="6">
                  <c:v>1527.8333333333333</c:v>
                </c:pt>
                <c:pt idx="7">
                  <c:v>1673.5</c:v>
                </c:pt>
                <c:pt idx="8">
                  <c:v>2795</c:v>
                </c:pt>
                <c:pt idx="9">
                  <c:v>2885</c:v>
                </c:pt>
                <c:pt idx="10">
                  <c:v>2968.5</c:v>
                </c:pt>
                <c:pt idx="11">
                  <c:v>3115.5</c:v>
                </c:pt>
              </c:numCache>
            </c:numRef>
          </c:xVal>
          <c:yVal>
            <c:numRef>
              <c:f>'25 C averages and standard devs'!$C$2:$C$13</c:f>
              <c:numCache>
                <c:formatCode>General</c:formatCode>
                <c:ptCount val="12"/>
                <c:pt idx="0">
                  <c:v>13.898333333333335</c:v>
                </c:pt>
                <c:pt idx="1">
                  <c:v>14.478333333333332</c:v>
                </c:pt>
                <c:pt idx="2">
                  <c:v>11.954999999999998</c:v>
                </c:pt>
                <c:pt idx="3">
                  <c:v>11.160000000000002</c:v>
                </c:pt>
                <c:pt idx="4">
                  <c:v>14.379999999999997</c:v>
                </c:pt>
                <c:pt idx="5">
                  <c:v>12.65</c:v>
                </c:pt>
                <c:pt idx="6">
                  <c:v>11.340000000000002</c:v>
                </c:pt>
                <c:pt idx="7">
                  <c:v>16.28</c:v>
                </c:pt>
                <c:pt idx="8">
                  <c:v>12.746666666666664</c:v>
                </c:pt>
                <c:pt idx="9">
                  <c:v>13.298333333333334</c:v>
                </c:pt>
                <c:pt idx="10">
                  <c:v>13.248333333333333</c:v>
                </c:pt>
                <c:pt idx="11">
                  <c:v>13.301666666666668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B-439C-A876-DD00A8A4D4A5}"/>
            </c:ext>
          </c:extLst>
        </c:ser>
        <c:ser>
          <c:idx val="2"/>
          <c:order val="2"/>
          <c:tx>
            <c:v>25C xanthan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'25 C averages and standard devs'!$I$2:$I$13</c:f>
                <c:numCache>
                  <c:formatCode>General</c:formatCode>
                  <c:ptCount val="12"/>
                  <c:pt idx="0">
                    <c:v>7.7730361565750998</c:v>
                  </c:pt>
                  <c:pt idx="1">
                    <c:v>6.3649385781052539</c:v>
                  </c:pt>
                  <c:pt idx="2">
                    <c:v>14.615473430272484</c:v>
                  </c:pt>
                  <c:pt idx="3">
                    <c:v>11.357410976191586</c:v>
                  </c:pt>
                  <c:pt idx="4">
                    <c:v>8.9854242213703106</c:v>
                  </c:pt>
                  <c:pt idx="5">
                    <c:v>14.467626881971569</c:v>
                  </c:pt>
                  <c:pt idx="6">
                    <c:v>9.1392075102059458</c:v>
                  </c:pt>
                  <c:pt idx="7">
                    <c:v>4.8368649859222552</c:v>
                  </c:pt>
                  <c:pt idx="8">
                    <c:v>9.6275659133828846</c:v>
                  </c:pt>
                  <c:pt idx="9">
                    <c:v>13.987711039885875</c:v>
                  </c:pt>
                  <c:pt idx="10">
                    <c:v>13.471715520614939</c:v>
                  </c:pt>
                  <c:pt idx="11">
                    <c:v>5.6590310905961836</c:v>
                  </c:pt>
                </c:numCache>
              </c:numRef>
            </c:plus>
            <c:minus>
              <c:numRef>
                <c:f>'25 C averages and standard devs'!$I$2:$I$13</c:f>
                <c:numCache>
                  <c:formatCode>General</c:formatCode>
                  <c:ptCount val="12"/>
                  <c:pt idx="0">
                    <c:v>7.7730361565750998</c:v>
                  </c:pt>
                  <c:pt idx="1">
                    <c:v>6.3649385781052539</c:v>
                  </c:pt>
                  <c:pt idx="2">
                    <c:v>14.615473430272484</c:v>
                  </c:pt>
                  <c:pt idx="3">
                    <c:v>11.357410976191586</c:v>
                  </c:pt>
                  <c:pt idx="4">
                    <c:v>8.9854242213703106</c:v>
                  </c:pt>
                  <c:pt idx="5">
                    <c:v>14.467626881971569</c:v>
                  </c:pt>
                  <c:pt idx="6">
                    <c:v>9.1392075102059458</c:v>
                  </c:pt>
                  <c:pt idx="7">
                    <c:v>4.8368649859222552</c:v>
                  </c:pt>
                  <c:pt idx="8">
                    <c:v>9.6275659133828846</c:v>
                  </c:pt>
                  <c:pt idx="9">
                    <c:v>13.987711039885875</c:v>
                  </c:pt>
                  <c:pt idx="10">
                    <c:v>13.471715520614939</c:v>
                  </c:pt>
                  <c:pt idx="11">
                    <c:v>5.6590310905961836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'25 C averages and standard devs'!$A$2:$A$13</c:f>
              <c:numCache>
                <c:formatCode>General</c:formatCode>
                <c:ptCount val="12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1375</c:v>
                </c:pt>
                <c:pt idx="5">
                  <c:v>1445</c:v>
                </c:pt>
                <c:pt idx="6">
                  <c:v>1527.8333333333333</c:v>
                </c:pt>
                <c:pt idx="7">
                  <c:v>1673.5</c:v>
                </c:pt>
                <c:pt idx="8">
                  <c:v>2795</c:v>
                </c:pt>
                <c:pt idx="9">
                  <c:v>2885</c:v>
                </c:pt>
                <c:pt idx="10">
                  <c:v>2968.5</c:v>
                </c:pt>
                <c:pt idx="11">
                  <c:v>3115.5</c:v>
                </c:pt>
              </c:numCache>
            </c:numRef>
          </c:xVal>
          <c:yVal>
            <c:numRef>
              <c:f>'25 C averages and standard devs'!$D$2:$D$13</c:f>
              <c:numCache>
                <c:formatCode>General</c:formatCode>
                <c:ptCount val="12"/>
                <c:pt idx="0">
                  <c:v>9.3921800136749916</c:v>
                </c:pt>
                <c:pt idx="1">
                  <c:v>10.007090038430951</c:v>
                </c:pt>
                <c:pt idx="2">
                  <c:v>13.830217624919607</c:v>
                </c:pt>
                <c:pt idx="3">
                  <c:v>8.645114283657767</c:v>
                </c:pt>
                <c:pt idx="4">
                  <c:v>14.854430775608398</c:v>
                </c:pt>
                <c:pt idx="5">
                  <c:v>24.565728558333333</c:v>
                </c:pt>
                <c:pt idx="6">
                  <c:v>13.813222458010337</c:v>
                </c:pt>
                <c:pt idx="7">
                  <c:v>5.1284625322997419</c:v>
                </c:pt>
                <c:pt idx="8">
                  <c:v>11.407403983333333</c:v>
                </c:pt>
                <c:pt idx="9">
                  <c:v>23.196431243333333</c:v>
                </c:pt>
                <c:pt idx="10">
                  <c:v>13.683242053495549</c:v>
                </c:pt>
                <c:pt idx="11">
                  <c:v>5.1761045076083834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3B-439C-A876-DD00A8A4D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25519"/>
        <c:axId val="786344319"/>
      </c:scatterChart>
      <c:scatterChart>
        <c:scatterStyle val="lineMarker"/>
        <c:varyColors val="0"/>
        <c:ser>
          <c:idx val="0"/>
          <c:order val="0"/>
          <c:tx>
            <c:v>25C cell density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'25 C averages and standard devs'!$G$2:$G$13</c:f>
                <c:numCache>
                  <c:formatCode>General</c:formatCode>
                  <c:ptCount val="12"/>
                  <c:pt idx="0">
                    <c:v>7.5498344352707492E-3</c:v>
                  </c:pt>
                  <c:pt idx="1">
                    <c:v>1.1599209743196589E-2</c:v>
                  </c:pt>
                  <c:pt idx="2">
                    <c:v>2.0867838092784474E-2</c:v>
                  </c:pt>
                  <c:pt idx="3">
                    <c:v>2.1634270652524126E-2</c:v>
                  </c:pt>
                  <c:pt idx="4">
                    <c:v>2.248054714636635E-2</c:v>
                  </c:pt>
                  <c:pt idx="5">
                    <c:v>2.4287170824669302E-2</c:v>
                  </c:pt>
                  <c:pt idx="6">
                    <c:v>8.6416433622315159E-2</c:v>
                  </c:pt>
                  <c:pt idx="7">
                    <c:v>7.6089256797526886E-2</c:v>
                  </c:pt>
                  <c:pt idx="8">
                    <c:v>4.4835718647822285E-2</c:v>
                  </c:pt>
                  <c:pt idx="9">
                    <c:v>5.6989838275491082E-2</c:v>
                  </c:pt>
                  <c:pt idx="10">
                    <c:v>3.5656229002330952E-2</c:v>
                  </c:pt>
                  <c:pt idx="11">
                    <c:v>6.7568052115380126E-2</c:v>
                  </c:pt>
                </c:numCache>
              </c:numRef>
            </c:plus>
            <c:minus>
              <c:numRef>
                <c:f>'25 C averages and standard devs'!$G$2:$G$13</c:f>
                <c:numCache>
                  <c:formatCode>General</c:formatCode>
                  <c:ptCount val="12"/>
                  <c:pt idx="0">
                    <c:v>7.5498344352707492E-3</c:v>
                  </c:pt>
                  <c:pt idx="1">
                    <c:v>1.1599209743196589E-2</c:v>
                  </c:pt>
                  <c:pt idx="2">
                    <c:v>2.0867838092784474E-2</c:v>
                  </c:pt>
                  <c:pt idx="3">
                    <c:v>2.1634270652524126E-2</c:v>
                  </c:pt>
                  <c:pt idx="4">
                    <c:v>2.248054714636635E-2</c:v>
                  </c:pt>
                  <c:pt idx="5">
                    <c:v>2.4287170824669302E-2</c:v>
                  </c:pt>
                  <c:pt idx="6">
                    <c:v>8.6416433622315159E-2</c:v>
                  </c:pt>
                  <c:pt idx="7">
                    <c:v>7.6089256797526886E-2</c:v>
                  </c:pt>
                  <c:pt idx="8">
                    <c:v>4.4835718647822285E-2</c:v>
                  </c:pt>
                  <c:pt idx="9">
                    <c:v>5.6989838275491082E-2</c:v>
                  </c:pt>
                  <c:pt idx="10">
                    <c:v>3.5656229002330952E-2</c:v>
                  </c:pt>
                  <c:pt idx="11">
                    <c:v>6.7568052115380126E-2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'25 C averages and standard devs'!$A$2:$A$13</c:f>
              <c:numCache>
                <c:formatCode>General</c:formatCode>
                <c:ptCount val="12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1375</c:v>
                </c:pt>
                <c:pt idx="5">
                  <c:v>1445</c:v>
                </c:pt>
                <c:pt idx="6">
                  <c:v>1527.8333333333333</c:v>
                </c:pt>
                <c:pt idx="7">
                  <c:v>1673.5</c:v>
                </c:pt>
                <c:pt idx="8">
                  <c:v>2795</c:v>
                </c:pt>
                <c:pt idx="9">
                  <c:v>2885</c:v>
                </c:pt>
                <c:pt idx="10">
                  <c:v>2968.5</c:v>
                </c:pt>
                <c:pt idx="11">
                  <c:v>3115.5</c:v>
                </c:pt>
              </c:numCache>
            </c:numRef>
          </c:xVal>
          <c:yVal>
            <c:numRef>
              <c:f>'25 C averages and standard devs'!$B$2:$B$13</c:f>
              <c:numCache>
                <c:formatCode>General</c:formatCode>
                <c:ptCount val="12"/>
                <c:pt idx="0">
                  <c:v>5.5000000000000005E-3</c:v>
                </c:pt>
                <c:pt idx="1">
                  <c:v>3.4166666666666672E-3</c:v>
                </c:pt>
                <c:pt idx="2">
                  <c:v>5.1666666666666666E-3</c:v>
                </c:pt>
                <c:pt idx="3">
                  <c:v>2.0833333333333333E-3</c:v>
                </c:pt>
                <c:pt idx="4">
                  <c:v>0.42325000000000007</c:v>
                </c:pt>
                <c:pt idx="5">
                  <c:v>0.43616666666666665</c:v>
                </c:pt>
                <c:pt idx="6">
                  <c:v>0.38650000000000001</c:v>
                </c:pt>
                <c:pt idx="7">
                  <c:v>0.35874999999999996</c:v>
                </c:pt>
                <c:pt idx="8">
                  <c:v>0.4070833333333333</c:v>
                </c:pt>
                <c:pt idx="9">
                  <c:v>0.42858333333333332</c:v>
                </c:pt>
                <c:pt idx="10">
                  <c:v>0.40233333333333338</c:v>
                </c:pt>
                <c:pt idx="11">
                  <c:v>0.36208333333333331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B-439C-A876-DD00A8A4D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166111"/>
        <c:axId val="797420719"/>
      </c:scatterChart>
      <c:valAx>
        <c:axId val="90832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44319"/>
        <c:crosses val="autoZero"/>
        <c:crossBetween val="midCat"/>
      </c:valAx>
      <c:valAx>
        <c:axId val="786344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25519"/>
        <c:crosses val="autoZero"/>
        <c:crossBetween val="midCat"/>
      </c:valAx>
      <c:valAx>
        <c:axId val="7974207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166111"/>
        <c:crosses val="max"/>
        <c:crossBetween val="midCat"/>
      </c:valAx>
      <c:valAx>
        <c:axId val="917166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7420719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'30 C averages and standard'!$C$1</c:f>
              <c:strCache>
                <c:ptCount val="1"/>
                <c:pt idx="0">
                  <c:v>Glucose Concentration [mg/mL]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'30 C averages and standard'!$H$2:$H$13</c:f>
                <c:numCache>
                  <c:formatCode>General</c:formatCode>
                  <c:ptCount val="12"/>
                  <c:pt idx="0">
                    <c:v>4.6238111985676973</c:v>
                  </c:pt>
                  <c:pt idx="1">
                    <c:v>4.4313251592121619</c:v>
                  </c:pt>
                  <c:pt idx="2">
                    <c:v>4.2051428830262871</c:v>
                  </c:pt>
                  <c:pt idx="3">
                    <c:v>1.8368414919820297</c:v>
                  </c:pt>
                  <c:pt idx="4">
                    <c:v>3.2359444783040763</c:v>
                  </c:pt>
                  <c:pt idx="5">
                    <c:v>7.9714356716131487</c:v>
                  </c:pt>
                  <c:pt idx="6">
                    <c:v>3.1734487023846296</c:v>
                  </c:pt>
                  <c:pt idx="7">
                    <c:v>4.084124141110304</c:v>
                  </c:pt>
                  <c:pt idx="8">
                    <c:v>3.4776280230448289</c:v>
                  </c:pt>
                  <c:pt idx="9">
                    <c:v>4.8494659499784118</c:v>
                  </c:pt>
                  <c:pt idx="10">
                    <c:v>3.037413373250347</c:v>
                  </c:pt>
                  <c:pt idx="11">
                    <c:v>2.245917778251604</c:v>
                  </c:pt>
                </c:numCache>
              </c:numRef>
            </c:plus>
            <c:minus>
              <c:numRef>
                <c:f>'30 C averages and standard'!$H$2:$H$13</c:f>
                <c:numCache>
                  <c:formatCode>General</c:formatCode>
                  <c:ptCount val="12"/>
                  <c:pt idx="0">
                    <c:v>4.6238111985676973</c:v>
                  </c:pt>
                  <c:pt idx="1">
                    <c:v>4.4313251592121619</c:v>
                  </c:pt>
                  <c:pt idx="2">
                    <c:v>4.2051428830262871</c:v>
                  </c:pt>
                  <c:pt idx="3">
                    <c:v>1.8368414919820297</c:v>
                  </c:pt>
                  <c:pt idx="4">
                    <c:v>3.2359444783040763</c:v>
                  </c:pt>
                  <c:pt idx="5">
                    <c:v>7.9714356716131487</c:v>
                  </c:pt>
                  <c:pt idx="6">
                    <c:v>3.1734487023846296</c:v>
                  </c:pt>
                  <c:pt idx="7">
                    <c:v>4.084124141110304</c:v>
                  </c:pt>
                  <c:pt idx="8">
                    <c:v>3.4776280230448289</c:v>
                  </c:pt>
                  <c:pt idx="9">
                    <c:v>4.8494659499784118</c:v>
                  </c:pt>
                  <c:pt idx="10">
                    <c:v>3.037413373250347</c:v>
                  </c:pt>
                  <c:pt idx="11">
                    <c:v>2.245917778251604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'30 C averages and standard'!$A$2:$A$13</c:f>
              <c:numCache>
                <c:formatCode>General</c:formatCode>
                <c:ptCount val="12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1440</c:v>
                </c:pt>
                <c:pt idx="5">
                  <c:v>1488.3333333333333</c:v>
                </c:pt>
                <c:pt idx="6">
                  <c:v>1530</c:v>
                </c:pt>
                <c:pt idx="7">
                  <c:v>1575</c:v>
                </c:pt>
                <c:pt idx="8">
                  <c:v>2880</c:v>
                </c:pt>
                <c:pt idx="9">
                  <c:v>2925</c:v>
                </c:pt>
                <c:pt idx="10">
                  <c:v>2970</c:v>
                </c:pt>
                <c:pt idx="11">
                  <c:v>3015</c:v>
                </c:pt>
              </c:numCache>
            </c:numRef>
          </c:xVal>
          <c:yVal>
            <c:numRef>
              <c:f>'30 C averages and standard'!$C$2:$C$13</c:f>
              <c:numCache>
                <c:formatCode>General</c:formatCode>
                <c:ptCount val="12"/>
                <c:pt idx="0">
                  <c:v>13.464999999999998</c:v>
                </c:pt>
                <c:pt idx="1">
                  <c:v>16.074666666666666</c:v>
                </c:pt>
                <c:pt idx="2">
                  <c:v>14.443333333333333</c:v>
                </c:pt>
                <c:pt idx="3">
                  <c:v>15.313333333333333</c:v>
                </c:pt>
                <c:pt idx="4">
                  <c:v>12.288333333333334</c:v>
                </c:pt>
                <c:pt idx="5">
                  <c:v>12.476666666666668</c:v>
                </c:pt>
                <c:pt idx="6">
                  <c:v>14.398333333333333</c:v>
                </c:pt>
                <c:pt idx="7">
                  <c:v>12.645000000000001</c:v>
                </c:pt>
                <c:pt idx="8">
                  <c:v>11.518333333333333</c:v>
                </c:pt>
                <c:pt idx="9">
                  <c:v>14.5</c:v>
                </c:pt>
                <c:pt idx="10">
                  <c:v>12.509999999999998</c:v>
                </c:pt>
                <c:pt idx="11">
                  <c:v>12.216666666666669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0-4D66-A960-DDAAD72D3B96}"/>
            </c:ext>
          </c:extLst>
        </c:ser>
        <c:ser>
          <c:idx val="2"/>
          <c:order val="1"/>
          <c:tx>
            <c:strRef>
              <c:f>'30 C averages and standard'!$D$1</c:f>
              <c:strCache>
                <c:ptCount val="1"/>
                <c:pt idx="0">
                  <c:v>Xanthan Concentration [mg/mL]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'30 C averages and standard'!$I$2:$I$13</c:f>
                <c:numCache>
                  <c:formatCode>General</c:formatCode>
                  <c:ptCount val="12"/>
                  <c:pt idx="0">
                    <c:v>14.176577481259821</c:v>
                  </c:pt>
                  <c:pt idx="1">
                    <c:v>15.832285917734135</c:v>
                  </c:pt>
                  <c:pt idx="2">
                    <c:v>2.8690422449968227</c:v>
                  </c:pt>
                  <c:pt idx="3">
                    <c:v>19.366994753893596</c:v>
                  </c:pt>
                  <c:pt idx="4">
                    <c:v>23.576486096003663</c:v>
                  </c:pt>
                  <c:pt idx="5">
                    <c:v>19.123176952114289</c:v>
                  </c:pt>
                  <c:pt idx="6">
                    <c:v>18.193218129632825</c:v>
                  </c:pt>
                  <c:pt idx="7">
                    <c:v>14.414567056520461</c:v>
                  </c:pt>
                  <c:pt idx="8">
                    <c:v>22.138870293311555</c:v>
                  </c:pt>
                  <c:pt idx="9">
                    <c:v>14.448482028864396</c:v>
                  </c:pt>
                  <c:pt idx="10">
                    <c:v>11.076289025513026</c:v>
                  </c:pt>
                  <c:pt idx="11">
                    <c:v>10.96491384593776</c:v>
                  </c:pt>
                </c:numCache>
              </c:numRef>
            </c:plus>
            <c:minus>
              <c:numRef>
                <c:f>'30 C averages and standard'!$I$2:$I$13</c:f>
                <c:numCache>
                  <c:formatCode>General</c:formatCode>
                  <c:ptCount val="12"/>
                  <c:pt idx="0">
                    <c:v>14.176577481259821</c:v>
                  </c:pt>
                  <c:pt idx="1">
                    <c:v>15.832285917734135</c:v>
                  </c:pt>
                  <c:pt idx="2">
                    <c:v>2.8690422449968227</c:v>
                  </c:pt>
                  <c:pt idx="3">
                    <c:v>19.366994753893596</c:v>
                  </c:pt>
                  <c:pt idx="4">
                    <c:v>23.576486096003663</c:v>
                  </c:pt>
                  <c:pt idx="5">
                    <c:v>19.123176952114289</c:v>
                  </c:pt>
                  <c:pt idx="6">
                    <c:v>18.193218129632825</c:v>
                  </c:pt>
                  <c:pt idx="7">
                    <c:v>14.414567056520461</c:v>
                  </c:pt>
                  <c:pt idx="8">
                    <c:v>22.138870293311555</c:v>
                  </c:pt>
                  <c:pt idx="9">
                    <c:v>14.448482028864396</c:v>
                  </c:pt>
                  <c:pt idx="10">
                    <c:v>11.076289025513026</c:v>
                  </c:pt>
                  <c:pt idx="11">
                    <c:v>10.96491384593776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'30 C averages and standard'!$A$2:$A$13</c:f>
              <c:numCache>
                <c:formatCode>General</c:formatCode>
                <c:ptCount val="12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1440</c:v>
                </c:pt>
                <c:pt idx="5">
                  <c:v>1488.3333333333333</c:v>
                </c:pt>
                <c:pt idx="6">
                  <c:v>1530</c:v>
                </c:pt>
                <c:pt idx="7">
                  <c:v>1575</c:v>
                </c:pt>
                <c:pt idx="8">
                  <c:v>2880</c:v>
                </c:pt>
                <c:pt idx="9">
                  <c:v>2925</c:v>
                </c:pt>
                <c:pt idx="10">
                  <c:v>2970</c:v>
                </c:pt>
                <c:pt idx="11">
                  <c:v>3015</c:v>
                </c:pt>
              </c:numCache>
            </c:numRef>
          </c:xVal>
          <c:yVal>
            <c:numRef>
              <c:f>'30 C averages and standard'!$D$2:$D$13</c:f>
              <c:numCache>
                <c:formatCode>General</c:formatCode>
                <c:ptCount val="12"/>
                <c:pt idx="0">
                  <c:v>22.081836835589431</c:v>
                </c:pt>
                <c:pt idx="1">
                  <c:v>13.371656014205707</c:v>
                </c:pt>
                <c:pt idx="2" formatCode="0.000">
                  <c:v>7.7345300125957364</c:v>
                </c:pt>
                <c:pt idx="3">
                  <c:v>19.075081745587511</c:v>
                </c:pt>
                <c:pt idx="4">
                  <c:v>23.812551343044902</c:v>
                </c:pt>
                <c:pt idx="5">
                  <c:v>22.796705491880189</c:v>
                </c:pt>
                <c:pt idx="6">
                  <c:v>21.056745946201854</c:v>
                </c:pt>
                <c:pt idx="7">
                  <c:v>19.252025078060342</c:v>
                </c:pt>
                <c:pt idx="8">
                  <c:v>25.637445943841385</c:v>
                </c:pt>
                <c:pt idx="9">
                  <c:v>21.261760726201867</c:v>
                </c:pt>
                <c:pt idx="10">
                  <c:v>16.264218385274745</c:v>
                </c:pt>
                <c:pt idx="11">
                  <c:v>20.627193689839455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0-4D66-A960-DDAAD72D3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40239"/>
        <c:axId val="797422447"/>
      </c:scatterChart>
      <c:scatterChart>
        <c:scatterStyle val="lineMarker"/>
        <c:varyColors val="0"/>
        <c:ser>
          <c:idx val="3"/>
          <c:order val="2"/>
          <c:tx>
            <c:v>30 Relative Cell Density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'30 C averages and standard'!$G$2:$G$13</c:f>
                <c:numCache>
                  <c:formatCode>General</c:formatCode>
                  <c:ptCount val="12"/>
                  <c:pt idx="0">
                    <c:v>3.738682923169602E-2</c:v>
                  </c:pt>
                  <c:pt idx="1">
                    <c:v>1.5964805041089603E-2</c:v>
                  </c:pt>
                  <c:pt idx="2">
                    <c:v>1.3169725383115118E-2</c:v>
                  </c:pt>
                  <c:pt idx="3">
                    <c:v>8.9204820497549367E-3</c:v>
                  </c:pt>
                  <c:pt idx="4">
                    <c:v>2.4384933873193092E-2</c:v>
                  </c:pt>
                  <c:pt idx="5">
                    <c:v>0.15120846537148652</c:v>
                  </c:pt>
                  <c:pt idx="6">
                    <c:v>0.1478521784305753</c:v>
                  </c:pt>
                  <c:pt idx="7">
                    <c:v>0.11161481383161773</c:v>
                  </c:pt>
                  <c:pt idx="8">
                    <c:v>0.19123040204597883</c:v>
                  </c:pt>
                  <c:pt idx="9">
                    <c:v>3.4823842407178458E-2</c:v>
                  </c:pt>
                  <c:pt idx="10">
                    <c:v>0.17031813369887164</c:v>
                  </c:pt>
                  <c:pt idx="11">
                    <c:v>8.7771673486761737E-2</c:v>
                  </c:pt>
                </c:numCache>
              </c:numRef>
            </c:plus>
            <c:minus>
              <c:numRef>
                <c:f>'30 C averages and standard'!$G$2:$G$13</c:f>
                <c:numCache>
                  <c:formatCode>General</c:formatCode>
                  <c:ptCount val="12"/>
                  <c:pt idx="0">
                    <c:v>3.738682923169602E-2</c:v>
                  </c:pt>
                  <c:pt idx="1">
                    <c:v>1.5964805041089603E-2</c:v>
                  </c:pt>
                  <c:pt idx="2">
                    <c:v>1.3169725383115118E-2</c:v>
                  </c:pt>
                  <c:pt idx="3">
                    <c:v>8.9204820497549367E-3</c:v>
                  </c:pt>
                  <c:pt idx="4">
                    <c:v>2.4384933873193092E-2</c:v>
                  </c:pt>
                  <c:pt idx="5">
                    <c:v>0.15120846537148652</c:v>
                  </c:pt>
                  <c:pt idx="6">
                    <c:v>0.1478521784305753</c:v>
                  </c:pt>
                  <c:pt idx="7">
                    <c:v>0.11161481383161773</c:v>
                  </c:pt>
                  <c:pt idx="8">
                    <c:v>0.19123040204597883</c:v>
                  </c:pt>
                  <c:pt idx="9">
                    <c:v>3.4823842407178458E-2</c:v>
                  </c:pt>
                  <c:pt idx="10">
                    <c:v>0.17031813369887164</c:v>
                  </c:pt>
                  <c:pt idx="11">
                    <c:v>8.7771673486761737E-2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'30 C averages and standard'!$A$2:$A$13</c:f>
              <c:numCache>
                <c:formatCode>General</c:formatCode>
                <c:ptCount val="12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1440</c:v>
                </c:pt>
                <c:pt idx="5">
                  <c:v>1488.3333333333333</c:v>
                </c:pt>
                <c:pt idx="6">
                  <c:v>1530</c:v>
                </c:pt>
                <c:pt idx="7">
                  <c:v>1575</c:v>
                </c:pt>
                <c:pt idx="8">
                  <c:v>2880</c:v>
                </c:pt>
                <c:pt idx="9">
                  <c:v>2925</c:v>
                </c:pt>
                <c:pt idx="10">
                  <c:v>2970</c:v>
                </c:pt>
                <c:pt idx="11">
                  <c:v>3015</c:v>
                </c:pt>
              </c:numCache>
            </c:numRef>
          </c:xVal>
          <c:yVal>
            <c:numRef>
              <c:f>'30 C averages and standard'!$B$2:$B$13</c:f>
              <c:numCache>
                <c:formatCode>General</c:formatCode>
                <c:ptCount val="12"/>
                <c:pt idx="0">
                  <c:v>1.0250000000000002E-2</c:v>
                </c:pt>
                <c:pt idx="1">
                  <c:v>4.2500000000000003E-3</c:v>
                </c:pt>
                <c:pt idx="2">
                  <c:v>1.3416666666666667E-2</c:v>
                </c:pt>
                <c:pt idx="3">
                  <c:v>1.525E-2</c:v>
                </c:pt>
                <c:pt idx="4">
                  <c:v>0.40700000000000003</c:v>
                </c:pt>
                <c:pt idx="5">
                  <c:v>0.45700000000000002</c:v>
                </c:pt>
                <c:pt idx="6">
                  <c:v>0.37566666666666665</c:v>
                </c:pt>
                <c:pt idx="7">
                  <c:v>0.42633333333333329</c:v>
                </c:pt>
                <c:pt idx="8">
                  <c:v>0.48766666666666669</c:v>
                </c:pt>
                <c:pt idx="9">
                  <c:v>0.38370000000000004</c:v>
                </c:pt>
                <c:pt idx="10">
                  <c:v>0.47016666666666662</c:v>
                </c:pt>
                <c:pt idx="11">
                  <c:v>0.40233333333333327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00-4D66-A960-DDAAD72D3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679599"/>
        <c:axId val="786345615"/>
      </c:scatterChart>
      <c:valAx>
        <c:axId val="91654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22447"/>
        <c:crosses val="autoZero"/>
        <c:crossBetween val="midCat"/>
      </c:valAx>
      <c:valAx>
        <c:axId val="797422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540239"/>
        <c:crosses val="autoZero"/>
        <c:crossBetween val="midCat"/>
      </c:valAx>
      <c:valAx>
        <c:axId val="7863456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79599"/>
        <c:crosses val="max"/>
        <c:crossBetween val="midCat"/>
      </c:valAx>
      <c:valAx>
        <c:axId val="792679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634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'30 C averages and standard'!$B$1</c:f>
              <c:strCache>
                <c:ptCount val="1"/>
                <c:pt idx="0">
                  <c:v>Relative Cell 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'30 C averages and standard'!$G$2:$G$13</c:f>
                <c:numCache>
                  <c:formatCode>General</c:formatCode>
                  <c:ptCount val="12"/>
                  <c:pt idx="0">
                    <c:v>3.738682923169602E-2</c:v>
                  </c:pt>
                  <c:pt idx="1">
                    <c:v>1.5964805041089603E-2</c:v>
                  </c:pt>
                  <c:pt idx="2">
                    <c:v>1.3169725383115118E-2</c:v>
                  </c:pt>
                  <c:pt idx="3">
                    <c:v>8.9204820497549367E-3</c:v>
                  </c:pt>
                  <c:pt idx="4">
                    <c:v>2.4384933873193092E-2</c:v>
                  </c:pt>
                  <c:pt idx="5">
                    <c:v>0.15120846537148652</c:v>
                  </c:pt>
                  <c:pt idx="6">
                    <c:v>0.1478521784305753</c:v>
                  </c:pt>
                  <c:pt idx="7">
                    <c:v>0.11161481383161773</c:v>
                  </c:pt>
                  <c:pt idx="8">
                    <c:v>0.19123040204597883</c:v>
                  </c:pt>
                  <c:pt idx="9">
                    <c:v>3.4823842407178458E-2</c:v>
                  </c:pt>
                  <c:pt idx="10">
                    <c:v>0.17031813369887164</c:v>
                  </c:pt>
                  <c:pt idx="11">
                    <c:v>8.7771673486761737E-2</c:v>
                  </c:pt>
                </c:numCache>
              </c:numRef>
            </c:plus>
            <c:minus>
              <c:numRef>
                <c:f>'30 C averages and standard'!$G$2:$G$13</c:f>
                <c:numCache>
                  <c:formatCode>General</c:formatCode>
                  <c:ptCount val="12"/>
                  <c:pt idx="0">
                    <c:v>3.738682923169602E-2</c:v>
                  </c:pt>
                  <c:pt idx="1">
                    <c:v>1.5964805041089603E-2</c:v>
                  </c:pt>
                  <c:pt idx="2">
                    <c:v>1.3169725383115118E-2</c:v>
                  </c:pt>
                  <c:pt idx="3">
                    <c:v>8.9204820497549367E-3</c:v>
                  </c:pt>
                  <c:pt idx="4">
                    <c:v>2.4384933873193092E-2</c:v>
                  </c:pt>
                  <c:pt idx="5">
                    <c:v>0.15120846537148652</c:v>
                  </c:pt>
                  <c:pt idx="6">
                    <c:v>0.1478521784305753</c:v>
                  </c:pt>
                  <c:pt idx="7">
                    <c:v>0.11161481383161773</c:v>
                  </c:pt>
                  <c:pt idx="8">
                    <c:v>0.19123040204597883</c:v>
                  </c:pt>
                  <c:pt idx="9">
                    <c:v>3.4823842407178458E-2</c:v>
                  </c:pt>
                  <c:pt idx="10">
                    <c:v>0.17031813369887164</c:v>
                  </c:pt>
                  <c:pt idx="11">
                    <c:v>8.7771673486761737E-2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'30 C averages and standard'!$A$2:$A$13</c:f>
              <c:numCache>
                <c:formatCode>General</c:formatCode>
                <c:ptCount val="12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1440</c:v>
                </c:pt>
                <c:pt idx="5">
                  <c:v>1488.3333333333333</c:v>
                </c:pt>
                <c:pt idx="6">
                  <c:v>1530</c:v>
                </c:pt>
                <c:pt idx="7">
                  <c:v>1575</c:v>
                </c:pt>
                <c:pt idx="8">
                  <c:v>2880</c:v>
                </c:pt>
                <c:pt idx="9">
                  <c:v>2925</c:v>
                </c:pt>
                <c:pt idx="10">
                  <c:v>2970</c:v>
                </c:pt>
                <c:pt idx="11">
                  <c:v>3015</c:v>
                </c:pt>
              </c:numCache>
            </c:numRef>
          </c:xVal>
          <c:yVal>
            <c:numRef>
              <c:f>'30 C averages and standard'!$B$2:$B$13</c:f>
              <c:numCache>
                <c:formatCode>General</c:formatCode>
                <c:ptCount val="12"/>
                <c:pt idx="0">
                  <c:v>1.0250000000000002E-2</c:v>
                </c:pt>
                <c:pt idx="1">
                  <c:v>4.2500000000000003E-3</c:v>
                </c:pt>
                <c:pt idx="2">
                  <c:v>1.3416666666666667E-2</c:v>
                </c:pt>
                <c:pt idx="3">
                  <c:v>1.525E-2</c:v>
                </c:pt>
                <c:pt idx="4">
                  <c:v>0.40700000000000003</c:v>
                </c:pt>
                <c:pt idx="5">
                  <c:v>0.45700000000000002</c:v>
                </c:pt>
                <c:pt idx="6">
                  <c:v>0.37566666666666665</c:v>
                </c:pt>
                <c:pt idx="7">
                  <c:v>0.42633333333333329</c:v>
                </c:pt>
                <c:pt idx="8">
                  <c:v>0.48766666666666669</c:v>
                </c:pt>
                <c:pt idx="9">
                  <c:v>0.38370000000000004</c:v>
                </c:pt>
                <c:pt idx="10">
                  <c:v>0.47016666666666662</c:v>
                </c:pt>
                <c:pt idx="11">
                  <c:v>0.40233333333333327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D-4862-99A5-2A400D4121E5}"/>
            </c:ext>
          </c:extLst>
        </c:ser>
        <c:ser>
          <c:idx val="3"/>
          <c:order val="1"/>
          <c:tx>
            <c:v>25 C cell density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'25 C averages and standard devs'!$G$2:$G$13</c:f>
                <c:numCache>
                  <c:formatCode>General</c:formatCode>
                  <c:ptCount val="12"/>
                  <c:pt idx="0">
                    <c:v>7.5498344352707492E-3</c:v>
                  </c:pt>
                  <c:pt idx="1">
                    <c:v>1.1599209743196589E-2</c:v>
                  </c:pt>
                  <c:pt idx="2">
                    <c:v>2.0867838092784474E-2</c:v>
                  </c:pt>
                  <c:pt idx="3">
                    <c:v>2.1634270652524126E-2</c:v>
                  </c:pt>
                  <c:pt idx="4">
                    <c:v>2.248054714636635E-2</c:v>
                  </c:pt>
                  <c:pt idx="5">
                    <c:v>2.4287170824669302E-2</c:v>
                  </c:pt>
                  <c:pt idx="6">
                    <c:v>8.6416433622315159E-2</c:v>
                  </c:pt>
                  <c:pt idx="7">
                    <c:v>7.6089256797526886E-2</c:v>
                  </c:pt>
                  <c:pt idx="8">
                    <c:v>4.4835718647822285E-2</c:v>
                  </c:pt>
                  <c:pt idx="9">
                    <c:v>5.6989838275491082E-2</c:v>
                  </c:pt>
                  <c:pt idx="10">
                    <c:v>3.5656229002330952E-2</c:v>
                  </c:pt>
                  <c:pt idx="11">
                    <c:v>6.7568052115380126E-2</c:v>
                  </c:pt>
                </c:numCache>
              </c:numRef>
            </c:plus>
            <c:minus>
              <c:numRef>
                <c:f>'25 C averages and standard devs'!$G$2:$G$13</c:f>
                <c:numCache>
                  <c:formatCode>General</c:formatCode>
                  <c:ptCount val="12"/>
                  <c:pt idx="0">
                    <c:v>7.5498344352707492E-3</c:v>
                  </c:pt>
                  <c:pt idx="1">
                    <c:v>1.1599209743196589E-2</c:v>
                  </c:pt>
                  <c:pt idx="2">
                    <c:v>2.0867838092784474E-2</c:v>
                  </c:pt>
                  <c:pt idx="3">
                    <c:v>2.1634270652524126E-2</c:v>
                  </c:pt>
                  <c:pt idx="4">
                    <c:v>2.248054714636635E-2</c:v>
                  </c:pt>
                  <c:pt idx="5">
                    <c:v>2.4287170824669302E-2</c:v>
                  </c:pt>
                  <c:pt idx="6">
                    <c:v>8.6416433622315159E-2</c:v>
                  </c:pt>
                  <c:pt idx="7">
                    <c:v>7.6089256797526886E-2</c:v>
                  </c:pt>
                  <c:pt idx="8">
                    <c:v>4.4835718647822285E-2</c:v>
                  </c:pt>
                  <c:pt idx="9">
                    <c:v>5.6989838275491082E-2</c:v>
                  </c:pt>
                  <c:pt idx="10">
                    <c:v>3.5656229002330952E-2</c:v>
                  </c:pt>
                  <c:pt idx="11">
                    <c:v>6.7568052115380126E-2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'25 C averages and standard devs'!$A$2:$A$13</c:f>
              <c:numCache>
                <c:formatCode>General</c:formatCode>
                <c:ptCount val="12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1375</c:v>
                </c:pt>
                <c:pt idx="5">
                  <c:v>1445</c:v>
                </c:pt>
                <c:pt idx="6">
                  <c:v>1527.8333333333333</c:v>
                </c:pt>
                <c:pt idx="7">
                  <c:v>1673.5</c:v>
                </c:pt>
                <c:pt idx="8">
                  <c:v>2795</c:v>
                </c:pt>
                <c:pt idx="9">
                  <c:v>2885</c:v>
                </c:pt>
                <c:pt idx="10">
                  <c:v>2968.5</c:v>
                </c:pt>
                <c:pt idx="11">
                  <c:v>3115.5</c:v>
                </c:pt>
              </c:numCache>
            </c:numRef>
          </c:xVal>
          <c:yVal>
            <c:numRef>
              <c:f>'25 C averages and standard devs'!$B$2:$B$13</c:f>
              <c:numCache>
                <c:formatCode>General</c:formatCode>
                <c:ptCount val="12"/>
                <c:pt idx="0">
                  <c:v>5.5000000000000005E-3</c:v>
                </c:pt>
                <c:pt idx="1">
                  <c:v>3.4166666666666672E-3</c:v>
                </c:pt>
                <c:pt idx="2">
                  <c:v>5.1666666666666666E-3</c:v>
                </c:pt>
                <c:pt idx="3">
                  <c:v>2.0833333333333333E-3</c:v>
                </c:pt>
                <c:pt idx="4">
                  <c:v>0.42325000000000007</c:v>
                </c:pt>
                <c:pt idx="5">
                  <c:v>0.43616666666666665</c:v>
                </c:pt>
                <c:pt idx="6">
                  <c:v>0.38650000000000001</c:v>
                </c:pt>
                <c:pt idx="7">
                  <c:v>0.35874999999999996</c:v>
                </c:pt>
                <c:pt idx="8">
                  <c:v>0.4070833333333333</c:v>
                </c:pt>
                <c:pt idx="9">
                  <c:v>0.42858333333333332</c:v>
                </c:pt>
                <c:pt idx="10">
                  <c:v>0.40233333333333338</c:v>
                </c:pt>
                <c:pt idx="11">
                  <c:v>0.36208333333333331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5D-4862-99A5-2A400D412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62927"/>
        <c:axId val="910947887"/>
      </c:scatterChart>
      <c:valAx>
        <c:axId val="907162927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947887"/>
        <c:crosses val="autoZero"/>
        <c:crossBetween val="midCat"/>
      </c:valAx>
      <c:valAx>
        <c:axId val="910947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6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25C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'25 C averages and standard devs'!$H$2:$H$13</c:f>
                <c:numCache>
                  <c:formatCode>General</c:formatCode>
                  <c:ptCount val="12"/>
                  <c:pt idx="0">
                    <c:v>2.7855729512376057</c:v>
                  </c:pt>
                  <c:pt idx="1">
                    <c:v>4.2982667049249859</c:v>
                  </c:pt>
                  <c:pt idx="2">
                    <c:v>2.3176777170262537</c:v>
                  </c:pt>
                  <c:pt idx="3">
                    <c:v>1.7592953134707017</c:v>
                  </c:pt>
                  <c:pt idx="4">
                    <c:v>5.2494837841448838</c:v>
                  </c:pt>
                  <c:pt idx="5">
                    <c:v>3.5021764661421546</c:v>
                  </c:pt>
                  <c:pt idx="6">
                    <c:v>4.1078315447447391</c:v>
                  </c:pt>
                  <c:pt idx="7">
                    <c:v>3.2289750695847599</c:v>
                  </c:pt>
                  <c:pt idx="8">
                    <c:v>3.357205186858069</c:v>
                  </c:pt>
                  <c:pt idx="9">
                    <c:v>4.9522335028415894</c:v>
                  </c:pt>
                  <c:pt idx="10">
                    <c:v>2.4036756575433986</c:v>
                  </c:pt>
                  <c:pt idx="11">
                    <c:v>3.0397198335811506</c:v>
                  </c:pt>
                </c:numCache>
              </c:numRef>
            </c:plus>
            <c:minus>
              <c:numRef>
                <c:f>'25 C averages and standard devs'!$H$2:$H$13</c:f>
                <c:numCache>
                  <c:formatCode>General</c:formatCode>
                  <c:ptCount val="12"/>
                  <c:pt idx="0">
                    <c:v>2.7855729512376057</c:v>
                  </c:pt>
                  <c:pt idx="1">
                    <c:v>4.2982667049249859</c:v>
                  </c:pt>
                  <c:pt idx="2">
                    <c:v>2.3176777170262537</c:v>
                  </c:pt>
                  <c:pt idx="3">
                    <c:v>1.7592953134707017</c:v>
                  </c:pt>
                  <c:pt idx="4">
                    <c:v>5.2494837841448838</c:v>
                  </c:pt>
                  <c:pt idx="5">
                    <c:v>3.5021764661421546</c:v>
                  </c:pt>
                  <c:pt idx="6">
                    <c:v>4.1078315447447391</c:v>
                  </c:pt>
                  <c:pt idx="7">
                    <c:v>3.2289750695847599</c:v>
                  </c:pt>
                  <c:pt idx="8">
                    <c:v>3.357205186858069</c:v>
                  </c:pt>
                  <c:pt idx="9">
                    <c:v>4.9522335028415894</c:v>
                  </c:pt>
                  <c:pt idx="10">
                    <c:v>2.4036756575433986</c:v>
                  </c:pt>
                  <c:pt idx="11">
                    <c:v>3.0397198335811506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'25 C averages and standard devs'!$D$2:$D$13</c:f>
              <c:numCache>
                <c:formatCode>General</c:formatCode>
                <c:ptCount val="12"/>
                <c:pt idx="0">
                  <c:v>9.3921800136749916</c:v>
                </c:pt>
                <c:pt idx="1">
                  <c:v>10.007090038430951</c:v>
                </c:pt>
                <c:pt idx="2">
                  <c:v>13.830217624919607</c:v>
                </c:pt>
                <c:pt idx="3">
                  <c:v>8.645114283657767</c:v>
                </c:pt>
                <c:pt idx="4">
                  <c:v>14.854430775608398</c:v>
                </c:pt>
                <c:pt idx="5">
                  <c:v>24.565728558333333</c:v>
                </c:pt>
                <c:pt idx="6">
                  <c:v>13.813222458010337</c:v>
                </c:pt>
                <c:pt idx="7">
                  <c:v>5.1284625322997419</c:v>
                </c:pt>
                <c:pt idx="8">
                  <c:v>11.407403983333333</c:v>
                </c:pt>
                <c:pt idx="9">
                  <c:v>23.196431243333333</c:v>
                </c:pt>
                <c:pt idx="10">
                  <c:v>13.683242053495549</c:v>
                </c:pt>
                <c:pt idx="11">
                  <c:v>5.1761045076083834</c:v>
                </c:pt>
              </c:numCache>
            </c:numRef>
          </c:xVal>
          <c:yVal>
            <c:numRef>
              <c:f>'25 C averages and standard devs'!$C$2:$C$13</c:f>
              <c:numCache>
                <c:formatCode>General</c:formatCode>
                <c:ptCount val="12"/>
                <c:pt idx="0">
                  <c:v>13.898333333333335</c:v>
                </c:pt>
                <c:pt idx="1">
                  <c:v>14.478333333333332</c:v>
                </c:pt>
                <c:pt idx="2">
                  <c:v>11.954999999999998</c:v>
                </c:pt>
                <c:pt idx="3">
                  <c:v>11.160000000000002</c:v>
                </c:pt>
                <c:pt idx="4">
                  <c:v>14.379999999999997</c:v>
                </c:pt>
                <c:pt idx="5">
                  <c:v>12.65</c:v>
                </c:pt>
                <c:pt idx="6">
                  <c:v>11.340000000000002</c:v>
                </c:pt>
                <c:pt idx="7">
                  <c:v>16.28</c:v>
                </c:pt>
                <c:pt idx="8">
                  <c:v>12.746666666666664</c:v>
                </c:pt>
                <c:pt idx="9">
                  <c:v>13.298333333333334</c:v>
                </c:pt>
                <c:pt idx="10">
                  <c:v>13.248333333333333</c:v>
                </c:pt>
                <c:pt idx="11">
                  <c:v>13.301666666666668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4-44FC-80F1-791775E73501}"/>
            </c:ext>
          </c:extLst>
        </c:ser>
        <c:ser>
          <c:idx val="1"/>
          <c:order val="1"/>
          <c:tx>
            <c:v>30C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'30 C averages and standard'!$H$2:$H$13</c:f>
                <c:numCache>
                  <c:formatCode>General</c:formatCode>
                  <c:ptCount val="12"/>
                  <c:pt idx="0">
                    <c:v>4.6238111985676973</c:v>
                  </c:pt>
                  <c:pt idx="1">
                    <c:v>4.4313251592121619</c:v>
                  </c:pt>
                  <c:pt idx="2">
                    <c:v>4.2051428830262871</c:v>
                  </c:pt>
                  <c:pt idx="3">
                    <c:v>1.8368414919820297</c:v>
                  </c:pt>
                  <c:pt idx="4">
                    <c:v>3.2359444783040763</c:v>
                  </c:pt>
                  <c:pt idx="5">
                    <c:v>7.9714356716131487</c:v>
                  </c:pt>
                  <c:pt idx="6">
                    <c:v>3.1734487023846296</c:v>
                  </c:pt>
                  <c:pt idx="7">
                    <c:v>4.084124141110304</c:v>
                  </c:pt>
                  <c:pt idx="8">
                    <c:v>3.4776280230448289</c:v>
                  </c:pt>
                  <c:pt idx="9">
                    <c:v>4.8494659499784118</c:v>
                  </c:pt>
                  <c:pt idx="10">
                    <c:v>3.037413373250347</c:v>
                  </c:pt>
                  <c:pt idx="11">
                    <c:v>2.245917778251604</c:v>
                  </c:pt>
                </c:numCache>
              </c:numRef>
            </c:plus>
            <c:minus>
              <c:numRef>
                <c:f>'30 C averages and standard'!$H$2:$H$13</c:f>
                <c:numCache>
                  <c:formatCode>General</c:formatCode>
                  <c:ptCount val="12"/>
                  <c:pt idx="0">
                    <c:v>4.6238111985676973</c:v>
                  </c:pt>
                  <c:pt idx="1">
                    <c:v>4.4313251592121619</c:v>
                  </c:pt>
                  <c:pt idx="2">
                    <c:v>4.2051428830262871</c:v>
                  </c:pt>
                  <c:pt idx="3">
                    <c:v>1.8368414919820297</c:v>
                  </c:pt>
                  <c:pt idx="4">
                    <c:v>3.2359444783040763</c:v>
                  </c:pt>
                  <c:pt idx="5">
                    <c:v>7.9714356716131487</c:v>
                  </c:pt>
                  <c:pt idx="6">
                    <c:v>3.1734487023846296</c:v>
                  </c:pt>
                  <c:pt idx="7">
                    <c:v>4.084124141110304</c:v>
                  </c:pt>
                  <c:pt idx="8">
                    <c:v>3.4776280230448289</c:v>
                  </c:pt>
                  <c:pt idx="9">
                    <c:v>4.8494659499784118</c:v>
                  </c:pt>
                  <c:pt idx="10">
                    <c:v>3.037413373250347</c:v>
                  </c:pt>
                  <c:pt idx="11">
                    <c:v>2.245917778251604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'30 C averages and standard'!$C$2:$C$13</c:f>
              <c:numCache>
                <c:formatCode>General</c:formatCode>
                <c:ptCount val="12"/>
                <c:pt idx="0">
                  <c:v>13.464999999999998</c:v>
                </c:pt>
                <c:pt idx="1">
                  <c:v>16.074666666666666</c:v>
                </c:pt>
                <c:pt idx="2">
                  <c:v>14.443333333333333</c:v>
                </c:pt>
                <c:pt idx="3">
                  <c:v>15.313333333333333</c:v>
                </c:pt>
                <c:pt idx="4">
                  <c:v>12.288333333333334</c:v>
                </c:pt>
                <c:pt idx="5">
                  <c:v>12.476666666666668</c:v>
                </c:pt>
                <c:pt idx="6">
                  <c:v>14.398333333333333</c:v>
                </c:pt>
                <c:pt idx="7">
                  <c:v>12.645000000000001</c:v>
                </c:pt>
                <c:pt idx="8">
                  <c:v>11.518333333333333</c:v>
                </c:pt>
                <c:pt idx="9">
                  <c:v>14.5</c:v>
                </c:pt>
                <c:pt idx="10">
                  <c:v>12.509999999999998</c:v>
                </c:pt>
                <c:pt idx="11">
                  <c:v>12.216666666666669</c:v>
                </c:pt>
              </c:numCache>
            </c:numRef>
          </c:xVal>
          <c:yVal>
            <c:numRef>
              <c:f>'30 C averages and standard'!$D$2:$D$13</c:f>
              <c:numCache>
                <c:formatCode>General</c:formatCode>
                <c:ptCount val="12"/>
                <c:pt idx="0">
                  <c:v>22.081836835589431</c:v>
                </c:pt>
                <c:pt idx="1">
                  <c:v>13.371656014205707</c:v>
                </c:pt>
                <c:pt idx="2" formatCode="0.000">
                  <c:v>7.7345300125957364</c:v>
                </c:pt>
                <c:pt idx="3">
                  <c:v>19.075081745587511</c:v>
                </c:pt>
                <c:pt idx="4">
                  <c:v>23.812551343044902</c:v>
                </c:pt>
                <c:pt idx="5">
                  <c:v>22.796705491880189</c:v>
                </c:pt>
                <c:pt idx="6">
                  <c:v>21.056745946201854</c:v>
                </c:pt>
                <c:pt idx="7">
                  <c:v>19.252025078060342</c:v>
                </c:pt>
                <c:pt idx="8">
                  <c:v>25.637445943841385</c:v>
                </c:pt>
                <c:pt idx="9">
                  <c:v>21.261760726201867</c:v>
                </c:pt>
                <c:pt idx="10">
                  <c:v>16.264218385274745</c:v>
                </c:pt>
                <c:pt idx="11">
                  <c:v>20.627193689839455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44-44FC-80F1-791775E73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699183"/>
        <c:axId val="913385743"/>
      </c:scatterChart>
      <c:valAx>
        <c:axId val="96669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85743"/>
        <c:crosses val="autoZero"/>
        <c:crossBetween val="midCat"/>
      </c:valAx>
      <c:valAx>
        <c:axId val="913385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9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4606051" cy="31980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32A6D-4161-4B5E-A610-A4C1515114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4606051" cy="31980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B04A5-CCED-494C-9DCF-54E99FAF0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4606051" cy="31980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ADCAB-FD1D-43EB-9024-4CDE208428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4606051" cy="31980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BD73D-1C26-4751-9DB4-881FFDF1DD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4606051" cy="31980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03FC3-71C4-4000-A6EC-0E47C2F75B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M19" sqref="M19"/>
    </sheetView>
  </sheetViews>
  <sheetFormatPr defaultRowHeight="12.5" x14ac:dyDescent="0.25"/>
  <cols>
    <col min="1" max="1" width="8" bestFit="1" customWidth="1"/>
    <col min="2" max="2" width="8.453125" bestFit="1" customWidth="1"/>
  </cols>
  <sheetData>
    <row r="1" spans="1:2" ht="38" thickBot="1" x14ac:dyDescent="0.3">
      <c r="A1" s="12" t="s">
        <v>5</v>
      </c>
      <c r="B1" s="12" t="s">
        <v>6</v>
      </c>
    </row>
    <row r="2" spans="1:2" ht="13" thickBot="1" x14ac:dyDescent="0.3">
      <c r="A2" s="13">
        <v>0</v>
      </c>
      <c r="B2" s="13">
        <v>0</v>
      </c>
    </row>
    <row r="3" spans="1:2" ht="13" thickBot="1" x14ac:dyDescent="0.3">
      <c r="A3" s="13">
        <v>1.2500000000000001E-2</v>
      </c>
      <c r="B3" s="13">
        <v>0.13</v>
      </c>
    </row>
    <row r="4" spans="1:2" ht="13" thickBot="1" x14ac:dyDescent="0.3">
      <c r="A4" s="13">
        <v>2.5000000000000001E-2</v>
      </c>
      <c r="B4" s="13">
        <v>0.19800000000000001</v>
      </c>
    </row>
    <row r="5" spans="1:2" ht="13" thickBot="1" x14ac:dyDescent="0.3">
      <c r="A5" s="13">
        <v>0.05</v>
      </c>
      <c r="B5" s="13">
        <v>0.433</v>
      </c>
    </row>
    <row r="6" spans="1:2" ht="13" thickBot="1" x14ac:dyDescent="0.3">
      <c r="A6" s="13">
        <v>7.4999999999999997E-2</v>
      </c>
      <c r="B6" s="13">
        <v>0.5</v>
      </c>
    </row>
    <row r="7" spans="1:2" ht="13" thickBot="1" x14ac:dyDescent="0.3">
      <c r="A7" s="13">
        <v>0.1</v>
      </c>
      <c r="B7" s="13">
        <v>0.80500000000000005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workbookViewId="0">
      <selection activeCell="E17" sqref="E17"/>
    </sheetView>
  </sheetViews>
  <sheetFormatPr defaultColWidth="14.453125" defaultRowHeight="15.75" customHeight="1" x14ac:dyDescent="0.25"/>
  <cols>
    <col min="1" max="1" width="15.7265625" customWidth="1"/>
    <col min="2" max="2" width="19.453125" customWidth="1"/>
    <col min="3" max="4" width="29.453125" customWidth="1"/>
  </cols>
  <sheetData>
    <row r="1" spans="1:26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>
        <v>0</v>
      </c>
      <c r="B2" s="4">
        <v>-2.5000000000000001E-3</v>
      </c>
      <c r="C2" s="4">
        <v>12.85</v>
      </c>
      <c r="D2" s="6">
        <v>7.5087999999999999</v>
      </c>
    </row>
    <row r="3" spans="1:26" ht="15.75" customHeight="1" x14ac:dyDescent="0.25">
      <c r="A3" s="4">
        <v>0</v>
      </c>
      <c r="B3" s="4">
        <v>1.0999999999999999E-2</v>
      </c>
      <c r="C3" s="4">
        <v>11.42</v>
      </c>
      <c r="D3" s="6">
        <v>13.462</v>
      </c>
    </row>
    <row r="4" spans="1:26" ht="15.75" customHeight="1" x14ac:dyDescent="0.25">
      <c r="A4" s="4">
        <v>0</v>
      </c>
      <c r="B4" s="4">
        <v>8.9999999999999993E-3</v>
      </c>
      <c r="C4" s="4">
        <v>17.899999999999999</v>
      </c>
      <c r="D4" s="6">
        <v>22.455369659999999</v>
      </c>
    </row>
    <row r="5" spans="1:26" ht="15.75" customHeight="1" x14ac:dyDescent="0.25">
      <c r="A5" s="5">
        <v>0</v>
      </c>
      <c r="B5" s="5">
        <v>-3.0000000000000001E-3</v>
      </c>
      <c r="C5" s="5">
        <v>16.62</v>
      </c>
      <c r="D5" s="8">
        <v>8.9489999999999998</v>
      </c>
      <c r="E5" s="3"/>
    </row>
    <row r="6" spans="1:26" ht="15.75" customHeight="1" x14ac:dyDescent="0.25">
      <c r="A6" s="4">
        <v>0</v>
      </c>
      <c r="B6" s="4">
        <v>1.55E-2</v>
      </c>
      <c r="C6" s="4">
        <v>11.07</v>
      </c>
      <c r="D6" s="6">
        <v>1.1140000000000001</v>
      </c>
    </row>
    <row r="7" spans="1:26" ht="15.75" customHeight="1" x14ac:dyDescent="0.25">
      <c r="A7" s="4">
        <v>0</v>
      </c>
      <c r="B7" s="4">
        <v>3.0000000000000001E-3</v>
      </c>
      <c r="C7" s="4">
        <v>13.53</v>
      </c>
      <c r="D7" s="6">
        <v>2.8639104220499569</v>
      </c>
    </row>
    <row r="8" spans="1:26" ht="15.75" customHeight="1" x14ac:dyDescent="0.25">
      <c r="A8">
        <v>45</v>
      </c>
      <c r="B8">
        <v>-4.4999999999999997E-3</v>
      </c>
      <c r="C8">
        <v>10.69</v>
      </c>
      <c r="D8" s="9">
        <v>6.4227999999999996</v>
      </c>
    </row>
    <row r="9" spans="1:26" ht="15.75" customHeight="1" x14ac:dyDescent="0.25">
      <c r="A9">
        <v>45</v>
      </c>
      <c r="B9">
        <v>7.0000000000000001E-3</v>
      </c>
      <c r="C9">
        <v>10.26</v>
      </c>
      <c r="D9" s="9">
        <v>15.932</v>
      </c>
    </row>
    <row r="10" spans="1:26" ht="15.75" customHeight="1" x14ac:dyDescent="0.25">
      <c r="A10">
        <v>45</v>
      </c>
      <c r="B10">
        <v>1.7500000000000002E-2</v>
      </c>
      <c r="C10">
        <v>20.7</v>
      </c>
      <c r="D10" s="9">
        <v>17.47048011</v>
      </c>
    </row>
    <row r="11" spans="1:26" ht="15.75" customHeight="1" x14ac:dyDescent="0.25">
      <c r="A11">
        <v>45</v>
      </c>
      <c r="B11">
        <v>-1.4E-2</v>
      </c>
      <c r="C11">
        <v>18.09</v>
      </c>
      <c r="D11" s="9">
        <v>12.372</v>
      </c>
    </row>
    <row r="12" spans="1:26" ht="15.75" customHeight="1" x14ac:dyDescent="0.25">
      <c r="A12">
        <v>45</v>
      </c>
      <c r="B12">
        <v>1.2999999999999999E-2</v>
      </c>
      <c r="C12">
        <v>15.41</v>
      </c>
      <c r="D12" s="9">
        <v>7.0270000000000001</v>
      </c>
    </row>
    <row r="13" spans="1:26" ht="15.75" customHeight="1" x14ac:dyDescent="0.25">
      <c r="A13">
        <v>45</v>
      </c>
      <c r="B13">
        <v>1.5E-3</v>
      </c>
      <c r="C13">
        <v>11.719999999999999</v>
      </c>
      <c r="D13" s="9">
        <v>0.81826012058570197</v>
      </c>
    </row>
    <row r="14" spans="1:26" ht="15.75" customHeight="1" x14ac:dyDescent="0.25">
      <c r="A14" s="4">
        <v>90</v>
      </c>
      <c r="B14" s="4">
        <v>-3.0000000000000001E-3</v>
      </c>
      <c r="C14" s="4">
        <v>10.28</v>
      </c>
      <c r="D14" s="6">
        <v>10.01384</v>
      </c>
    </row>
    <row r="15" spans="1:26" ht="15.75" customHeight="1" x14ac:dyDescent="0.25">
      <c r="A15" s="4">
        <v>90</v>
      </c>
      <c r="B15" s="4">
        <v>5.0000000000000001E-3</v>
      </c>
      <c r="C15" s="4">
        <v>11.42</v>
      </c>
      <c r="D15" s="6">
        <v>12.266</v>
      </c>
    </row>
    <row r="16" spans="1:26" ht="15.75" customHeight="1" x14ac:dyDescent="0.25">
      <c r="A16" s="4">
        <v>90</v>
      </c>
      <c r="B16" s="4">
        <v>3.1E-2</v>
      </c>
      <c r="C16" s="4">
        <v>11.03</v>
      </c>
      <c r="D16" s="6">
        <v>40.915038789999997</v>
      </c>
    </row>
    <row r="17" spans="1:4" ht="15.75" customHeight="1" x14ac:dyDescent="0.25">
      <c r="A17" s="4">
        <v>90</v>
      </c>
      <c r="B17" s="4">
        <v>-2.8000000000000001E-2</v>
      </c>
      <c r="C17" s="4">
        <v>12.56</v>
      </c>
      <c r="D17" s="6">
        <v>16.911000000000001</v>
      </c>
    </row>
    <row r="18" spans="1:4" ht="15.75" customHeight="1" x14ac:dyDescent="0.25">
      <c r="A18" s="4">
        <v>90</v>
      </c>
      <c r="B18" s="4">
        <v>2.35E-2</v>
      </c>
      <c r="C18" s="4">
        <v>16.329999999999998</v>
      </c>
      <c r="D18" s="6">
        <v>2.0787</v>
      </c>
    </row>
    <row r="19" spans="1:4" ht="15.75" customHeight="1" x14ac:dyDescent="0.25">
      <c r="A19" s="4">
        <v>90</v>
      </c>
      <c r="B19" s="4">
        <v>2.5000000000000001E-3</v>
      </c>
      <c r="C19" s="4">
        <v>10.11</v>
      </c>
      <c r="D19" s="6">
        <v>0.79672695951765715</v>
      </c>
    </row>
    <row r="20" spans="1:4" ht="15.75" customHeight="1" x14ac:dyDescent="0.25">
      <c r="A20">
        <v>135</v>
      </c>
      <c r="B20">
        <v>-1.7999999999999999E-2</v>
      </c>
      <c r="C20">
        <v>12.61</v>
      </c>
      <c r="D20" s="9">
        <v>5.6698399999999998</v>
      </c>
    </row>
    <row r="21" spans="1:4" ht="15.75" customHeight="1" x14ac:dyDescent="0.25">
      <c r="A21">
        <v>135</v>
      </c>
      <c r="B21">
        <v>1.4E-2</v>
      </c>
      <c r="C21">
        <v>10.220000000000001</v>
      </c>
      <c r="D21" s="9">
        <v>12.994</v>
      </c>
    </row>
    <row r="22" spans="1:4" ht="15.75" customHeight="1" x14ac:dyDescent="0.25">
      <c r="A22">
        <v>135</v>
      </c>
      <c r="B22">
        <v>0</v>
      </c>
      <c r="C22">
        <v>10.59</v>
      </c>
      <c r="D22" s="9">
        <v>1.03592236</v>
      </c>
    </row>
    <row r="23" spans="1:4" ht="15.75" customHeight="1" x14ac:dyDescent="0.25">
      <c r="A23">
        <v>135</v>
      </c>
      <c r="B23">
        <v>-2.7E-2</v>
      </c>
      <c r="C23">
        <v>8.4600000000000009</v>
      </c>
      <c r="D23" s="9">
        <v>29.808</v>
      </c>
    </row>
    <row r="24" spans="1:4" ht="15.75" customHeight="1" x14ac:dyDescent="0.25">
      <c r="A24">
        <v>135</v>
      </c>
      <c r="B24">
        <v>3.1E-2</v>
      </c>
      <c r="C24">
        <v>11.81</v>
      </c>
      <c r="D24" s="9">
        <v>1.1140000000000001</v>
      </c>
    </row>
    <row r="25" spans="1:4" ht="12.5" x14ac:dyDescent="0.25">
      <c r="A25">
        <v>135</v>
      </c>
      <c r="B25">
        <v>1.2500000000000001E-2</v>
      </c>
      <c r="C25">
        <v>13.27</v>
      </c>
      <c r="D25" s="9">
        <v>1.2489233419465977</v>
      </c>
    </row>
    <row r="26" spans="1:4" ht="12.5" x14ac:dyDescent="0.25">
      <c r="A26" s="4">
        <v>1350</v>
      </c>
      <c r="B26" s="4">
        <v>0.40699999999999997</v>
      </c>
      <c r="C26" s="4">
        <v>10.51</v>
      </c>
      <c r="D26" s="6">
        <v>7.6970400000000003</v>
      </c>
    </row>
    <row r="27" spans="1:4" ht="12.5" x14ac:dyDescent="0.25">
      <c r="A27" s="4">
        <v>1350</v>
      </c>
      <c r="B27" s="4">
        <v>0.433</v>
      </c>
      <c r="C27" s="4">
        <v>12.12</v>
      </c>
      <c r="D27" s="6">
        <v>11.928000000000001</v>
      </c>
    </row>
    <row r="28" spans="1:4" ht="12.5" x14ac:dyDescent="0.25">
      <c r="A28" s="4">
        <v>1380</v>
      </c>
      <c r="B28" s="4">
        <v>0.42499999999999999</v>
      </c>
      <c r="C28" s="4">
        <v>14.8</v>
      </c>
      <c r="D28" s="6"/>
    </row>
    <row r="29" spans="1:4" ht="12.5" x14ac:dyDescent="0.25">
      <c r="A29" s="4">
        <v>1380</v>
      </c>
      <c r="B29" s="4">
        <v>0.45900000000000002</v>
      </c>
      <c r="C29" s="4">
        <v>24.7</v>
      </c>
      <c r="D29" s="6">
        <v>11.974</v>
      </c>
    </row>
    <row r="30" spans="1:4" ht="12.5" x14ac:dyDescent="0.25">
      <c r="A30" s="4">
        <v>1395</v>
      </c>
      <c r="B30" s="4">
        <v>0.39350000000000002</v>
      </c>
      <c r="C30" s="4">
        <v>11.63</v>
      </c>
      <c r="D30" s="6">
        <v>3.8163999999999998</v>
      </c>
    </row>
    <row r="31" spans="1:4" ht="12.5" x14ac:dyDescent="0.25">
      <c r="A31" s="4">
        <v>1395</v>
      </c>
      <c r="B31" s="4">
        <v>0.42199999999999999</v>
      </c>
      <c r="C31" s="4">
        <v>12.52</v>
      </c>
      <c r="D31" s="6">
        <v>10.784000000000001</v>
      </c>
    </row>
    <row r="32" spans="1:4" ht="12.5" x14ac:dyDescent="0.25">
      <c r="A32">
        <v>1425</v>
      </c>
      <c r="B32">
        <v>0.46550000000000002</v>
      </c>
      <c r="C32">
        <v>16.739999999999998</v>
      </c>
      <c r="D32" s="9">
        <v>16.925257810000002</v>
      </c>
    </row>
    <row r="33" spans="1:4" ht="12.5" x14ac:dyDescent="0.25">
      <c r="A33">
        <v>1425</v>
      </c>
      <c r="B33">
        <v>0.42099999999999999</v>
      </c>
      <c r="C33">
        <v>17.059999999999999</v>
      </c>
      <c r="D33" s="9">
        <v>28.693999999999999</v>
      </c>
    </row>
    <row r="34" spans="1:4" ht="12.5" x14ac:dyDescent="0.25">
      <c r="A34">
        <v>1440</v>
      </c>
      <c r="B34">
        <v>0.41299999999999998</v>
      </c>
      <c r="C34">
        <v>11.14</v>
      </c>
      <c r="D34" s="9">
        <v>1.9195199999999999</v>
      </c>
    </row>
    <row r="35" spans="1:4" ht="12.5" x14ac:dyDescent="0.25">
      <c r="A35">
        <v>1440</v>
      </c>
      <c r="B35">
        <v>0.42599999999999999</v>
      </c>
      <c r="C35">
        <v>12.38</v>
      </c>
      <c r="D35" s="9">
        <v>21.834</v>
      </c>
    </row>
    <row r="36" spans="1:4" ht="12.5" x14ac:dyDescent="0.25">
      <c r="A36">
        <v>1470</v>
      </c>
      <c r="B36">
        <v>0.46850000000000003</v>
      </c>
      <c r="C36">
        <v>9.6199999999999992</v>
      </c>
      <c r="D36" s="9">
        <v>34.917593539999999</v>
      </c>
    </row>
    <row r="37" spans="1:4" ht="12.5" x14ac:dyDescent="0.25">
      <c r="A37">
        <v>1470</v>
      </c>
      <c r="B37">
        <v>0.42299999999999999</v>
      </c>
      <c r="C37">
        <v>8.9600000000000009</v>
      </c>
      <c r="D37" s="9">
        <v>43.103999999999999</v>
      </c>
    </row>
    <row r="38" spans="1:4" ht="12.5" x14ac:dyDescent="0.25">
      <c r="A38" s="4">
        <v>1485</v>
      </c>
      <c r="B38" s="4">
        <v>0.40550000000000003</v>
      </c>
      <c r="C38" s="4">
        <v>11</v>
      </c>
      <c r="D38" s="6">
        <v>12.692640000000001</v>
      </c>
    </row>
    <row r="39" spans="1:4" ht="12.5" x14ac:dyDescent="0.25">
      <c r="A39" s="4">
        <v>1485</v>
      </c>
      <c r="B39" s="4">
        <v>0.43099999999999999</v>
      </c>
      <c r="C39" s="4">
        <v>11.39</v>
      </c>
      <c r="D39" s="6">
        <v>13.228</v>
      </c>
    </row>
    <row r="40" spans="1:4" ht="12.5" x14ac:dyDescent="0.25">
      <c r="A40" s="4">
        <v>1515</v>
      </c>
      <c r="B40" s="4">
        <v>0.44400000000000001</v>
      </c>
      <c r="C40" s="4">
        <v>8.86</v>
      </c>
      <c r="D40" s="6">
        <v>18.7167025</v>
      </c>
    </row>
    <row r="41" spans="1:4" ht="12.5" x14ac:dyDescent="0.25">
      <c r="A41" s="4">
        <v>1515</v>
      </c>
      <c r="B41" s="4">
        <v>0.436</v>
      </c>
      <c r="C41" s="4">
        <v>6.34</v>
      </c>
      <c r="D41" s="6">
        <v>28.135999999999999</v>
      </c>
    </row>
    <row r="42" spans="1:4" ht="12.5" x14ac:dyDescent="0.25">
      <c r="A42" s="4">
        <v>1580</v>
      </c>
      <c r="B42" s="4">
        <v>0.2155</v>
      </c>
      <c r="C42" s="4">
        <v>11.84</v>
      </c>
      <c r="D42" s="6">
        <v>0.96899224806201567</v>
      </c>
    </row>
    <row r="43" spans="1:4" ht="12.5" x14ac:dyDescent="0.25">
      <c r="A43" s="4">
        <v>1587</v>
      </c>
      <c r="B43" s="4">
        <v>0.38700000000000001</v>
      </c>
      <c r="C43" s="4">
        <v>18.61</v>
      </c>
      <c r="D43" s="6">
        <v>9.1370000000000005</v>
      </c>
    </row>
    <row r="44" spans="1:4" ht="12.5" x14ac:dyDescent="0.25">
      <c r="A44">
        <v>1625</v>
      </c>
      <c r="B44">
        <v>0.24299999999999999</v>
      </c>
      <c r="C44">
        <v>13.420000000000002</v>
      </c>
      <c r="D44" s="9">
        <v>0.66752799310938848</v>
      </c>
    </row>
    <row r="45" spans="1:4" ht="12.5" x14ac:dyDescent="0.25">
      <c r="A45">
        <v>1632</v>
      </c>
      <c r="B45">
        <v>0.41299999999999998</v>
      </c>
      <c r="C45">
        <v>13.53</v>
      </c>
      <c r="D45" s="9">
        <v>6.33</v>
      </c>
    </row>
    <row r="46" spans="1:4" ht="12.5" x14ac:dyDescent="0.25">
      <c r="A46">
        <v>1670</v>
      </c>
      <c r="B46">
        <v>0.41599999999999998</v>
      </c>
      <c r="C46">
        <v>20.76</v>
      </c>
      <c r="D46" s="9">
        <v>1.6580534022394491</v>
      </c>
    </row>
    <row r="47" spans="1:4" ht="12.5" x14ac:dyDescent="0.25">
      <c r="A47">
        <v>1677</v>
      </c>
      <c r="B47">
        <v>0.40400000000000003</v>
      </c>
      <c r="C47">
        <v>17.63</v>
      </c>
      <c r="D47" s="9">
        <v>11.939</v>
      </c>
    </row>
    <row r="48" spans="1:4" ht="12.5" x14ac:dyDescent="0.25">
      <c r="A48">
        <v>1715</v>
      </c>
      <c r="B48">
        <v>0.28149999999999997</v>
      </c>
      <c r="C48">
        <v>13.48</v>
      </c>
      <c r="D48" s="9">
        <v>0.77519379844961245</v>
      </c>
    </row>
    <row r="49" spans="1:4" ht="12.5" x14ac:dyDescent="0.25">
      <c r="A49">
        <v>1722</v>
      </c>
      <c r="B49">
        <v>0.39500000000000002</v>
      </c>
      <c r="C49">
        <v>18.86</v>
      </c>
      <c r="D49" s="9">
        <v>9.4009999999999998</v>
      </c>
    </row>
    <row r="50" spans="1:4" ht="12.5" x14ac:dyDescent="0.25">
      <c r="A50" s="4">
        <v>2730</v>
      </c>
      <c r="B50" s="4">
        <v>0.371</v>
      </c>
      <c r="C50" s="4">
        <v>10.77</v>
      </c>
      <c r="D50" s="6">
        <v>3.1937600000000002</v>
      </c>
    </row>
    <row r="51" spans="1:4" ht="12.5" x14ac:dyDescent="0.25">
      <c r="A51" s="4">
        <v>2730</v>
      </c>
      <c r="B51" s="4">
        <v>0.375</v>
      </c>
      <c r="C51" s="4">
        <v>9.98</v>
      </c>
      <c r="D51" s="6">
        <v>10.212</v>
      </c>
    </row>
    <row r="52" spans="1:4" ht="12.5" x14ac:dyDescent="0.25">
      <c r="A52" s="4">
        <v>2820</v>
      </c>
      <c r="B52" s="4">
        <v>0.46600000000000003</v>
      </c>
      <c r="C52" s="4">
        <v>14.21</v>
      </c>
      <c r="D52" s="6">
        <v>29.231703899999999</v>
      </c>
    </row>
    <row r="53" spans="1:4" ht="12.5" x14ac:dyDescent="0.25">
      <c r="A53" s="4">
        <v>2820</v>
      </c>
      <c r="B53" s="4">
        <v>0.46200000000000002</v>
      </c>
      <c r="C53" s="4">
        <v>18.79</v>
      </c>
      <c r="D53" s="6">
        <v>13.247999999999999</v>
      </c>
    </row>
    <row r="54" spans="1:4" ht="12.5" x14ac:dyDescent="0.25">
      <c r="A54" s="4">
        <v>2835</v>
      </c>
      <c r="B54" s="4">
        <v>0.3745</v>
      </c>
      <c r="C54" s="4">
        <v>10.29</v>
      </c>
      <c r="D54" s="6">
        <v>3.0489600000000001</v>
      </c>
    </row>
    <row r="55" spans="1:4" ht="12.5" x14ac:dyDescent="0.25">
      <c r="A55" s="4">
        <v>2835</v>
      </c>
      <c r="B55" s="4">
        <v>0.39400000000000002</v>
      </c>
      <c r="C55" s="4">
        <v>12.44</v>
      </c>
      <c r="D55" s="6">
        <v>9.51</v>
      </c>
    </row>
    <row r="56" spans="1:4" ht="12.5" x14ac:dyDescent="0.25">
      <c r="A56">
        <v>2865</v>
      </c>
      <c r="B56">
        <v>0.497</v>
      </c>
      <c r="C56">
        <v>9.4600000000000009</v>
      </c>
      <c r="D56" s="9">
        <v>35.61859364</v>
      </c>
    </row>
    <row r="57" spans="1:4" ht="12.5" x14ac:dyDescent="0.25">
      <c r="A57">
        <v>2865</v>
      </c>
      <c r="B57">
        <v>0.45</v>
      </c>
      <c r="C57">
        <v>14.79</v>
      </c>
      <c r="D57" s="9">
        <v>31.957999999999998</v>
      </c>
    </row>
    <row r="58" spans="1:4" ht="12.5" x14ac:dyDescent="0.25">
      <c r="A58">
        <v>2880</v>
      </c>
      <c r="B58">
        <v>0.34100000000000003</v>
      </c>
      <c r="C58">
        <v>7.98</v>
      </c>
      <c r="D58" s="9">
        <v>4.1783999999999999</v>
      </c>
    </row>
    <row r="59" spans="1:4" ht="12.5" x14ac:dyDescent="0.25">
      <c r="A59">
        <v>2880</v>
      </c>
      <c r="B59">
        <v>0.38200000000000001</v>
      </c>
      <c r="C59">
        <v>13.07</v>
      </c>
      <c r="D59" s="9">
        <v>9.4320000000000004</v>
      </c>
    </row>
    <row r="60" spans="1:4" ht="12.5" x14ac:dyDescent="0.25">
      <c r="A60">
        <v>2910</v>
      </c>
      <c r="B60">
        <v>0.46250000000000002</v>
      </c>
      <c r="C60">
        <v>22.05</v>
      </c>
      <c r="D60" s="9">
        <v>37.020593820000002</v>
      </c>
    </row>
    <row r="61" spans="1:4" ht="12.5" x14ac:dyDescent="0.25">
      <c r="A61">
        <v>2910</v>
      </c>
      <c r="B61">
        <v>0.439</v>
      </c>
      <c r="C61">
        <v>12.44</v>
      </c>
      <c r="D61" s="9">
        <v>20.971</v>
      </c>
    </row>
    <row r="62" spans="1:4" ht="12.5" x14ac:dyDescent="0.25">
      <c r="A62" s="4">
        <v>2925</v>
      </c>
      <c r="B62" s="4">
        <v>0.3695</v>
      </c>
      <c r="C62" s="4">
        <v>9.5</v>
      </c>
      <c r="D62" s="6">
        <v>7.7984</v>
      </c>
    </row>
    <row r="63" spans="1:4" ht="12.5" x14ac:dyDescent="0.25">
      <c r="A63" s="4">
        <v>2925</v>
      </c>
      <c r="B63" s="4">
        <v>0.38</v>
      </c>
      <c r="C63" s="4">
        <v>13.65</v>
      </c>
      <c r="D63" s="6">
        <v>11.928000000000001</v>
      </c>
    </row>
    <row r="64" spans="1:4" ht="12.5" x14ac:dyDescent="0.25">
      <c r="A64" s="4">
        <v>2955</v>
      </c>
      <c r="B64" s="4">
        <v>0.44900000000000001</v>
      </c>
      <c r="C64" s="4">
        <v>12.4</v>
      </c>
      <c r="D64" s="6">
        <v>13.186590649999999</v>
      </c>
    </row>
    <row r="65" spans="1:4" ht="12.5" x14ac:dyDescent="0.25">
      <c r="A65" s="4">
        <v>2955</v>
      </c>
      <c r="B65" s="4">
        <v>0.439</v>
      </c>
      <c r="C65" s="4">
        <v>14.4</v>
      </c>
      <c r="D65" s="6">
        <v>39.680999999999997</v>
      </c>
    </row>
    <row r="66" spans="1:4" ht="12.5" x14ac:dyDescent="0.25">
      <c r="A66" s="4">
        <v>3022</v>
      </c>
      <c r="B66" s="4">
        <v>0.36749999999999999</v>
      </c>
      <c r="C66" s="4">
        <v>12.77</v>
      </c>
      <c r="D66" s="6">
        <v>0.62446167097329908</v>
      </c>
    </row>
    <row r="67" spans="1:4" ht="12.5" x14ac:dyDescent="0.25">
      <c r="A67" s="4">
        <v>3029</v>
      </c>
      <c r="B67" s="4">
        <v>0.40899999999999997</v>
      </c>
      <c r="C67" s="4">
        <v>16.77</v>
      </c>
      <c r="D67" s="6">
        <v>8.8810000000000002</v>
      </c>
    </row>
    <row r="68" spans="1:4" ht="12.5" x14ac:dyDescent="0.25">
      <c r="A68">
        <v>3067</v>
      </c>
      <c r="B68">
        <v>0.22700000000000001</v>
      </c>
      <c r="C68">
        <v>11.6</v>
      </c>
      <c r="D68" s="9">
        <v>1.0120585701981053</v>
      </c>
    </row>
    <row r="69" spans="1:4" ht="12.5" x14ac:dyDescent="0.25">
      <c r="A69">
        <v>3074</v>
      </c>
      <c r="B69">
        <v>0.40600000000000003</v>
      </c>
      <c r="C69">
        <v>16.21</v>
      </c>
      <c r="D69" s="9">
        <v>6.52</v>
      </c>
    </row>
    <row r="70" spans="1:4" ht="12.5" x14ac:dyDescent="0.25">
      <c r="A70">
        <v>3112</v>
      </c>
      <c r="B70">
        <v>0.3755</v>
      </c>
      <c r="C70">
        <v>10.1</v>
      </c>
      <c r="D70" s="9">
        <v>2.7131782945736433</v>
      </c>
    </row>
    <row r="71" spans="1:4" ht="12.5" x14ac:dyDescent="0.25">
      <c r="A71">
        <v>3119</v>
      </c>
      <c r="B71">
        <v>0.39</v>
      </c>
      <c r="C71">
        <v>12.47</v>
      </c>
      <c r="D71" s="9">
        <v>15.984999999999999</v>
      </c>
    </row>
    <row r="72" spans="1:4" ht="12.5" x14ac:dyDescent="0.25">
      <c r="A72">
        <v>3157</v>
      </c>
      <c r="B72">
        <v>0.40200000000000002</v>
      </c>
      <c r="C72">
        <v>11.559999999999999</v>
      </c>
      <c r="D72" s="9">
        <v>1.2273901808785528</v>
      </c>
    </row>
    <row r="73" spans="1:4" ht="12.5" x14ac:dyDescent="0.25">
      <c r="A73">
        <v>3164</v>
      </c>
      <c r="B73">
        <v>0.372</v>
      </c>
      <c r="C73">
        <v>17.87</v>
      </c>
      <c r="D73" s="9">
        <v>3.5990000000000002</v>
      </c>
    </row>
  </sheetData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7" operator="greaterThan" id="{20F0604B-F0A3-4EB9-9476-3139147E662B}">
            <xm:f>'25 C averages and standard devs'!$A$31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operator="lessThan" id="{7A55F05A-B0D7-47FB-ACD9-6662E065779B}">
            <xm:f>'25 C averages and standard devs'!$A$17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A2:A7</xm:sqref>
        </x14:conditionalFormatting>
        <x14:conditionalFormatting xmlns:xm="http://schemas.microsoft.com/office/excel/2006/main">
          <x14:cfRule type="cellIs" priority="95" operator="greaterThan" id="{929EDDC3-86B9-4FE8-8E31-6BEEAF8590AF}">
            <xm:f>'25 C averages and standard devs'!$B$31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operator="lessThan" id="{A566367F-797D-4C99-9D15-E1B27A680FEE}">
            <xm:f>'25 C averages and standard devs'!$B$17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B2:B7</xm:sqref>
        </x14:conditionalFormatting>
        <x14:conditionalFormatting xmlns:xm="http://schemas.microsoft.com/office/excel/2006/main">
          <x14:cfRule type="cellIs" priority="92" operator="greaterThan" id="{F217D531-40D5-46DF-8CD4-E564BE3D3BD4}">
            <xm:f>'25 C averages and standard devs'!$C$31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1" operator="lessThan" id="{A0A5505F-6D75-4CDF-AFB1-FC3EDA242A53}">
            <xm:f>'25 C averages and standard devs'!$C$17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C2:C7</xm:sqref>
        </x14:conditionalFormatting>
        <x14:conditionalFormatting xmlns:xm="http://schemas.microsoft.com/office/excel/2006/main">
          <x14:cfRule type="cellIs" priority="90" operator="greaterThan" id="{7AF1210C-FB90-4E71-9756-EADB713C6392}">
            <xm:f>'25 C averages and standard devs'!$D$31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3" operator="lessThan" id="{924F5734-F1E0-422A-A73D-30B39143F7D4}">
            <xm:f>'25 C averages and standard devs'!$D$17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D2:D7</xm:sqref>
        </x14:conditionalFormatting>
        <x14:conditionalFormatting xmlns:xm="http://schemas.microsoft.com/office/excel/2006/main">
          <x14:cfRule type="cellIs" priority="89" operator="lessThan" id="{B5D8C2AB-E8BE-4D52-970F-5C9EFA7DB8AE}">
            <xm:f>'25 C averages and standard devs'!$A$18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operator="greaterThan" id="{C44900A3-89E7-493B-B0FF-01D48FFF8A61}">
            <xm:f>'25 C averages and standard devs'!$A$32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A8:A13</xm:sqref>
        </x14:conditionalFormatting>
        <x14:conditionalFormatting xmlns:xm="http://schemas.microsoft.com/office/excel/2006/main">
          <x14:cfRule type="cellIs" priority="87" operator="lessThan" id="{F4B01016-342E-429F-8178-B0B165107BD6}">
            <xm:f>'25 C averages and standard devs'!$B$18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operator="greaterThan" id="{E1D098FA-E6C3-4681-B83E-34C19DAB0421}">
            <xm:f>'25 C averages and standard devs'!$B$32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B8:B13</xm:sqref>
        </x14:conditionalFormatting>
        <x14:conditionalFormatting xmlns:xm="http://schemas.microsoft.com/office/excel/2006/main">
          <x14:cfRule type="cellIs" priority="85" operator="lessThan" id="{D383F04B-327E-4B5B-B99A-7EC5CD487B24}">
            <xm:f>'25 C averages and standard devs'!$C$18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operator="greaterThan" id="{6670E50B-FF30-4C4D-B1EE-B9CCA1C750C3}">
            <xm:f>'25 C averages and standard devs'!$C$32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C8:C13</xm:sqref>
        </x14:conditionalFormatting>
        <x14:conditionalFormatting xmlns:xm="http://schemas.microsoft.com/office/excel/2006/main">
          <x14:cfRule type="cellIs" priority="83" operator="lessThan" id="{6FD8028B-1372-4513-8A82-2CDF1FF8A9C6}">
            <xm:f>'25 C averages and standard devs'!$D$18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operator="greaterThan" id="{FDE4472F-C5E8-4C62-B797-073A0A7B8E81}">
            <xm:f>'25 C averages and standard devs'!$D$32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D8:D13</xm:sqref>
        </x14:conditionalFormatting>
        <x14:conditionalFormatting xmlns:xm="http://schemas.microsoft.com/office/excel/2006/main">
          <x14:cfRule type="cellIs" priority="81" operator="greaterThan" id="{DA5EB15E-BD11-46D9-8DD5-A5A2D4FD6663}">
            <xm:f>'25 C averages and standard devs'!$A$33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operator="lessThan" id="{0769A6A0-585F-4247-91CF-72CA90427B06}">
            <xm:f>'25 C averages and standard devs'!$A$19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A14:A19</xm:sqref>
        </x14:conditionalFormatting>
        <x14:conditionalFormatting xmlns:xm="http://schemas.microsoft.com/office/excel/2006/main">
          <x14:cfRule type="cellIs" priority="79" operator="greaterThan" id="{F14B21F2-568F-4208-A34C-8C8C3DC32315}">
            <xm:f>'25 C averages and standard devs'!$B$33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operator="lessThan" id="{A757A7CF-D2DA-4467-8ACF-BFFB024FBD28}">
            <xm:f>'25 C averages and standard devs'!$B$19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B14:B19</xm:sqref>
        </x14:conditionalFormatting>
        <x14:conditionalFormatting xmlns:xm="http://schemas.microsoft.com/office/excel/2006/main">
          <x14:cfRule type="cellIs" priority="77" operator="lessThan" id="{6CBAF0F8-CC6C-44C3-9154-2341F5450AA2}">
            <xm:f>'25 C averages and standard devs'!$C$19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operator="greaterThan" id="{AF5953E7-9373-4335-9309-BA767537103F}">
            <xm:f>'25 C averages and standard devs'!$C$33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C14:C19</xm:sqref>
        </x14:conditionalFormatting>
        <x14:conditionalFormatting xmlns:xm="http://schemas.microsoft.com/office/excel/2006/main">
          <x14:cfRule type="cellIs" priority="75" operator="lessThan" id="{E0D950D0-C1F5-42CE-B69A-C1FD1B30A47E}">
            <xm:f>'25 C averages and standard devs'!$D$19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operator="greaterThan" id="{6957AE5B-8EEA-4382-A457-CA744C0DC657}">
            <xm:f>'25 C averages and standard devs'!$D$33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D14:D19</xm:sqref>
        </x14:conditionalFormatting>
        <x14:conditionalFormatting xmlns:xm="http://schemas.microsoft.com/office/excel/2006/main">
          <x14:cfRule type="cellIs" priority="73" operator="lessThan" id="{2DF1660B-36BD-48DD-A6E4-4BDDDB0D7E0D}">
            <xm:f>'25 C averages and standard devs'!$A$20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operator="greaterThan" id="{C5F693EE-184A-4E6B-A8E8-1EF0727C7524}">
            <xm:f>'25 C averages and standard devs'!$A$34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A20:A25</xm:sqref>
        </x14:conditionalFormatting>
        <x14:conditionalFormatting xmlns:xm="http://schemas.microsoft.com/office/excel/2006/main">
          <x14:cfRule type="cellIs" priority="71" operator="lessThan" id="{61FD4B5D-8ACF-40A0-A9EA-59760A656462}">
            <xm:f>'25 C averages and standard devs'!$B$20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operator="greaterThan" id="{D698D8CD-893A-4257-BB98-BF6E565B13AF}">
            <xm:f>'25 C averages and standard devs'!$B$34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B20:B25</xm:sqref>
        </x14:conditionalFormatting>
        <x14:conditionalFormatting xmlns:xm="http://schemas.microsoft.com/office/excel/2006/main">
          <x14:cfRule type="cellIs" priority="69" operator="lessThan" id="{5F6F70CD-71C1-42F2-BF71-6EDE2667B160}">
            <xm:f>'25 C averages and standard devs'!$C$20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operator="greaterThan" id="{FC56227C-F09F-4E1A-A320-A74D1A3ECA24}">
            <xm:f>'25 C averages and standard devs'!$C$34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C20:C25</xm:sqref>
        </x14:conditionalFormatting>
        <x14:conditionalFormatting xmlns:xm="http://schemas.microsoft.com/office/excel/2006/main">
          <x14:cfRule type="cellIs" priority="67" operator="lessThan" id="{B879953A-54DB-4A48-9257-BDEAD274637D}">
            <xm:f>'25 C averages and standard devs'!$D$20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operator="greaterThan" id="{95026AD2-24AD-4B21-B595-44142142CEAF}">
            <xm:f>'25 C averages and standard devs'!$D$34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D20:D25</xm:sqref>
        </x14:conditionalFormatting>
        <x14:conditionalFormatting xmlns:xm="http://schemas.microsoft.com/office/excel/2006/main">
          <x14:cfRule type="cellIs" priority="65" operator="lessThan" id="{5A32562D-EB74-4267-B8DB-F98A7B61176D}">
            <xm:f>'25 C averages and standard devs'!$A$21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operator="greaterThan" id="{8AFBD030-DEF6-4A8E-B43E-322F6E72A82B}">
            <xm:f>'25 C averages and standard devs'!$A$35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A26:A31</xm:sqref>
        </x14:conditionalFormatting>
        <x14:conditionalFormatting xmlns:xm="http://schemas.microsoft.com/office/excel/2006/main">
          <x14:cfRule type="cellIs" priority="63" operator="lessThan" id="{2BA8E774-A96A-4227-9355-47B9D9303316}">
            <xm:f>'25 C averages and standard devs'!$B$21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operator="greaterThan" id="{EF3C9F5B-42C4-455D-B3C5-83874589F893}">
            <xm:f>'25 C averages and standard devs'!$B$35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B26:B31</xm:sqref>
        </x14:conditionalFormatting>
        <x14:conditionalFormatting xmlns:xm="http://schemas.microsoft.com/office/excel/2006/main">
          <x14:cfRule type="cellIs" priority="61" operator="lessThan" id="{87B03ED6-2B7C-4FAB-93AF-472207EA2B18}">
            <xm:f>'25 C averages and standard devs'!$C$21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operator="greaterThan" id="{A25977FA-B8E8-4D5A-A42F-C20304FF9E4F}">
            <xm:f>'25 C averages and standard devs'!$C$35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C26:C31</xm:sqref>
        </x14:conditionalFormatting>
        <x14:conditionalFormatting xmlns:xm="http://schemas.microsoft.com/office/excel/2006/main">
          <x14:cfRule type="cellIs" priority="59" operator="lessThan" id="{E14EF134-6120-49C0-8B32-200C4749B2E5}">
            <xm:f>'25 C averages and standard devs'!$D$21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operator="greaterThan" id="{3AC2DEA7-731C-4E5C-A769-27D9F07011BE}">
            <xm:f>'25 C averages and standard devs'!$D$35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7" operator="lessThan" id="{2C711F58-5ED2-4954-BD3B-376623DCC293}">
            <xm:f>'25 C averages and standard devs'!$D$21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D26:D31</xm:sqref>
        </x14:conditionalFormatting>
        <x14:conditionalFormatting xmlns:xm="http://schemas.microsoft.com/office/excel/2006/main">
          <x14:cfRule type="cellIs" priority="56" operator="lessThan" id="{ED503EDF-2408-47C1-BEFE-374AFD7BC6A5}">
            <xm:f>'25 C averages and standard devs'!$A$22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5" operator="greaterThan" id="{01F6A1F4-003A-406A-ACF8-E8729F6B3F7C}">
            <xm:f>'25 C averages and standard devs'!$A$36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A32:A37</xm:sqref>
        </x14:conditionalFormatting>
        <x14:conditionalFormatting xmlns:xm="http://schemas.microsoft.com/office/excel/2006/main">
          <x14:cfRule type="cellIs" priority="54" operator="lessThan" id="{5445A250-C2AB-475B-836E-C5F8B525F2F9}">
            <xm:f>'25 C averages and standard devs'!$B$23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3" operator="greaterThan" id="{2DA0FE84-677D-48C8-A646-30B271D2AC76}">
            <xm:f>'25 C averages and standard devs'!$B$36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B32:B37</xm:sqref>
        </x14:conditionalFormatting>
        <x14:conditionalFormatting xmlns:xm="http://schemas.microsoft.com/office/excel/2006/main">
          <x14:cfRule type="cellIs" priority="52" operator="lessThan" id="{7A0BBFAA-ED92-44BA-B2B4-4C6E76BD547B}">
            <xm:f>'25 C averages and standard devs'!$C$22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1" operator="greaterThan" id="{95DF94B1-9C17-4C86-8FFF-99CFEA9BF6CF}">
            <xm:f>'25 C averages and standard devs'!$C$36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C32:C37</xm:sqref>
        </x14:conditionalFormatting>
        <x14:conditionalFormatting xmlns:xm="http://schemas.microsoft.com/office/excel/2006/main">
          <x14:cfRule type="cellIs" priority="50" operator="lessThan" id="{7DF8A93E-E515-4E21-97FF-92A30C02AEF1}">
            <xm:f>'25 C averages and standard devs'!$D$23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9" operator="greaterThan" id="{D711E8F4-9E83-4D85-915A-1C7FC2D405F6}">
            <xm:f>'25 C averages and standard devs'!$D$36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D32:D37</xm:sqref>
        </x14:conditionalFormatting>
        <x14:conditionalFormatting xmlns:xm="http://schemas.microsoft.com/office/excel/2006/main">
          <x14:cfRule type="cellIs" priority="48" operator="lessThan" id="{6CAD507A-AFE3-48FD-B9B7-1377E03EACF4}">
            <xm:f>'25 C averages and standard devs'!$A$23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7" operator="greaterThan" id="{E5FDF63F-4A4E-4E2D-A559-C4C92A88D221}">
            <xm:f>'25 C averages and standard devs'!$A$37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A38:A43</xm:sqref>
        </x14:conditionalFormatting>
        <x14:conditionalFormatting xmlns:xm="http://schemas.microsoft.com/office/excel/2006/main">
          <x14:cfRule type="cellIs" priority="46" operator="greaterThan" id="{D48FC525-1228-4FEF-A3C4-0F828F4EEB79}">
            <xm:f>'25 C averages and standard devs'!$B$37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5" operator="lessThan" id="{F37F38FA-A2D9-464A-8F7D-5F71476E161E}">
            <xm:f>'25 C averages and standard devs'!$B$24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cellIs" priority="44" operator="lessThan" id="{2DD9FB10-A6A5-482E-A4CF-F8E5FDADECA7}">
            <xm:f>'25 C averages and standard devs'!$C$23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3" operator="greaterThan" id="{1C14DB3F-754F-4BB2-9DAE-5547B576F35B}">
            <xm:f>'25 C averages and standard devs'!$C$37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C38:C43</xm:sqref>
        </x14:conditionalFormatting>
        <x14:conditionalFormatting xmlns:xm="http://schemas.microsoft.com/office/excel/2006/main">
          <x14:cfRule type="cellIs" priority="42" operator="lessThan" id="{AD1BB8E7-AA55-406E-9C29-AF32DC457F87}">
            <xm:f>'25 C averages and standard devs'!$D$23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1" operator="greaterThan" id="{641ABFD3-1AF6-49BF-97B0-34FB6D8FBE20}">
            <xm:f>'25 C averages and standard devs'!$D$37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D38:D43</xm:sqref>
        </x14:conditionalFormatting>
        <x14:conditionalFormatting xmlns:xm="http://schemas.microsoft.com/office/excel/2006/main">
          <x14:cfRule type="cellIs" priority="40" operator="lessThan" id="{4724C4B1-A08E-4575-8266-CBC16817CB21}">
            <xm:f>'25 C averages and standard devs'!$A$24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9" operator="greaterThan" id="{9546D6DF-8F55-4EE3-9274-83E7C6D76E81}">
            <xm:f>'25 C averages and standard devs'!$A$38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A44:A49</xm:sqref>
        </x14:conditionalFormatting>
        <x14:conditionalFormatting xmlns:xm="http://schemas.microsoft.com/office/excel/2006/main">
          <x14:cfRule type="cellIs" priority="38" operator="greaterThan" id="{E7EB26FD-3C76-4893-AF56-6F66F7787452}">
            <xm:f>'25 C averages and standard devs'!$B$38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7" operator="lessThan" id="{2FFE4D81-B894-4742-9F92-680142D3CC27}">
            <xm:f>'25 C averages and standard devs'!$B$24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B44:B49</xm:sqref>
        </x14:conditionalFormatting>
        <x14:conditionalFormatting xmlns:xm="http://schemas.microsoft.com/office/excel/2006/main">
          <x14:cfRule type="cellIs" priority="36" operator="greaterThan" id="{BC96B038-28DF-4374-AB9D-E7EB06E8AF10}">
            <xm:f>'25 C averages and standard devs'!$C$38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5" operator="lessThan" id="{7FC77F82-CA34-4C11-A2D0-31DC0CDC5321}">
            <xm:f>'25 C averages and standard devs'!$C$24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C44:C49</xm:sqref>
        </x14:conditionalFormatting>
        <x14:conditionalFormatting xmlns:xm="http://schemas.microsoft.com/office/excel/2006/main">
          <x14:cfRule type="cellIs" priority="34" operator="lessThan" id="{21A285DE-DEB8-40C3-969D-CD9E5AECE91A}">
            <xm:f>'25 C averages and standard devs'!$D$24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" operator="greaterThan" id="{198143DF-6B21-44E0-8271-A3127ABBB49D}">
            <xm:f>'25 C averages and standard devs'!$D$38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D44:D49</xm:sqref>
        </x14:conditionalFormatting>
        <x14:conditionalFormatting xmlns:xm="http://schemas.microsoft.com/office/excel/2006/main">
          <x14:cfRule type="cellIs" priority="32" operator="lessThan" id="{CBDD0D9B-6F11-4300-A590-8FC6DB4BED13}">
            <xm:f>'25 C averages and standard devs'!$A$25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" operator="greaterThan" id="{7EC61F14-AAAD-4B93-9D7C-5ADBD414B251}">
            <xm:f>'25 C averages and standard devs'!$A$39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A50:A55</xm:sqref>
        </x14:conditionalFormatting>
        <x14:conditionalFormatting xmlns:xm="http://schemas.microsoft.com/office/excel/2006/main">
          <x14:cfRule type="cellIs" priority="30" operator="greaterThan" id="{B4B202DB-B324-491C-BF04-74F7B829F238}">
            <xm:f>'25 C averages and standard devs'!$B$39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" operator="lessThan" id="{E528A5D2-73AC-4190-889A-A27B80079B63}">
            <xm:f>'25 C averages and standard devs'!$B$25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B50:B55</xm:sqref>
        </x14:conditionalFormatting>
        <x14:conditionalFormatting xmlns:xm="http://schemas.microsoft.com/office/excel/2006/main">
          <x14:cfRule type="cellIs" priority="28" operator="lessThan" id="{00BAC3E3-A52A-47F4-8C84-0EC4A6700EFE}">
            <xm:f>'25 C averages and standard devs'!$C$25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" operator="greaterThan" id="{16B9B217-49A5-45CF-A433-3F8317DF364D}">
            <xm:f>'25 C averages and standard devs'!$C$39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C50:C55</xm:sqref>
        </x14:conditionalFormatting>
        <x14:conditionalFormatting xmlns:xm="http://schemas.microsoft.com/office/excel/2006/main">
          <x14:cfRule type="cellIs" priority="26" operator="lessThan" id="{F3BA3D38-3A62-47EB-AE59-C82E9BAAB17B}">
            <xm:f>'25 C averages and standard devs'!$D$25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" operator="greaterThan" id="{7E36C2EB-9A93-4272-AD7D-AA3ACDDF0BA0}">
            <xm:f>'25 C averages and standard devs'!$D$39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D50:D55</xm:sqref>
        </x14:conditionalFormatting>
        <x14:conditionalFormatting xmlns:xm="http://schemas.microsoft.com/office/excel/2006/main">
          <x14:cfRule type="cellIs" priority="24" operator="lessThan" id="{26A3CC0A-5779-454A-BE25-04916EE1C920}">
            <xm:f>'25 C averages and standard devs'!$A$26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" operator="greaterThan" id="{A653E829-47D9-471F-A5EE-24D5DD8644BF}">
            <xm:f>'25 C averages and standard devs'!$A$40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A56:A61</xm:sqref>
        </x14:conditionalFormatting>
        <x14:conditionalFormatting xmlns:xm="http://schemas.microsoft.com/office/excel/2006/main">
          <x14:cfRule type="cellIs" priority="22" operator="lessThan" id="{B67059B7-6A10-47E2-9E39-EC5D80D358AC}">
            <xm:f>'25 C averages and standard devs'!$B$26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" operator="greaterThan" id="{4AB5F106-3484-4A94-A9AD-1E2CED96C1F2}">
            <xm:f>'25 C averages and standard devs'!$B$40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B56:B61</xm:sqref>
        </x14:conditionalFormatting>
        <x14:conditionalFormatting xmlns:xm="http://schemas.microsoft.com/office/excel/2006/main">
          <x14:cfRule type="cellIs" priority="20" operator="lessThan" id="{1A0D9905-167A-4D97-ADFE-76A6567B4011}">
            <xm:f>'25 C averages and standard devs'!$C$26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" operator="greaterThan" id="{D96DC64F-26FC-40AF-975B-E89B9765AE6F}">
            <xm:f>'25 C averages and standard devs'!$C$40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C56:C61</xm:sqref>
        </x14:conditionalFormatting>
        <x14:conditionalFormatting xmlns:xm="http://schemas.microsoft.com/office/excel/2006/main">
          <x14:cfRule type="cellIs" priority="18" operator="lessThan" id="{257FE7EA-2D17-4CA8-973B-C8616349013F}">
            <xm:f>'25 C averages and standard devs'!$D$26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" operator="greaterThan" id="{56EB3BC6-31B1-4268-A7DC-21FC8BDA4A3D}">
            <xm:f>'25 C averages and standard devs'!$D$40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D56:D61</xm:sqref>
        </x14:conditionalFormatting>
        <x14:conditionalFormatting xmlns:xm="http://schemas.microsoft.com/office/excel/2006/main">
          <x14:cfRule type="cellIs" priority="16" operator="lessThan" id="{60E0C57A-0B2C-4953-B117-A23A09C52077}">
            <xm:f>'25 C averages and standard devs'!$A$27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" operator="greaterThan" id="{5D1CB4E3-338A-47EC-8107-B4BB888D1868}">
            <xm:f>'25 C averages and standard devs'!$A$41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A62:A67</xm:sqref>
        </x14:conditionalFormatting>
        <x14:conditionalFormatting xmlns:xm="http://schemas.microsoft.com/office/excel/2006/main">
          <x14:cfRule type="cellIs" priority="14" operator="lessThan" id="{3CB5DA6C-1919-449F-9E1A-88FD8FDFEB40}">
            <xm:f>'25 C averages and standard devs'!$B$27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" operator="greaterThan" id="{366EB5C2-ED51-48F2-A64D-EB789C35085E}">
            <xm:f>'25 C averages and standard devs'!$B$41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B62:B67</xm:sqref>
        </x14:conditionalFormatting>
        <x14:conditionalFormatting xmlns:xm="http://schemas.microsoft.com/office/excel/2006/main">
          <x14:cfRule type="cellIs" priority="12" operator="lessThan" id="{E8507A51-633F-4EF2-B72D-4EED5210F807}">
            <xm:f>'25 C averages and standard devs'!$C$27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" operator="greaterThan" id="{5EBF9D93-D026-4A2D-9985-A5EEE12BD04A}">
            <xm:f>'25 C averages and standard devs'!$C$41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C62:C67</xm:sqref>
        </x14:conditionalFormatting>
        <x14:conditionalFormatting xmlns:xm="http://schemas.microsoft.com/office/excel/2006/main">
          <x14:cfRule type="cellIs" priority="10" operator="lessThan" id="{3942605D-7F76-4E85-AFA5-45D6A6A94C84}">
            <xm:f>'25 C averages and standard devs'!$D$27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" operator="greaterThan" id="{49943FDB-83A4-40B7-8B1A-E9317B94B5ED}">
            <xm:f>'25 C averages and standard devs'!$D$41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D62:D67</xm:sqref>
        </x14:conditionalFormatting>
        <x14:conditionalFormatting xmlns:xm="http://schemas.microsoft.com/office/excel/2006/main">
          <x14:cfRule type="cellIs" priority="8" operator="lessThan" id="{D1C5A10E-B1B4-40D5-A4DC-B6A9EC063DED}">
            <xm:f>'25 C averages and standard devs'!$A$28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" operator="greaterThan" id="{7C2DAB90-01D9-42CC-B7CF-5890BAFECF67}">
            <xm:f>'25 C averages and standard devs'!$A$42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A68:A73</xm:sqref>
        </x14:conditionalFormatting>
        <x14:conditionalFormatting xmlns:xm="http://schemas.microsoft.com/office/excel/2006/main">
          <x14:cfRule type="cellIs" priority="6" operator="lessThan" id="{7ED98C16-D30E-4FB8-950E-277F9605B393}">
            <xm:f>'25 C averages and standard devs'!$B$28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" operator="greaterThan" id="{1124670F-780A-482E-983C-09F37B0A0E24}">
            <xm:f>'25 C averages and standard devs'!$B$42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B68:B73</xm:sqref>
        </x14:conditionalFormatting>
        <x14:conditionalFormatting xmlns:xm="http://schemas.microsoft.com/office/excel/2006/main">
          <x14:cfRule type="cellIs" priority="4" operator="lessThan" id="{B5162211-7C26-4AB3-AE3C-BA67D85626EA}">
            <xm:f>'25 C averages and standard devs'!$C$28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greaterThan" id="{EFBBD31A-1027-4343-8CCD-5BE2C2B3B1D2}">
            <xm:f>'25 C averages and standard devs'!$C$42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C68:C73</xm:sqref>
        </x14:conditionalFormatting>
        <x14:conditionalFormatting xmlns:xm="http://schemas.microsoft.com/office/excel/2006/main">
          <x14:cfRule type="cellIs" priority="2" operator="lessThan" id="{4703C9AF-5584-44D5-9E60-F1D7A00B8F5F}">
            <xm:f>'25 C averages and standard devs'!$D$28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" operator="greaterThan" id="{162096E2-8D45-418D-8BB4-2C395D95ADCF}">
            <xm:f>'25 C averages and standard devs'!$D$42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D68:D73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workbookViewId="0">
      <selection activeCell="E16" sqref="E16"/>
    </sheetView>
  </sheetViews>
  <sheetFormatPr defaultColWidth="14.453125" defaultRowHeight="15.75" customHeight="1" x14ac:dyDescent="0.25"/>
  <cols>
    <col min="1" max="1" width="15.7265625" customWidth="1"/>
    <col min="2" max="2" width="19.453125" customWidth="1"/>
    <col min="3" max="4" width="29.453125" customWidth="1"/>
    <col min="6" max="6" width="15.7265625" customWidth="1"/>
    <col min="7" max="7" width="19.453125" customWidth="1"/>
    <col min="8" max="9" width="29.453125" customWidth="1"/>
  </cols>
  <sheetData>
    <row r="1" spans="1:26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0</v>
      </c>
      <c r="G1" s="2" t="s">
        <v>1</v>
      </c>
      <c r="H1" s="2" t="s">
        <v>2</v>
      </c>
      <c r="I1" s="2" t="s">
        <v>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>
        <f>AVERAGE('25 C'!A2:A7)</f>
        <v>0</v>
      </c>
      <c r="B2" s="3">
        <f>AVERAGE('25 C'!B2:B7)</f>
        <v>5.5000000000000005E-3</v>
      </c>
      <c r="C2" s="3">
        <f>AVERAGE('25 C'!C2:C7)</f>
        <v>13.898333333333335</v>
      </c>
      <c r="D2" s="3">
        <f>AVERAGE('25 C'!D2:D7)</f>
        <v>9.3921800136749916</v>
      </c>
      <c r="E2">
        <f>D2/$C$2*100</f>
        <v>67.577743233061454</v>
      </c>
      <c r="F2" s="3">
        <f>STDEV('25 C'!A2:A7)</f>
        <v>0</v>
      </c>
      <c r="G2" s="3">
        <f>STDEV('25 C'!B2:B7)</f>
        <v>7.5498344352707492E-3</v>
      </c>
      <c r="H2" s="3">
        <f>STDEV('25 C'!C2:C7)</f>
        <v>2.7855729512376057</v>
      </c>
      <c r="I2" s="3">
        <f>STDEV('25 C'!D2:D7)</f>
        <v>7.7730361565750998</v>
      </c>
    </row>
    <row r="3" spans="1:26" ht="15.75" customHeight="1" x14ac:dyDescent="0.25">
      <c r="A3" s="3">
        <f>AVERAGE('25 C'!A8:A13)</f>
        <v>45</v>
      </c>
      <c r="B3" s="3">
        <f>AVERAGE('25 C'!B8:B13)</f>
        <v>3.4166666666666672E-3</v>
      </c>
      <c r="C3" s="3">
        <f>AVERAGE('25 C'!C8:C13)</f>
        <v>14.478333333333332</v>
      </c>
      <c r="D3" s="3">
        <f>AVERAGE('25 C'!D8:D13)</f>
        <v>10.007090038430951</v>
      </c>
      <c r="E3">
        <f t="shared" ref="E3:E13" si="0">D3/$C$2*100</f>
        <v>72.00208685763964</v>
      </c>
      <c r="F3" s="3">
        <f>STDEV('25 C'!A8:A13)</f>
        <v>0</v>
      </c>
      <c r="G3" s="3">
        <f>STDEV('25 C'!B8:B13)</f>
        <v>1.1599209743196589E-2</v>
      </c>
      <c r="H3" s="3">
        <f>STDEV('25 C'!C8:C13)</f>
        <v>4.2982667049249859</v>
      </c>
      <c r="I3" s="3">
        <f>STDEV('25 C'!D8:D13)</f>
        <v>6.3649385781052539</v>
      </c>
    </row>
    <row r="4" spans="1:26" ht="15.75" customHeight="1" x14ac:dyDescent="0.25">
      <c r="A4" s="3">
        <f>AVERAGE('25 C'!A14:A19)</f>
        <v>90</v>
      </c>
      <c r="B4" s="3">
        <f>AVERAGE('25 C'!B14:B19)</f>
        <v>5.1666666666666666E-3</v>
      </c>
      <c r="C4" s="3">
        <f>AVERAGE('25 C'!C14:C19)</f>
        <v>11.954999999999998</v>
      </c>
      <c r="D4" s="3">
        <f>AVERAGE('25 C'!D14:D19)</f>
        <v>13.830217624919607</v>
      </c>
      <c r="E4">
        <f t="shared" si="0"/>
        <v>99.509900167307393</v>
      </c>
      <c r="F4" s="3">
        <f>STDEV('25 C'!A14:A19)</f>
        <v>0</v>
      </c>
      <c r="G4" s="3">
        <f>STDEV('25 C'!B14:B19)</f>
        <v>2.0867838092784474E-2</v>
      </c>
      <c r="H4" s="3">
        <f>STDEV('25 C'!C14:C19)</f>
        <v>2.3176777170262537</v>
      </c>
      <c r="I4" s="3">
        <f>STDEV('25 C'!D14:D19)</f>
        <v>14.615473430272484</v>
      </c>
    </row>
    <row r="5" spans="1:26" ht="15.75" customHeight="1" x14ac:dyDescent="0.25">
      <c r="A5" s="3">
        <f>AVERAGE('25 C'!A20:A25)</f>
        <v>135</v>
      </c>
      <c r="B5" s="3">
        <f>AVERAGE('25 C'!B20:B25)</f>
        <v>2.0833333333333333E-3</v>
      </c>
      <c r="C5" s="3">
        <f>AVERAGE('25 C'!C20:C25)</f>
        <v>11.160000000000002</v>
      </c>
      <c r="D5" s="3">
        <f>AVERAGE('25 C'!D20:D25)</f>
        <v>8.645114283657767</v>
      </c>
      <c r="E5">
        <f t="shared" si="0"/>
        <v>62.202525125250737</v>
      </c>
      <c r="F5" s="3">
        <f>STDEV('25 C'!A20:A25)</f>
        <v>0</v>
      </c>
      <c r="G5" s="3">
        <f>STDEV('25 C'!B20:B25)</f>
        <v>2.1634270652524126E-2</v>
      </c>
      <c r="H5" s="3">
        <f>STDEV('25 C'!C20:C25)</f>
        <v>1.7592953134707017</v>
      </c>
      <c r="I5" s="3">
        <f>STDEV('25 C'!D20:D25)</f>
        <v>11.357410976191586</v>
      </c>
    </row>
    <row r="6" spans="1:26" ht="15.75" customHeight="1" x14ac:dyDescent="0.25">
      <c r="A6">
        <f>AVERAGE('25 C'!A26:A31)</f>
        <v>1375</v>
      </c>
      <c r="B6">
        <f>AVERAGE('25 C'!B26:B31)</f>
        <v>0.42325000000000007</v>
      </c>
      <c r="C6">
        <f>AVERAGE('25 C'!C26:C31)</f>
        <v>14.379999999999997</v>
      </c>
      <c r="D6">
        <f>AVERAGE('25 C'!D26:D27,D29:D31)</f>
        <v>14.854430775608398</v>
      </c>
      <c r="E6">
        <f t="shared" si="0"/>
        <v>106.87922371225611</v>
      </c>
      <c r="F6">
        <f>STDEV('25 C'!A26:A31)</f>
        <v>20.493901531919196</v>
      </c>
      <c r="G6">
        <f>STDEV('25 C'!B26:B31)</f>
        <v>2.248054714636635E-2</v>
      </c>
      <c r="H6">
        <f>STDEV('25 C'!C26:C31)</f>
        <v>5.2494837841448838</v>
      </c>
      <c r="I6">
        <f>STDEV('25 C'!D26:D27,D29:D31)</f>
        <v>8.9854242213703106</v>
      </c>
    </row>
    <row r="7" spans="1:26" ht="15.75" customHeight="1" x14ac:dyDescent="0.25">
      <c r="A7">
        <f>AVERAGE('25 C'!A32:A37)</f>
        <v>1445</v>
      </c>
      <c r="B7">
        <f>AVERAGE('25 C'!B32:B37)</f>
        <v>0.43616666666666665</v>
      </c>
      <c r="C7">
        <f>AVERAGE('25 C'!C32:C37)</f>
        <v>12.65</v>
      </c>
      <c r="D7">
        <f>AVERAGE('25 C'!D32:D37)</f>
        <v>24.565728558333333</v>
      </c>
      <c r="E7">
        <f t="shared" si="0"/>
        <v>176.75305354359034</v>
      </c>
      <c r="F7">
        <f>STDEV('25 C'!A32:A37)</f>
        <v>20.493901531919196</v>
      </c>
      <c r="G7">
        <f>STDEV('25 C'!B32:B37)</f>
        <v>2.4287170824669302E-2</v>
      </c>
      <c r="H7">
        <f>STDEV('25 C'!C32:C37)</f>
        <v>3.5021764661421546</v>
      </c>
      <c r="I7">
        <f>STDEV('25 C'!D32:D37)</f>
        <v>14.467626881971569</v>
      </c>
    </row>
    <row r="8" spans="1:26" ht="15.75" customHeight="1" x14ac:dyDescent="0.25">
      <c r="A8">
        <f>AVERAGE('25 C'!A38:A43)</f>
        <v>1527.8333333333333</v>
      </c>
      <c r="B8">
        <f>AVERAGE('25 C'!B38:B43)</f>
        <v>0.38650000000000001</v>
      </c>
      <c r="C8">
        <f>AVERAGE('25 C'!C38:C43)</f>
        <v>11.340000000000002</v>
      </c>
      <c r="D8">
        <f>AVERAGE('25 C'!D38:D43)</f>
        <v>13.813222458010337</v>
      </c>
      <c r="E8">
        <f t="shared" si="0"/>
        <v>99.38761811735462</v>
      </c>
      <c r="F8">
        <f>STDEV('25 C'!A38:A43)</f>
        <v>45.212461409070251</v>
      </c>
      <c r="G8">
        <f>STDEV('25 C'!B38:B43)</f>
        <v>8.6416433622315159E-2</v>
      </c>
      <c r="H8">
        <f>STDEV('25 C'!C38:C43)</f>
        <v>4.1078315447447391</v>
      </c>
      <c r="I8">
        <f>STDEV('25 C'!D38:D43)</f>
        <v>9.1392075102059458</v>
      </c>
    </row>
    <row r="9" spans="1:26" ht="15.75" customHeight="1" x14ac:dyDescent="0.25">
      <c r="A9">
        <f>AVERAGE('25 C'!A44:A49)</f>
        <v>1673.5</v>
      </c>
      <c r="B9">
        <f>AVERAGE('25 C'!B44:B49)</f>
        <v>0.35874999999999996</v>
      </c>
      <c r="C9">
        <f>AVERAGE('25 C'!C44:C49)</f>
        <v>16.28</v>
      </c>
      <c r="D9">
        <f>AVERAGE('25 C'!D44:D49)</f>
        <v>5.1284625322997419</v>
      </c>
      <c r="E9">
        <f t="shared" si="0"/>
        <v>36.899838342485246</v>
      </c>
      <c r="F9">
        <f>STDEV('25 C'!A44:A49)</f>
        <v>40.431423422877408</v>
      </c>
      <c r="G9">
        <f>STDEV('25 C'!B44:B49)</f>
        <v>7.6089256797526886E-2</v>
      </c>
      <c r="H9">
        <f>STDEV('25 C'!C44:C49)</f>
        <v>3.2289750695847599</v>
      </c>
      <c r="I9">
        <f>STDEV('25 C'!D44:D49)</f>
        <v>4.8368649859222552</v>
      </c>
    </row>
    <row r="10" spans="1:26" ht="15.75" customHeight="1" x14ac:dyDescent="0.25">
      <c r="A10">
        <f>AVERAGE('25 C'!A50:A55)</f>
        <v>2795</v>
      </c>
      <c r="B10">
        <f>AVERAGE('25 C'!B50:B55)</f>
        <v>0.4070833333333333</v>
      </c>
      <c r="C10">
        <f>AVERAGE('25 C'!C50:C55)</f>
        <v>12.746666666666664</v>
      </c>
      <c r="D10">
        <f>AVERAGE('25 C'!D50:D55)</f>
        <v>11.407403983333333</v>
      </c>
      <c r="E10">
        <f t="shared" si="0"/>
        <v>82.077495982731733</v>
      </c>
      <c r="F10">
        <f>STDEV('25 C'!A50:A55)</f>
        <v>50.793700396801178</v>
      </c>
      <c r="G10">
        <f>STDEV('25 C'!B50:B55)</f>
        <v>4.4835718647822285E-2</v>
      </c>
      <c r="H10">
        <f>STDEV('25 C'!C50:C55)</f>
        <v>3.357205186858069</v>
      </c>
      <c r="I10">
        <f>STDEV('25 C'!D50:D55)</f>
        <v>9.6275659133828846</v>
      </c>
    </row>
    <row r="11" spans="1:26" ht="15.75" customHeight="1" x14ac:dyDescent="0.25">
      <c r="A11">
        <f>AVERAGE('25 C'!A56:A61)</f>
        <v>2885</v>
      </c>
      <c r="B11">
        <f>AVERAGE('25 C'!B56:B61)</f>
        <v>0.42858333333333332</v>
      </c>
      <c r="C11">
        <f>AVERAGE('25 C'!C56:C61)</f>
        <v>13.298333333333334</v>
      </c>
      <c r="D11">
        <f>AVERAGE('25 C'!D56:D61)</f>
        <v>23.196431243333333</v>
      </c>
      <c r="E11">
        <f t="shared" si="0"/>
        <v>166.90081239956825</v>
      </c>
      <c r="F11">
        <f>STDEV('25 C'!A56:A61)</f>
        <v>20.493901531919196</v>
      </c>
      <c r="G11">
        <f>STDEV('25 C'!B56:B61)</f>
        <v>5.6989838275491082E-2</v>
      </c>
      <c r="H11">
        <f>STDEV('25 C'!C56:C61)</f>
        <v>4.9522335028415894</v>
      </c>
      <c r="I11">
        <f>STDEV('25 C'!D56:D61)</f>
        <v>13.987711039885875</v>
      </c>
    </row>
    <row r="12" spans="1:26" ht="15.75" customHeight="1" x14ac:dyDescent="0.25">
      <c r="A12">
        <f>AVERAGE('25 C'!A62:A67)</f>
        <v>2968.5</v>
      </c>
      <c r="B12">
        <f>AVERAGE('25 C'!B62:B67)</f>
        <v>0.40233333333333338</v>
      </c>
      <c r="C12">
        <f>AVERAGE('25 C'!C62:C67)</f>
        <v>13.248333333333333</v>
      </c>
      <c r="D12">
        <f>AVERAGE('25 C'!D62:D67)</f>
        <v>13.683242053495549</v>
      </c>
      <c r="E12">
        <f t="shared" si="0"/>
        <v>98.452395156461549</v>
      </c>
      <c r="F12">
        <f>STDEV('25 C'!A62:A67)</f>
        <v>46.198484823638971</v>
      </c>
      <c r="G12">
        <f>STDEV('25 C'!B62:B67)</f>
        <v>3.5656229002330952E-2</v>
      </c>
      <c r="H12">
        <f>STDEV('25 C'!C62:C67)</f>
        <v>2.4036756575433986</v>
      </c>
      <c r="I12">
        <f>STDEV('25 C'!D62:D67)</f>
        <v>13.471715520614939</v>
      </c>
    </row>
    <row r="13" spans="1:26" ht="15.75" customHeight="1" x14ac:dyDescent="0.25">
      <c r="A13">
        <f>AVERAGE('25 C'!A68:A73)</f>
        <v>3115.5</v>
      </c>
      <c r="B13">
        <f>AVERAGE('25 C'!B68:B73)</f>
        <v>0.36208333333333331</v>
      </c>
      <c r="C13">
        <f>AVERAGE('25 C'!C68:C73)</f>
        <v>13.301666666666668</v>
      </c>
      <c r="D13">
        <f>AVERAGE('25 C'!D68:D73)</f>
        <v>5.1761045076083834</v>
      </c>
      <c r="E13">
        <f t="shared" si="0"/>
        <v>37.242627468102043</v>
      </c>
      <c r="F13">
        <f>STDEV('25 C'!A68:A73)</f>
        <v>40.431423422877408</v>
      </c>
      <c r="G13">
        <f>STDEV('25 C'!B68:B73)</f>
        <v>6.7568052115380126E-2</v>
      </c>
      <c r="H13">
        <f>STDEV('25 C'!C68:C73)</f>
        <v>3.0397198335811506</v>
      </c>
      <c r="I13">
        <f>STDEV('25 C'!D68:D73)</f>
        <v>5.6590310905961836</v>
      </c>
    </row>
    <row r="16" spans="1:26" ht="15.75" customHeight="1" x14ac:dyDescent="0.3">
      <c r="A16" s="1" t="s">
        <v>0</v>
      </c>
      <c r="B16" s="2" t="s">
        <v>1</v>
      </c>
      <c r="C16" s="2" t="s">
        <v>2</v>
      </c>
      <c r="D16" s="2" t="s">
        <v>3</v>
      </c>
    </row>
    <row r="17" spans="1:26" ht="15.75" customHeight="1" x14ac:dyDescent="0.25">
      <c r="A17" s="6">
        <f t="shared" ref="A17:D17" si="1">A2-2*F2</f>
        <v>0</v>
      </c>
      <c r="B17" s="6">
        <f t="shared" si="1"/>
        <v>-9.5996688705414987E-3</v>
      </c>
      <c r="C17" s="6">
        <f t="shared" si="1"/>
        <v>8.3271874308581246</v>
      </c>
      <c r="D17" s="6">
        <f t="shared" si="1"/>
        <v>-6.1538922994752081</v>
      </c>
    </row>
    <row r="18" spans="1:26" ht="15.75" customHeight="1" x14ac:dyDescent="0.25">
      <c r="A18" s="7">
        <f t="shared" ref="A18:D18" si="2">A3-2*F3</f>
        <v>45</v>
      </c>
      <c r="B18" s="7">
        <f t="shared" si="2"/>
        <v>-1.9781752819726509E-2</v>
      </c>
      <c r="C18" s="7">
        <f t="shared" si="2"/>
        <v>5.88179992348336</v>
      </c>
      <c r="D18" s="7">
        <f t="shared" si="2"/>
        <v>-2.7227871177795571</v>
      </c>
    </row>
    <row r="19" spans="1:26" ht="15.75" customHeight="1" x14ac:dyDescent="0.25">
      <c r="A19" s="6">
        <f t="shared" ref="A19:D19" si="3">A4-2*F4</f>
        <v>90</v>
      </c>
      <c r="B19" s="6">
        <f t="shared" si="3"/>
        <v>-3.6569009518902282E-2</v>
      </c>
      <c r="C19" s="6">
        <f t="shared" si="3"/>
        <v>7.3196445659474909</v>
      </c>
      <c r="D19" s="6">
        <f t="shared" si="3"/>
        <v>-15.400729235625361</v>
      </c>
    </row>
    <row r="20" spans="1:26" ht="15.75" customHeight="1" x14ac:dyDescent="0.25">
      <c r="A20" s="7">
        <f t="shared" ref="A20:D20" si="4">A5-2*F5</f>
        <v>135</v>
      </c>
      <c r="B20" s="7">
        <f t="shared" si="4"/>
        <v>-4.1185207971714918E-2</v>
      </c>
      <c r="C20" s="7">
        <f t="shared" si="4"/>
        <v>7.6414093730585986</v>
      </c>
      <c r="D20" s="7">
        <f t="shared" si="4"/>
        <v>-14.069707668725405</v>
      </c>
    </row>
    <row r="21" spans="1:26" ht="15.75" customHeight="1" x14ac:dyDescent="0.25">
      <c r="A21" s="6">
        <f t="shared" ref="A21:D21" si="5">A6-2*F6</f>
        <v>1334.0121969361617</v>
      </c>
      <c r="B21" s="6">
        <f t="shared" si="5"/>
        <v>0.37828890570726736</v>
      </c>
      <c r="C21" s="6">
        <f t="shared" si="5"/>
        <v>3.8810324317102296</v>
      </c>
      <c r="D21" s="6">
        <f t="shared" si="5"/>
        <v>-3.1164176671322235</v>
      </c>
    </row>
    <row r="22" spans="1:26" ht="15.75" customHeight="1" x14ac:dyDescent="0.25">
      <c r="A22" s="7">
        <f t="shared" ref="A22:D22" si="6">A7-2*F7</f>
        <v>1404.0121969361617</v>
      </c>
      <c r="B22" s="7">
        <f t="shared" si="6"/>
        <v>0.38759232501732804</v>
      </c>
      <c r="C22" s="7">
        <f t="shared" si="6"/>
        <v>5.6456470677156911</v>
      </c>
      <c r="D22" s="7">
        <f t="shared" si="6"/>
        <v>-4.3695252056098042</v>
      </c>
    </row>
    <row r="23" spans="1:26" ht="15.75" customHeight="1" x14ac:dyDescent="0.25">
      <c r="A23" s="6">
        <f t="shared" ref="A23:D23" si="7">A8-2*F8</f>
        <v>1437.4084105151928</v>
      </c>
      <c r="B23" s="6">
        <f t="shared" si="7"/>
        <v>0.21366713275536969</v>
      </c>
      <c r="C23" s="6">
        <f t="shared" si="7"/>
        <v>3.1243369105105234</v>
      </c>
      <c r="D23" s="6">
        <f t="shared" si="7"/>
        <v>-4.4651925624015547</v>
      </c>
    </row>
    <row r="24" spans="1:26" ht="15.75" customHeight="1" x14ac:dyDescent="0.25">
      <c r="A24" s="7">
        <f t="shared" ref="A24:D24" si="8">A9-2*F9</f>
        <v>1592.6371531542452</v>
      </c>
      <c r="B24" s="7">
        <f t="shared" si="8"/>
        <v>0.20657148640494619</v>
      </c>
      <c r="C24" s="7">
        <f t="shared" si="8"/>
        <v>9.8220498608304823</v>
      </c>
      <c r="D24" s="7">
        <f t="shared" si="8"/>
        <v>-4.5452674395447685</v>
      </c>
    </row>
    <row r="25" spans="1:26" ht="12.5" x14ac:dyDescent="0.25">
      <c r="A25" s="6">
        <f t="shared" ref="A25:D25" si="9">A10-2*F10</f>
        <v>2693.4125992063978</v>
      </c>
      <c r="B25" s="6">
        <f t="shared" si="9"/>
        <v>0.31741189603768871</v>
      </c>
      <c r="C25" s="6">
        <f t="shared" si="9"/>
        <v>6.0322562929505263</v>
      </c>
      <c r="D25" s="6">
        <f t="shared" si="9"/>
        <v>-7.8477278434324358</v>
      </c>
    </row>
    <row r="26" spans="1:26" ht="12.5" x14ac:dyDescent="0.25">
      <c r="A26" s="7">
        <f t="shared" ref="A26:D26" si="10">A11-2*F11</f>
        <v>2844.0121969361617</v>
      </c>
      <c r="B26" s="7">
        <f t="shared" si="10"/>
        <v>0.31460365678235114</v>
      </c>
      <c r="C26" s="7">
        <f t="shared" si="10"/>
        <v>3.3938663276501551</v>
      </c>
      <c r="D26" s="7">
        <f t="shared" si="10"/>
        <v>-4.7789908364384175</v>
      </c>
    </row>
    <row r="27" spans="1:26" ht="12.5" x14ac:dyDescent="0.25">
      <c r="A27" s="6">
        <f t="shared" ref="A27:D27" si="11">A12-2*F12</f>
        <v>2876.1030303527223</v>
      </c>
      <c r="B27" s="6">
        <f t="shared" si="11"/>
        <v>0.33102087532867147</v>
      </c>
      <c r="C27" s="6">
        <f t="shared" si="11"/>
        <v>8.4409820182465367</v>
      </c>
      <c r="D27" s="6">
        <f t="shared" si="11"/>
        <v>-13.260188987734329</v>
      </c>
    </row>
    <row r="28" spans="1:26" ht="12.5" x14ac:dyDescent="0.25">
      <c r="A28" s="7">
        <f t="shared" ref="A28:D28" si="12">A13-2*F13</f>
        <v>3034.637153154245</v>
      </c>
      <c r="B28" s="7">
        <f t="shared" si="12"/>
        <v>0.22694722910257306</v>
      </c>
      <c r="C28" s="7">
        <f t="shared" si="12"/>
        <v>7.2222269995043664</v>
      </c>
      <c r="D28" s="7">
        <f t="shared" si="12"/>
        <v>-6.1419576735839838</v>
      </c>
    </row>
    <row r="30" spans="1:26" ht="13" x14ac:dyDescent="0.3">
      <c r="A30" s="2" t="s">
        <v>0</v>
      </c>
      <c r="B30" s="2" t="s">
        <v>1</v>
      </c>
      <c r="C30" s="2" t="s">
        <v>2</v>
      </c>
      <c r="D30" s="2" t="s">
        <v>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5" x14ac:dyDescent="0.25">
      <c r="A31" s="6">
        <f t="shared" ref="A31:D31" si="13">A2+2*F2</f>
        <v>0</v>
      </c>
      <c r="B31" s="6">
        <f t="shared" si="13"/>
        <v>2.0599668870541498E-2</v>
      </c>
      <c r="C31" s="6">
        <f t="shared" si="13"/>
        <v>19.469479235808546</v>
      </c>
      <c r="D31" s="6">
        <f t="shared" si="13"/>
        <v>24.938252326825193</v>
      </c>
    </row>
    <row r="32" spans="1:26" ht="12.5" x14ac:dyDescent="0.25">
      <c r="A32" s="7">
        <f t="shared" ref="A32:D32" si="14">A3+2*F3</f>
        <v>45</v>
      </c>
      <c r="B32" s="7">
        <f t="shared" si="14"/>
        <v>2.6615086153059846E-2</v>
      </c>
      <c r="C32" s="7">
        <f t="shared" si="14"/>
        <v>23.074866743183303</v>
      </c>
      <c r="D32" s="7">
        <f t="shared" si="14"/>
        <v>22.736967194641458</v>
      </c>
    </row>
    <row r="33" spans="1:4" ht="12.5" x14ac:dyDescent="0.25">
      <c r="A33" s="6">
        <f t="shared" ref="A33:D33" si="15">A4+2*F4</f>
        <v>90</v>
      </c>
      <c r="B33" s="6">
        <f t="shared" si="15"/>
        <v>4.6902342852235615E-2</v>
      </c>
      <c r="C33" s="6">
        <f t="shared" si="15"/>
        <v>16.590355434052505</v>
      </c>
      <c r="D33" s="6">
        <f t="shared" si="15"/>
        <v>43.061164485464573</v>
      </c>
    </row>
    <row r="34" spans="1:4" ht="12.5" x14ac:dyDescent="0.25">
      <c r="A34" s="7">
        <f t="shared" ref="A34:D34" si="16">A5+2*F5</f>
        <v>135</v>
      </c>
      <c r="B34" s="7">
        <f t="shared" si="16"/>
        <v>4.5351874638381584E-2</v>
      </c>
      <c r="C34" s="7">
        <f t="shared" si="16"/>
        <v>14.678590626941405</v>
      </c>
      <c r="D34" s="7">
        <f t="shared" si="16"/>
        <v>31.359936236040937</v>
      </c>
    </row>
    <row r="35" spans="1:4" ht="12.5" x14ac:dyDescent="0.25">
      <c r="A35" s="6">
        <f t="shared" ref="A35:D35" si="17">A6+2*F6</f>
        <v>1415.9878030638383</v>
      </c>
      <c r="B35" s="6">
        <f t="shared" si="17"/>
        <v>0.46821109429273278</v>
      </c>
      <c r="C35" s="6">
        <f t="shared" si="17"/>
        <v>24.878967568289767</v>
      </c>
      <c r="D35" s="6">
        <f t="shared" si="17"/>
        <v>32.825279218349017</v>
      </c>
    </row>
    <row r="36" spans="1:4" ht="12.5" x14ac:dyDescent="0.25">
      <c r="A36" s="7">
        <f t="shared" ref="A36:D36" si="18">A7+2*F7</f>
        <v>1485.9878030638383</v>
      </c>
      <c r="B36" s="7">
        <f t="shared" si="18"/>
        <v>0.48474100831600525</v>
      </c>
      <c r="C36" s="7">
        <f t="shared" si="18"/>
        <v>19.654352932284311</v>
      </c>
      <c r="D36" s="7">
        <f t="shared" si="18"/>
        <v>53.500982322276471</v>
      </c>
    </row>
    <row r="37" spans="1:4" ht="12.5" x14ac:dyDescent="0.25">
      <c r="A37" s="6">
        <f t="shared" ref="A37:D37" si="19">A8+2*F8</f>
        <v>1618.2582561514737</v>
      </c>
      <c r="B37" s="6">
        <f t="shared" si="19"/>
        <v>0.55933286724463027</v>
      </c>
      <c r="C37" s="6">
        <f t="shared" si="19"/>
        <v>19.555663089489478</v>
      </c>
      <c r="D37" s="6">
        <f t="shared" si="19"/>
        <v>32.091637478422228</v>
      </c>
    </row>
    <row r="38" spans="1:4" ht="12.5" x14ac:dyDescent="0.25">
      <c r="A38" s="7">
        <f t="shared" ref="A38:D38" si="20">A9+2*F9</f>
        <v>1754.3628468457548</v>
      </c>
      <c r="B38" s="7">
        <f t="shared" si="20"/>
        <v>0.51092851359505376</v>
      </c>
      <c r="C38" s="7">
        <f t="shared" si="20"/>
        <v>22.73795013916952</v>
      </c>
      <c r="D38" s="7">
        <f t="shared" si="20"/>
        <v>14.802192504144251</v>
      </c>
    </row>
    <row r="39" spans="1:4" ht="12.5" x14ac:dyDescent="0.25">
      <c r="A39" s="6">
        <f t="shared" ref="A39:D39" si="21">A10+2*F10</f>
        <v>2896.5874007936022</v>
      </c>
      <c r="B39" s="6">
        <f t="shared" si="21"/>
        <v>0.49675477062897788</v>
      </c>
      <c r="C39" s="6">
        <f t="shared" si="21"/>
        <v>19.461077040382804</v>
      </c>
      <c r="D39" s="6">
        <f t="shared" si="21"/>
        <v>30.662535810099101</v>
      </c>
    </row>
    <row r="40" spans="1:4" ht="12.5" x14ac:dyDescent="0.25">
      <c r="A40" s="7">
        <f t="shared" ref="A40:D40" si="22">A11+2*F11</f>
        <v>2925.9878030638383</v>
      </c>
      <c r="B40" s="7">
        <f t="shared" si="22"/>
        <v>0.54256300988431549</v>
      </c>
      <c r="C40" s="7">
        <f t="shared" si="22"/>
        <v>23.202800339016513</v>
      </c>
      <c r="D40" s="7">
        <f t="shared" si="22"/>
        <v>51.171853323105083</v>
      </c>
    </row>
    <row r="41" spans="1:4" ht="12.5" x14ac:dyDescent="0.25">
      <c r="A41" s="6">
        <f t="shared" ref="A41:D41" si="23">A12+2*F12</f>
        <v>3060.8969696472777</v>
      </c>
      <c r="B41" s="6">
        <f t="shared" si="23"/>
        <v>0.47364579133799528</v>
      </c>
      <c r="C41" s="6">
        <f t="shared" si="23"/>
        <v>18.055684648420129</v>
      </c>
      <c r="D41" s="6">
        <f t="shared" si="23"/>
        <v>40.626673094725426</v>
      </c>
    </row>
    <row r="42" spans="1:4" ht="12.5" x14ac:dyDescent="0.25">
      <c r="A42" s="7">
        <f t="shared" ref="A42:D42" si="24">A13+2*F13</f>
        <v>3196.362846845755</v>
      </c>
      <c r="B42" s="7">
        <f t="shared" si="24"/>
        <v>0.49721943756409359</v>
      </c>
      <c r="C42" s="7">
        <f t="shared" si="24"/>
        <v>19.381106333828967</v>
      </c>
      <c r="D42" s="7">
        <f t="shared" si="24"/>
        <v>16.49416668880075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topLeftCell="A16" workbookViewId="0">
      <selection activeCell="C18" sqref="C18"/>
    </sheetView>
  </sheetViews>
  <sheetFormatPr defaultColWidth="14.453125" defaultRowHeight="15.75" customHeight="1" x14ac:dyDescent="0.25"/>
  <cols>
    <col min="1" max="1" width="15.7265625" customWidth="1"/>
    <col min="2" max="2" width="19.453125" customWidth="1"/>
    <col min="3" max="4" width="29.453125" customWidth="1"/>
  </cols>
  <sheetData>
    <row r="1" spans="1:26" ht="15.7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10">
        <v>0</v>
      </c>
      <c r="B2" s="10">
        <v>0.08</v>
      </c>
      <c r="C2" s="10">
        <v>8.66</v>
      </c>
      <c r="D2" s="10">
        <v>8.774810997536596</v>
      </c>
    </row>
    <row r="3" spans="1:26" ht="15.75" customHeight="1" x14ac:dyDescent="0.25">
      <c r="A3" s="10">
        <v>0</v>
      </c>
      <c r="B3" s="10">
        <v>4.4999999999999997E-3</v>
      </c>
      <c r="C3" s="10">
        <v>20.72</v>
      </c>
      <c r="D3" s="10">
        <v>7.0111170060000001</v>
      </c>
    </row>
    <row r="4" spans="1:26" ht="15.75" customHeight="1" x14ac:dyDescent="0.25">
      <c r="A4" s="10">
        <v>0</v>
      </c>
      <c r="B4" s="10">
        <v>3.0000000000000001E-3</v>
      </c>
      <c r="C4" s="10">
        <v>16.03</v>
      </c>
      <c r="D4" s="10">
        <v>42.275013010000002</v>
      </c>
    </row>
    <row r="5" spans="1:26" ht="15.75" customHeight="1" x14ac:dyDescent="0.25">
      <c r="A5" s="10">
        <v>0</v>
      </c>
      <c r="B5" s="10">
        <v>5.0000000000000001E-3</v>
      </c>
      <c r="C5" s="10">
        <v>10.86</v>
      </c>
      <c r="D5" s="10">
        <v>26.068680000000001</v>
      </c>
    </row>
    <row r="6" spans="1:26" ht="15.75" customHeight="1" x14ac:dyDescent="0.25">
      <c r="A6" s="10">
        <v>0</v>
      </c>
      <c r="B6" s="10">
        <v>-3.4000000000000002E-2</v>
      </c>
      <c r="C6" s="10">
        <v>14.99</v>
      </c>
      <c r="D6" s="10">
        <v>33.351399999999998</v>
      </c>
    </row>
    <row r="7" spans="1:26" ht="15.75" customHeight="1" x14ac:dyDescent="0.25">
      <c r="A7" s="10">
        <v>0</v>
      </c>
      <c r="B7" s="10">
        <v>3.0000000000000001E-3</v>
      </c>
      <c r="C7" s="10">
        <v>9.5299999999999994</v>
      </c>
      <c r="D7" s="10">
        <v>15.01</v>
      </c>
    </row>
    <row r="8" spans="1:26" ht="15.75" customHeight="1" x14ac:dyDescent="0.25">
      <c r="A8">
        <v>45</v>
      </c>
      <c r="B8">
        <v>1.2999999999999999E-2</v>
      </c>
      <c r="C8">
        <v>14.079999999999998</v>
      </c>
      <c r="D8">
        <v>9.0862757312342488</v>
      </c>
    </row>
    <row r="9" spans="1:26" ht="15.75" customHeight="1" x14ac:dyDescent="0.25">
      <c r="A9">
        <v>45</v>
      </c>
      <c r="B9">
        <v>1.95E-2</v>
      </c>
      <c r="C9">
        <v>15.64</v>
      </c>
      <c r="D9">
        <v>4.6851375040000001</v>
      </c>
    </row>
    <row r="10" spans="1:26" ht="15.75" customHeight="1" x14ac:dyDescent="0.25">
      <c r="A10">
        <v>45</v>
      </c>
      <c r="B10">
        <v>2.5000000000000001E-3</v>
      </c>
      <c r="C10">
        <v>20.707999999999998</v>
      </c>
      <c r="D10">
        <v>44.933818850000002</v>
      </c>
    </row>
    <row r="11" spans="1:26" ht="15.75" customHeight="1" x14ac:dyDescent="0.25">
      <c r="A11">
        <v>45</v>
      </c>
      <c r="B11">
        <v>5.4999999999999997E-3</v>
      </c>
      <c r="C11">
        <v>10.23</v>
      </c>
      <c r="D11">
        <v>1.7513840000000001</v>
      </c>
    </row>
    <row r="12" spans="1:26" ht="15.75" customHeight="1" x14ac:dyDescent="0.25">
      <c r="A12">
        <v>45</v>
      </c>
      <c r="B12">
        <v>-2.5999999999999999E-2</v>
      </c>
      <c r="C12">
        <v>21.88</v>
      </c>
      <c r="D12">
        <v>8.4733199999999993</v>
      </c>
    </row>
    <row r="13" spans="1:26" ht="15.75" customHeight="1" x14ac:dyDescent="0.25">
      <c r="A13">
        <v>45</v>
      </c>
      <c r="B13">
        <v>1.0999999999999999E-2</v>
      </c>
      <c r="C13">
        <v>13.91</v>
      </c>
      <c r="D13">
        <v>11.3</v>
      </c>
    </row>
    <row r="14" spans="1:26" ht="15.75" customHeight="1" x14ac:dyDescent="0.25">
      <c r="A14" s="10">
        <v>90</v>
      </c>
      <c r="B14" s="10">
        <v>7.0000000000000001E-3</v>
      </c>
      <c r="C14" s="10">
        <v>12.32</v>
      </c>
      <c r="D14" s="10">
        <v>5.603533708978679</v>
      </c>
    </row>
    <row r="15" spans="1:26" ht="15.75" customHeight="1" x14ac:dyDescent="0.25">
      <c r="A15" s="10">
        <v>90</v>
      </c>
      <c r="B15" s="10">
        <v>3.95E-2</v>
      </c>
      <c r="C15" s="10">
        <v>14.18</v>
      </c>
      <c r="D15" s="10">
        <v>4.9356276039999996</v>
      </c>
    </row>
    <row r="16" spans="1:26" ht="15.75" customHeight="1" x14ac:dyDescent="0.25">
      <c r="A16" s="10">
        <v>90</v>
      </c>
      <c r="B16" s="10">
        <v>6.0000000000000001E-3</v>
      </c>
      <c r="C16" s="10">
        <v>21.66</v>
      </c>
      <c r="D16" s="10">
        <v>12.16114675</v>
      </c>
    </row>
    <row r="17" spans="1:4" ht="15.75" customHeight="1" x14ac:dyDescent="0.25">
      <c r="A17" s="10">
        <v>90</v>
      </c>
      <c r="B17" s="10">
        <v>8.9999999999999993E-3</v>
      </c>
      <c r="C17" s="10">
        <v>8.9499999999999993</v>
      </c>
      <c r="D17" s="10">
        <v>7.3423420000000004</v>
      </c>
    </row>
    <row r="18" spans="1:4" ht="15.75" customHeight="1" x14ac:dyDescent="0.25">
      <c r="A18" s="10">
        <v>90</v>
      </c>
      <c r="B18" s="10">
        <v>5.0000000000000001E-3</v>
      </c>
      <c r="C18" s="10">
        <v>15.6</v>
      </c>
      <c r="D18" s="10"/>
    </row>
    <row r="19" spans="1:4" ht="15.75" customHeight="1" x14ac:dyDescent="0.25">
      <c r="A19" s="10">
        <v>90</v>
      </c>
      <c r="B19" s="10">
        <v>1.4E-2</v>
      </c>
      <c r="C19" s="10">
        <v>13.95</v>
      </c>
      <c r="D19" s="10">
        <v>8.6300000000000008</v>
      </c>
    </row>
    <row r="20" spans="1:4" ht="15.75" customHeight="1" x14ac:dyDescent="0.25">
      <c r="A20">
        <v>135</v>
      </c>
      <c r="B20">
        <v>0.02</v>
      </c>
      <c r="C20">
        <v>15.22</v>
      </c>
      <c r="D20">
        <v>7.2882747685250715</v>
      </c>
    </row>
    <row r="21" spans="1:4" ht="15.75" customHeight="1" x14ac:dyDescent="0.25">
      <c r="A21">
        <v>135</v>
      </c>
      <c r="B21">
        <v>2.4E-2</v>
      </c>
      <c r="C21">
        <v>15.22</v>
      </c>
      <c r="D21">
        <v>6.0091566050000003</v>
      </c>
    </row>
    <row r="22" spans="1:4" ht="15.75" customHeight="1" x14ac:dyDescent="0.25">
      <c r="A22">
        <v>135</v>
      </c>
      <c r="B22">
        <v>5.0000000000000001E-3</v>
      </c>
      <c r="C22">
        <v>17.78</v>
      </c>
      <c r="D22">
        <v>51.407433099999999</v>
      </c>
    </row>
    <row r="23" spans="1:4" ht="15.75" customHeight="1" x14ac:dyDescent="0.25">
      <c r="A23">
        <v>135</v>
      </c>
      <c r="B23">
        <v>4.5000000000000005E-3</v>
      </c>
      <c r="C23">
        <v>12.56</v>
      </c>
      <c r="D23">
        <v>4.7826259999999996</v>
      </c>
    </row>
    <row r="24" spans="1:4" ht="15.75" customHeight="1" x14ac:dyDescent="0.25">
      <c r="A24">
        <v>135</v>
      </c>
      <c r="B24">
        <v>1.4E-2</v>
      </c>
      <c r="C24">
        <v>16.79</v>
      </c>
      <c r="D24">
        <v>34.582999999999998</v>
      </c>
    </row>
    <row r="25" spans="1:4" ht="12.5" x14ac:dyDescent="0.25">
      <c r="A25">
        <v>135</v>
      </c>
      <c r="B25">
        <v>2.4E-2</v>
      </c>
      <c r="C25">
        <v>14.31</v>
      </c>
      <c r="D25">
        <v>10.38</v>
      </c>
    </row>
    <row r="26" spans="1:4" ht="12.5" x14ac:dyDescent="0.25">
      <c r="A26" s="10">
        <v>1440</v>
      </c>
      <c r="B26" s="10"/>
      <c r="C26" s="10">
        <v>10.36</v>
      </c>
      <c r="D26" s="10">
        <v>5.0230767052694167</v>
      </c>
    </row>
    <row r="27" spans="1:4" ht="12.5" x14ac:dyDescent="0.25">
      <c r="A27" s="10">
        <v>1440</v>
      </c>
      <c r="B27" s="10">
        <v>0.40500000000000003</v>
      </c>
      <c r="C27" s="10">
        <v>11.72</v>
      </c>
      <c r="D27" s="10">
        <v>2.752785303</v>
      </c>
    </row>
    <row r="28" spans="1:4" ht="12.5" x14ac:dyDescent="0.25">
      <c r="A28" s="10">
        <v>1440</v>
      </c>
      <c r="B28" s="10">
        <v>0.40450000000000003</v>
      </c>
      <c r="C28" s="10">
        <v>8.85</v>
      </c>
      <c r="D28" s="10">
        <v>30.02138605</v>
      </c>
    </row>
    <row r="29" spans="1:4" ht="12.5" x14ac:dyDescent="0.25">
      <c r="A29" s="10">
        <v>1440</v>
      </c>
      <c r="B29" s="10">
        <v>0.43149999999999999</v>
      </c>
      <c r="C29" s="10">
        <v>15.75</v>
      </c>
      <c r="D29" s="10">
        <v>27.146460000000001</v>
      </c>
    </row>
    <row r="30" spans="1:4" ht="12.5" x14ac:dyDescent="0.25">
      <c r="A30" s="10">
        <v>1440</v>
      </c>
      <c r="B30" s="10">
        <v>0.42499999999999999</v>
      </c>
      <c r="C30" s="10">
        <v>16.8</v>
      </c>
      <c r="D30" s="10">
        <v>66.111599999999996</v>
      </c>
    </row>
    <row r="31" spans="1:4" ht="12.5" x14ac:dyDescent="0.25">
      <c r="A31" s="10">
        <v>1440</v>
      </c>
      <c r="B31" s="10">
        <v>0.36899999999999999</v>
      </c>
      <c r="C31" s="10">
        <v>10.25</v>
      </c>
      <c r="D31" s="10">
        <v>11.82</v>
      </c>
    </row>
    <row r="32" spans="1:4" ht="12.5" x14ac:dyDescent="0.25">
      <c r="A32">
        <v>1485</v>
      </c>
      <c r="B32">
        <v>0.74199999999999999</v>
      </c>
      <c r="C32">
        <v>11.73</v>
      </c>
      <c r="D32">
        <v>4.074525016281112</v>
      </c>
    </row>
    <row r="33" spans="1:4" ht="12.5" x14ac:dyDescent="0.25">
      <c r="A33">
        <v>1485</v>
      </c>
      <c r="B33">
        <v>0.30499999999999999</v>
      </c>
      <c r="C33">
        <v>0.92</v>
      </c>
      <c r="D33">
        <v>5.3650392050000004</v>
      </c>
    </row>
    <row r="34" spans="1:4" ht="12.5" x14ac:dyDescent="0.25">
      <c r="A34">
        <v>1485</v>
      </c>
      <c r="B34">
        <v>0.38200000000000001</v>
      </c>
      <c r="C34">
        <v>24.88</v>
      </c>
      <c r="D34">
        <v>44.876018729999998</v>
      </c>
    </row>
    <row r="35" spans="1:4" ht="12.5" x14ac:dyDescent="0.25">
      <c r="A35">
        <v>1485</v>
      </c>
      <c r="B35">
        <v>0.48399999999999999</v>
      </c>
      <c r="C35">
        <v>13.95</v>
      </c>
      <c r="D35">
        <v>27.83</v>
      </c>
    </row>
    <row r="36" spans="1:4" ht="12.5" x14ac:dyDescent="0.25">
      <c r="A36">
        <v>1495</v>
      </c>
      <c r="B36">
        <v>0.41800000000000004</v>
      </c>
      <c r="C36">
        <v>8.06</v>
      </c>
      <c r="D36">
        <v>44.929740000000002</v>
      </c>
    </row>
    <row r="37" spans="1:4" ht="12.5" x14ac:dyDescent="0.25">
      <c r="A37">
        <v>1495</v>
      </c>
      <c r="B37">
        <v>0.41099999999999998</v>
      </c>
      <c r="C37">
        <v>15.32</v>
      </c>
      <c r="D37">
        <v>9.7049099999999999</v>
      </c>
    </row>
    <row r="38" spans="1:4" ht="12.5" x14ac:dyDescent="0.25">
      <c r="A38" s="10">
        <v>1530</v>
      </c>
      <c r="B38" s="10">
        <v>0.53500000000000003</v>
      </c>
      <c r="C38" s="10">
        <v>14.930000000000001</v>
      </c>
      <c r="D38" s="10">
        <v>7.3307472322111167</v>
      </c>
    </row>
    <row r="39" spans="1:4" ht="12.5" x14ac:dyDescent="0.25">
      <c r="A39" s="10">
        <v>1530</v>
      </c>
      <c r="B39" s="10">
        <v>0.31900000000000001</v>
      </c>
      <c r="C39" s="10">
        <v>13.74</v>
      </c>
      <c r="D39" s="10">
        <v>5.329254905</v>
      </c>
    </row>
    <row r="40" spans="1:4" ht="12.5" x14ac:dyDescent="0.25">
      <c r="A40" s="10">
        <v>1530</v>
      </c>
      <c r="B40" s="10">
        <v>0.38300000000000001</v>
      </c>
      <c r="C40" s="10">
        <v>19.97</v>
      </c>
      <c r="D40" s="10">
        <v>19.79076354</v>
      </c>
    </row>
    <row r="41" spans="1:4" ht="12.5" x14ac:dyDescent="0.25">
      <c r="A41" s="10">
        <v>1530</v>
      </c>
      <c r="B41" s="10">
        <v>0.42499999999999999</v>
      </c>
      <c r="C41" s="10">
        <v>12</v>
      </c>
      <c r="D41" s="10">
        <v>35.162410000000001</v>
      </c>
    </row>
    <row r="42" spans="1:4" ht="12.5" x14ac:dyDescent="0.25">
      <c r="A42" s="10">
        <v>1530</v>
      </c>
      <c r="B42" s="10">
        <v>0.115</v>
      </c>
      <c r="C42" s="10">
        <v>14.9</v>
      </c>
      <c r="D42" s="10">
        <v>50.347299999999997</v>
      </c>
    </row>
    <row r="43" spans="1:4" ht="12.5" x14ac:dyDescent="0.25">
      <c r="A43" s="10">
        <v>1530</v>
      </c>
      <c r="B43" s="10">
        <v>0.47699999999999998</v>
      </c>
      <c r="C43" s="10">
        <v>10.85</v>
      </c>
      <c r="D43" s="10">
        <v>8.3800000000000008</v>
      </c>
    </row>
    <row r="44" spans="1:4" ht="12.5" x14ac:dyDescent="0.25">
      <c r="A44">
        <v>1575</v>
      </c>
      <c r="B44">
        <v>0.56699999999999995</v>
      </c>
      <c r="C44">
        <v>9.5599999999999987</v>
      </c>
      <c r="D44">
        <v>10.827646742362035</v>
      </c>
    </row>
    <row r="45" spans="1:4" ht="12.5" x14ac:dyDescent="0.25">
      <c r="A45">
        <v>1575</v>
      </c>
      <c r="B45">
        <v>0.23499999999999999</v>
      </c>
      <c r="C45">
        <v>15.35</v>
      </c>
      <c r="D45">
        <v>6.4027839059999998</v>
      </c>
    </row>
    <row r="46" spans="1:4" ht="12.5" x14ac:dyDescent="0.25">
      <c r="A46">
        <v>1575</v>
      </c>
      <c r="B46">
        <v>0.4</v>
      </c>
      <c r="C46">
        <v>18.95</v>
      </c>
      <c r="D46">
        <v>27.18917982</v>
      </c>
    </row>
    <row r="47" spans="1:4" ht="12.5" x14ac:dyDescent="0.25">
      <c r="A47">
        <v>1575</v>
      </c>
      <c r="B47">
        <v>0.41</v>
      </c>
      <c r="C47">
        <v>7.61</v>
      </c>
      <c r="D47">
        <v>23.03744</v>
      </c>
    </row>
    <row r="48" spans="1:4" ht="12.5" x14ac:dyDescent="0.25">
      <c r="A48">
        <v>1575</v>
      </c>
      <c r="B48">
        <v>0.45600000000000002</v>
      </c>
      <c r="C48">
        <v>12.93</v>
      </c>
      <c r="D48">
        <v>42.4651</v>
      </c>
    </row>
    <row r="49" spans="1:4" ht="12.5" x14ac:dyDescent="0.25">
      <c r="A49">
        <v>1575</v>
      </c>
      <c r="B49">
        <v>0.49</v>
      </c>
      <c r="C49">
        <v>11.47</v>
      </c>
      <c r="D49">
        <v>5.59</v>
      </c>
    </row>
    <row r="50" spans="1:4" ht="12.5" x14ac:dyDescent="0.25">
      <c r="A50" s="10">
        <v>2880</v>
      </c>
      <c r="B50" s="10">
        <v>0.87</v>
      </c>
      <c r="C50" s="10">
        <v>12.21</v>
      </c>
      <c r="D50" s="10">
        <v>7.2174873290483346</v>
      </c>
    </row>
    <row r="51" spans="1:4" ht="12.5" x14ac:dyDescent="0.25">
      <c r="A51" s="10">
        <v>2880</v>
      </c>
      <c r="B51" s="10">
        <v>0.4</v>
      </c>
      <c r="C51" s="10">
        <v>10.68</v>
      </c>
      <c r="D51" s="10">
        <v>4.1841573040000002</v>
      </c>
    </row>
    <row r="52" spans="1:4" ht="12.5" x14ac:dyDescent="0.25">
      <c r="A52" s="10">
        <v>2880</v>
      </c>
      <c r="B52" s="10">
        <v>0.379</v>
      </c>
      <c r="C52" s="10">
        <v>8.99</v>
      </c>
      <c r="D52" s="10">
        <v>64.106121029999997</v>
      </c>
    </row>
    <row r="53" spans="1:4" ht="12.5" x14ac:dyDescent="0.25">
      <c r="A53" s="10">
        <v>2880</v>
      </c>
      <c r="B53" s="10">
        <v>0.40500000000000003</v>
      </c>
      <c r="C53" s="10">
        <v>6.8</v>
      </c>
      <c r="D53" s="10">
        <v>35.162410000000001</v>
      </c>
    </row>
    <row r="54" spans="1:4" ht="12.5" x14ac:dyDescent="0.25">
      <c r="A54" s="10">
        <v>2880</v>
      </c>
      <c r="B54" s="10">
        <v>0.38600000000000001</v>
      </c>
      <c r="C54" s="10">
        <v>13.93</v>
      </c>
      <c r="D54" s="10">
        <v>26.454499999999999</v>
      </c>
    </row>
    <row r="55" spans="1:4" ht="12.5" x14ac:dyDescent="0.25">
      <c r="A55" s="10">
        <v>2880</v>
      </c>
      <c r="B55" s="10">
        <v>0.48599999999999999</v>
      </c>
      <c r="C55" s="10">
        <v>16.5</v>
      </c>
      <c r="D55" s="10">
        <v>16.7</v>
      </c>
    </row>
    <row r="56" spans="1:4" ht="12.5" x14ac:dyDescent="0.25">
      <c r="A56">
        <v>2925</v>
      </c>
      <c r="C56">
        <v>10.46</v>
      </c>
      <c r="D56">
        <v>6.1132032732112016</v>
      </c>
    </row>
    <row r="57" spans="1:4" ht="12.5" x14ac:dyDescent="0.25">
      <c r="A57">
        <v>2925</v>
      </c>
      <c r="B57">
        <v>0.36099999999999999</v>
      </c>
      <c r="C57">
        <v>19.21</v>
      </c>
      <c r="D57">
        <v>4.2915102039999997</v>
      </c>
    </row>
    <row r="58" spans="1:4" ht="12.5" x14ac:dyDescent="0.25">
      <c r="A58">
        <v>2925</v>
      </c>
      <c r="B58">
        <v>0.36349999999999999</v>
      </c>
      <c r="C58">
        <v>21.15</v>
      </c>
      <c r="D58">
        <v>32.217790880000003</v>
      </c>
    </row>
    <row r="59" spans="1:4" ht="12.5" x14ac:dyDescent="0.25">
      <c r="A59">
        <v>2925</v>
      </c>
      <c r="B59">
        <v>0.374</v>
      </c>
      <c r="C59">
        <v>9.6</v>
      </c>
      <c r="D59">
        <v>39.204059999999998</v>
      </c>
    </row>
    <row r="60" spans="1:4" ht="12.5" x14ac:dyDescent="0.25">
      <c r="A60">
        <v>2925</v>
      </c>
      <c r="B60">
        <v>0.375</v>
      </c>
      <c r="C60">
        <v>15.28</v>
      </c>
      <c r="D60">
        <v>29.164000000000001</v>
      </c>
    </row>
    <row r="61" spans="1:4" ht="12.5" x14ac:dyDescent="0.25">
      <c r="A61">
        <v>2925</v>
      </c>
      <c r="B61">
        <v>0.44500000000000001</v>
      </c>
      <c r="C61">
        <v>11.3</v>
      </c>
      <c r="D61">
        <v>16.579999999999998</v>
      </c>
    </row>
    <row r="62" spans="1:4" ht="12.5" x14ac:dyDescent="0.25">
      <c r="A62" s="10">
        <v>2970</v>
      </c>
      <c r="B62" s="10">
        <v>0.70199999999999996</v>
      </c>
      <c r="C62" s="10">
        <v>11.84</v>
      </c>
      <c r="D62" s="10">
        <v>9.8790950533737298</v>
      </c>
    </row>
    <row r="63" spans="1:4" ht="12.5" x14ac:dyDescent="0.25">
      <c r="A63" s="10">
        <v>2970</v>
      </c>
      <c r="B63" s="10">
        <v>0.64149999999999996</v>
      </c>
      <c r="C63" s="10">
        <v>14.88</v>
      </c>
      <c r="D63" s="10">
        <v>3.1464126029999999</v>
      </c>
    </row>
    <row r="64" spans="1:4" ht="12.5" x14ac:dyDescent="0.25">
      <c r="A64" s="10">
        <v>2970</v>
      </c>
      <c r="B64" s="10">
        <v>0.38200000000000001</v>
      </c>
      <c r="C64" s="10">
        <v>15.61</v>
      </c>
      <c r="D64" s="10">
        <v>29.212184270000002</v>
      </c>
    </row>
    <row r="65" spans="1:4" ht="12.5" x14ac:dyDescent="0.25">
      <c r="A65" s="10">
        <v>2970</v>
      </c>
      <c r="B65" s="10">
        <v>0.39449999999999996</v>
      </c>
      <c r="C65" s="10">
        <v>7.37</v>
      </c>
      <c r="D65" s="10">
        <v>26.203399999999998</v>
      </c>
    </row>
    <row r="66" spans="1:4" ht="12.5" x14ac:dyDescent="0.25">
      <c r="A66" s="10">
        <v>2970</v>
      </c>
      <c r="B66" s="10">
        <v>0.251</v>
      </c>
      <c r="C66" s="10">
        <v>14.09</v>
      </c>
      <c r="D66" s="10"/>
    </row>
    <row r="67" spans="1:4" ht="12.5" x14ac:dyDescent="0.25">
      <c r="A67" s="10">
        <v>2970</v>
      </c>
      <c r="B67" s="10">
        <v>0.45</v>
      </c>
      <c r="C67" s="10">
        <v>11.27</v>
      </c>
      <c r="D67" s="10">
        <v>12.88</v>
      </c>
    </row>
    <row r="68" spans="1:4" ht="12.5" x14ac:dyDescent="0.25">
      <c r="A68">
        <v>3015</v>
      </c>
      <c r="B68">
        <v>0.54100000000000004</v>
      </c>
      <c r="C68">
        <v>11.870000000000001</v>
      </c>
      <c r="D68">
        <v>6.9484950590367243</v>
      </c>
    </row>
    <row r="69" spans="1:4" ht="12.5" x14ac:dyDescent="0.25">
      <c r="A69">
        <v>3015</v>
      </c>
      <c r="B69">
        <v>0.27900000000000003</v>
      </c>
      <c r="C69">
        <v>13.34</v>
      </c>
      <c r="D69">
        <v>11.090527209999999</v>
      </c>
    </row>
    <row r="70" spans="1:4" ht="12.5" x14ac:dyDescent="0.25">
      <c r="A70">
        <v>3015</v>
      </c>
      <c r="B70">
        <v>0.374</v>
      </c>
      <c r="C70">
        <v>16.190000000000001</v>
      </c>
      <c r="D70">
        <v>31.76116987</v>
      </c>
    </row>
    <row r="71" spans="1:4" ht="12.5" x14ac:dyDescent="0.25">
      <c r="A71">
        <v>3015</v>
      </c>
      <c r="B71">
        <v>0.38400000000000001</v>
      </c>
      <c r="C71">
        <v>10.07</v>
      </c>
      <c r="D71">
        <v>23.508970000000001</v>
      </c>
    </row>
    <row r="72" spans="1:4" ht="12.5" x14ac:dyDescent="0.25">
      <c r="A72">
        <v>3015</v>
      </c>
      <c r="B72">
        <v>0.38300000000000001</v>
      </c>
      <c r="C72">
        <v>11.08</v>
      </c>
      <c r="D72">
        <v>33.844000000000001</v>
      </c>
    </row>
    <row r="73" spans="1:4" ht="12.5" x14ac:dyDescent="0.25">
      <c r="A73">
        <v>3015</v>
      </c>
      <c r="B73">
        <v>0.45300000000000001</v>
      </c>
      <c r="C73">
        <v>10.75</v>
      </c>
      <c r="D73">
        <v>16.61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lessThan" id="{A1F24345-110A-4CB4-AA69-09DBFE2822B1}">
            <xm:f>'30 C averages and standard'!$B$17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" operator="greaterThan" id="{271E62B7-C499-4897-AB9D-F0DCBA647363}">
            <xm:f>'30 C averages and standard'!$B$31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B2:B7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workbookViewId="0">
      <selection activeCell="E15" sqref="E15"/>
    </sheetView>
  </sheetViews>
  <sheetFormatPr defaultColWidth="14.453125" defaultRowHeight="15.75" customHeight="1" x14ac:dyDescent="0.25"/>
  <cols>
    <col min="1" max="1" width="15.7265625" customWidth="1"/>
    <col min="2" max="2" width="19.453125" customWidth="1"/>
    <col min="3" max="4" width="29.453125" customWidth="1"/>
    <col min="6" max="6" width="15.7265625" customWidth="1"/>
    <col min="7" max="7" width="19.453125" customWidth="1"/>
    <col min="8" max="9" width="29.453125" customWidth="1"/>
  </cols>
  <sheetData>
    <row r="1" spans="1:26" ht="15.7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0</v>
      </c>
      <c r="G1" s="2" t="s">
        <v>1</v>
      </c>
      <c r="H1" s="2" t="s">
        <v>2</v>
      </c>
      <c r="I1" s="2" t="s">
        <v>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>
        <f>AVERAGE('30 C'!A2:A7)</f>
        <v>0</v>
      </c>
      <c r="B2" s="3">
        <f>AVERAGE('30 C'!B2:B7)</f>
        <v>1.0250000000000002E-2</v>
      </c>
      <c r="C2" s="3">
        <f>AVERAGE('30 C'!C2:C7)</f>
        <v>13.464999999999998</v>
      </c>
      <c r="D2" s="3">
        <f>AVERAGE('30 C'!D2:D7)</f>
        <v>22.081836835589431</v>
      </c>
      <c r="E2">
        <f>D2/$C$2*100</f>
        <v>163.99433223608938</v>
      </c>
      <c r="F2" s="3">
        <f>STDEV('30 C'!A2:A7)</f>
        <v>0</v>
      </c>
      <c r="G2" s="3">
        <f>STDEV('30 C'!B2:B7)</f>
        <v>3.738682923169602E-2</v>
      </c>
      <c r="H2" s="3">
        <f>STDEV('30 C'!C2:C7)</f>
        <v>4.6238111985676973</v>
      </c>
      <c r="I2" s="3">
        <f>STDEV('30 C'!D2:D7)</f>
        <v>14.176577481259821</v>
      </c>
    </row>
    <row r="3" spans="1:26" ht="15.75" customHeight="1" x14ac:dyDescent="0.25">
      <c r="A3" s="3">
        <f>AVERAGE('30 C'!A8:A13)</f>
        <v>45</v>
      </c>
      <c r="B3" s="3">
        <f>AVERAGE('30 C'!B8:B13)</f>
        <v>4.2500000000000003E-3</v>
      </c>
      <c r="C3" s="3">
        <f>AVERAGE('30 C'!C8:C13)</f>
        <v>16.074666666666666</v>
      </c>
      <c r="D3" s="3">
        <f>AVERAGE('30 C'!D8:D13)</f>
        <v>13.371656014205707</v>
      </c>
      <c r="E3">
        <f t="shared" ref="E3:E13" si="0">D3/$C$2*100</f>
        <v>99.306765794323866</v>
      </c>
      <c r="F3" s="3">
        <f>STDEV('30 C'!A8:A13)</f>
        <v>0</v>
      </c>
      <c r="G3" s="3">
        <f>STDEV('30 C'!B8:B13)</f>
        <v>1.5964805041089603E-2</v>
      </c>
      <c r="H3" s="3">
        <f>STDEV('30 C'!C8:C13)</f>
        <v>4.4313251592121619</v>
      </c>
      <c r="I3" s="3">
        <f>STDEV('30 C'!D8:D13)</f>
        <v>15.832285917734135</v>
      </c>
    </row>
    <row r="4" spans="1:26" ht="15.75" customHeight="1" x14ac:dyDescent="0.25">
      <c r="A4" s="3">
        <f>AVERAGE('30 C'!A14:A19)</f>
        <v>90</v>
      </c>
      <c r="B4" s="3">
        <f>AVERAGE('30 C'!B14:B19)</f>
        <v>1.3416666666666667E-2</v>
      </c>
      <c r="C4" s="3">
        <f>AVERAGE('30 C'!C14:C19)</f>
        <v>14.443333333333333</v>
      </c>
      <c r="D4" s="11">
        <f>AVERAGE('30 C'!D14:D17,'30 C'!D19)</f>
        <v>7.7345300125957364</v>
      </c>
      <c r="E4">
        <f t="shared" si="0"/>
        <v>57.44173793238572</v>
      </c>
      <c r="F4" s="3">
        <f>STDEV('30 C'!A14:A19)</f>
        <v>0</v>
      </c>
      <c r="G4" s="3">
        <f>STDEV('30 C'!B14:B19)</f>
        <v>1.3169725383115118E-2</v>
      </c>
      <c r="H4" s="3">
        <f>STDEV('30 C'!C14:C19)</f>
        <v>4.2051428830262871</v>
      </c>
      <c r="I4" s="3">
        <f>STDEV('30 C'!D14:D17,'30 C'!D19)</f>
        <v>2.8690422449968227</v>
      </c>
    </row>
    <row r="5" spans="1:26" ht="15.75" customHeight="1" x14ac:dyDescent="0.25">
      <c r="A5" s="3">
        <f>AVERAGE('30 C'!A20:A25)</f>
        <v>135</v>
      </c>
      <c r="B5" s="3">
        <f>AVERAGE('30 C'!B20:B25)</f>
        <v>1.525E-2</v>
      </c>
      <c r="C5" s="3">
        <f>AVERAGE('30 C'!C20:C25)</f>
        <v>15.313333333333333</v>
      </c>
      <c r="D5" s="3">
        <f>AVERAGE('30 C'!D20:D25)</f>
        <v>19.075081745587511</v>
      </c>
      <c r="E5">
        <f t="shared" si="0"/>
        <v>141.6641793211104</v>
      </c>
      <c r="F5" s="3">
        <f>STDEV('30 C'!A20:A25)</f>
        <v>0</v>
      </c>
      <c r="G5" s="3">
        <f>STDEV('30 C'!B20:B25)</f>
        <v>8.9204820497549367E-3</v>
      </c>
      <c r="H5" s="3">
        <f>STDEV('30 C'!C20:C25)</f>
        <v>1.8368414919820297</v>
      </c>
      <c r="I5" s="3">
        <f>STDEV('30 C'!D20:D25)</f>
        <v>19.366994753893596</v>
      </c>
    </row>
    <row r="6" spans="1:26" ht="15.75" customHeight="1" x14ac:dyDescent="0.25">
      <c r="A6" s="3">
        <f>AVERAGE('30 C'!A26:A31)</f>
        <v>1440</v>
      </c>
      <c r="B6" s="3">
        <f>AVERAGE('30 C'!B27:B31)</f>
        <v>0.40700000000000003</v>
      </c>
      <c r="C6" s="3">
        <f>AVERAGE('30 C'!C26:C31)</f>
        <v>12.288333333333334</v>
      </c>
      <c r="D6" s="3">
        <f>AVERAGE('30 C'!D26:D31)</f>
        <v>23.812551343044902</v>
      </c>
      <c r="E6">
        <f t="shared" si="0"/>
        <v>176.84776340917122</v>
      </c>
      <c r="F6" s="3">
        <f>STDEV('30 C'!A26:A31)</f>
        <v>0</v>
      </c>
      <c r="G6" s="3">
        <f>STDEV('30 C'!B27:B31)</f>
        <v>2.4384933873193092E-2</v>
      </c>
      <c r="H6" s="3">
        <f>STDEV('30 C'!C26:C31)</f>
        <v>3.2359444783040763</v>
      </c>
      <c r="I6" s="3">
        <f>STDEV('30 C'!D26:D31)</f>
        <v>23.576486096003663</v>
      </c>
    </row>
    <row r="7" spans="1:26" ht="15.75" customHeight="1" x14ac:dyDescent="0.25">
      <c r="A7" s="3">
        <f>AVERAGE('30 C'!A32:A37)</f>
        <v>1488.3333333333333</v>
      </c>
      <c r="B7" s="3">
        <f>AVERAGE('30 C'!B32:B37)</f>
        <v>0.45700000000000002</v>
      </c>
      <c r="C7" s="3">
        <f>AVERAGE('30 C'!C32:C37)</f>
        <v>12.476666666666668</v>
      </c>
      <c r="D7" s="3">
        <f>AVERAGE('30 C'!D32:D37)</f>
        <v>22.796705491880189</v>
      </c>
      <c r="E7">
        <f t="shared" si="0"/>
        <v>169.30341991741696</v>
      </c>
      <c r="F7" s="3">
        <f>STDEV('30 C'!A32:A37)</f>
        <v>5.1639777949432224</v>
      </c>
      <c r="G7" s="3">
        <f>STDEV('30 C'!B32:B37)</f>
        <v>0.15120846537148652</v>
      </c>
      <c r="H7" s="3">
        <f>STDEV('30 C'!C32:C37)</f>
        <v>7.9714356716131487</v>
      </c>
      <c r="I7" s="3">
        <f>STDEV('30 C'!D32:D37)</f>
        <v>19.123176952114289</v>
      </c>
    </row>
    <row r="8" spans="1:26" ht="15.75" customHeight="1" x14ac:dyDescent="0.25">
      <c r="A8" s="3">
        <f>AVERAGE('30 C'!A38:A43)</f>
        <v>1530</v>
      </c>
      <c r="B8" s="3">
        <f>AVERAGE('30 C'!B38:B43)</f>
        <v>0.37566666666666665</v>
      </c>
      <c r="C8" s="3">
        <f>AVERAGE('30 C'!C38:C43)</f>
        <v>14.398333333333333</v>
      </c>
      <c r="D8" s="3">
        <f>AVERAGE('30 C'!D38:D43)</f>
        <v>21.056745946201854</v>
      </c>
      <c r="E8">
        <f t="shared" si="0"/>
        <v>156.38132897290649</v>
      </c>
      <c r="F8" s="3">
        <f>STDEV('30 C'!A38:A43)</f>
        <v>0</v>
      </c>
      <c r="G8" s="3">
        <f>STDEV('30 C'!B38:B43)</f>
        <v>0.1478521784305753</v>
      </c>
      <c r="H8" s="3">
        <f>STDEV('30 C'!C38:C43)</f>
        <v>3.1734487023846296</v>
      </c>
      <c r="I8" s="3">
        <f>STDEV('30 C'!D38:D43)</f>
        <v>18.193218129632825</v>
      </c>
    </row>
    <row r="9" spans="1:26" ht="15.75" customHeight="1" x14ac:dyDescent="0.25">
      <c r="A9" s="3">
        <f>AVERAGE('30 C'!A44:A49)</f>
        <v>1575</v>
      </c>
      <c r="B9" s="3">
        <f>AVERAGE('30 C'!B44:B49)</f>
        <v>0.42633333333333329</v>
      </c>
      <c r="C9" s="3">
        <f>AVERAGE('30 C'!C44:C49)</f>
        <v>12.645000000000001</v>
      </c>
      <c r="D9" s="3">
        <f>AVERAGE('30 C'!D44:D49)</f>
        <v>19.252025078060342</v>
      </c>
      <c r="E9">
        <f t="shared" si="0"/>
        <v>142.97827759420977</v>
      </c>
      <c r="F9" s="3">
        <f>STDEV('30 C'!A44:A49)</f>
        <v>0</v>
      </c>
      <c r="G9" s="3">
        <f>STDEV('30 C'!B44:B49)</f>
        <v>0.11161481383161773</v>
      </c>
      <c r="H9" s="3">
        <f>STDEV('30 C'!C44:C49)</f>
        <v>4.084124141110304</v>
      </c>
      <c r="I9" s="3">
        <f>STDEV('30 C'!D44:D49)</f>
        <v>14.414567056520461</v>
      </c>
    </row>
    <row r="10" spans="1:26" ht="15.75" customHeight="1" x14ac:dyDescent="0.25">
      <c r="A10" s="3">
        <f>AVERAGE('30 C'!A50:A55)</f>
        <v>2880</v>
      </c>
      <c r="B10" s="3">
        <f>AVERAGE('30 C'!B50:B55)</f>
        <v>0.48766666666666669</v>
      </c>
      <c r="C10" s="3">
        <f>AVERAGE('30 C'!C50:C55)</f>
        <v>11.518333333333333</v>
      </c>
      <c r="D10" s="3">
        <f>AVERAGE('30 C'!D50:D55)</f>
        <v>25.637445943841385</v>
      </c>
      <c r="E10">
        <f t="shared" si="0"/>
        <v>190.40063827583654</v>
      </c>
      <c r="F10" s="3">
        <f>STDEV('30 C'!A50:A55)</f>
        <v>0</v>
      </c>
      <c r="G10" s="3">
        <f>STDEV('30 C'!B50:B55)</f>
        <v>0.19123040204597883</v>
      </c>
      <c r="H10" s="3">
        <f>STDEV('30 C'!C50:C55)</f>
        <v>3.4776280230448289</v>
      </c>
      <c r="I10" s="3">
        <f>STDEV('30 C'!D50:D55)</f>
        <v>22.138870293311555</v>
      </c>
    </row>
    <row r="11" spans="1:26" ht="15.75" customHeight="1" x14ac:dyDescent="0.25">
      <c r="A11" s="3">
        <f>AVERAGE('30 C'!A56:A61)</f>
        <v>2925</v>
      </c>
      <c r="B11" s="3">
        <f>AVERAGE('30 C'!B57:B61)</f>
        <v>0.38370000000000004</v>
      </c>
      <c r="C11" s="3">
        <f>AVERAGE('30 C'!C56:C61)</f>
        <v>14.5</v>
      </c>
      <c r="D11" s="3">
        <f>AVERAGE('30 C'!D56:D61)</f>
        <v>21.261760726201867</v>
      </c>
      <c r="E11">
        <f t="shared" si="0"/>
        <v>157.90390439065629</v>
      </c>
      <c r="F11" s="3">
        <f>STDEV('30 C'!A56:A61)</f>
        <v>0</v>
      </c>
      <c r="G11" s="3">
        <f>STDEV('30 C'!B57:B61)</f>
        <v>3.4823842407178458E-2</v>
      </c>
      <c r="H11" s="3">
        <f>STDEV('30 C'!C56:C61)</f>
        <v>4.8494659499784118</v>
      </c>
      <c r="I11" s="3">
        <f>STDEV('30 C'!D56:D61)</f>
        <v>14.448482028864396</v>
      </c>
    </row>
    <row r="12" spans="1:26" ht="15.75" customHeight="1" x14ac:dyDescent="0.25">
      <c r="A12" s="3">
        <f>AVERAGE('30 C'!A62:A67)</f>
        <v>2970</v>
      </c>
      <c r="B12" s="3">
        <f>AVERAGE('30 C'!B62:B67)</f>
        <v>0.47016666666666662</v>
      </c>
      <c r="C12" s="3">
        <f>AVERAGE('30 C'!C62:C67)</f>
        <v>12.509999999999998</v>
      </c>
      <c r="D12" s="3">
        <f>AVERAGE('30 C'!D62:D67)</f>
        <v>16.264218385274745</v>
      </c>
      <c r="E12">
        <f t="shared" si="0"/>
        <v>120.78884801540846</v>
      </c>
      <c r="F12" s="3">
        <f>STDEV('30 C'!A62:A67)</f>
        <v>0</v>
      </c>
      <c r="G12" s="3">
        <f>STDEV('30 C'!B62:B67)</f>
        <v>0.17031813369887164</v>
      </c>
      <c r="H12" s="3">
        <f>STDEV('30 C'!C62:C67)</f>
        <v>3.037413373250347</v>
      </c>
      <c r="I12" s="3">
        <f>STDEV('30 C'!D62:D67)</f>
        <v>11.076289025513026</v>
      </c>
    </row>
    <row r="13" spans="1:26" ht="15.75" customHeight="1" x14ac:dyDescent="0.25">
      <c r="A13" s="3">
        <f>AVERAGE('30 C'!A68:A73)</f>
        <v>3015</v>
      </c>
      <c r="B13" s="3">
        <f>AVERAGE('30 C'!B68:B73)</f>
        <v>0.40233333333333327</v>
      </c>
      <c r="C13" s="3">
        <f>AVERAGE('30 C'!C68:C73)</f>
        <v>12.216666666666669</v>
      </c>
      <c r="D13" s="3">
        <f>AVERAGE('30 C'!D68:D73)</f>
        <v>20.627193689839455</v>
      </c>
      <c r="E13">
        <f t="shared" si="0"/>
        <v>153.19118967574792</v>
      </c>
      <c r="F13" s="3">
        <f>STDEV('30 C'!A68:A73)</f>
        <v>0</v>
      </c>
      <c r="G13" s="3">
        <f>STDEV('30 C'!B68:B73)</f>
        <v>8.7771673486761737E-2</v>
      </c>
      <c r="H13" s="3">
        <f>STDEV('30 C'!C68:C73)</f>
        <v>2.245917778251604</v>
      </c>
      <c r="I13" s="3">
        <f>STDEV('30 C'!D68:D73)</f>
        <v>10.96491384593776</v>
      </c>
    </row>
    <row r="16" spans="1:26" ht="15.75" customHeight="1" x14ac:dyDescent="0.3">
      <c r="A16" s="2" t="s">
        <v>0</v>
      </c>
      <c r="B16" s="2" t="s">
        <v>1</v>
      </c>
      <c r="C16" s="2" t="s">
        <v>2</v>
      </c>
      <c r="D16" s="2" t="s">
        <v>3</v>
      </c>
    </row>
    <row r="17" spans="1:26" ht="15.75" customHeight="1" x14ac:dyDescent="0.25">
      <c r="A17" s="6">
        <f t="shared" ref="A17:D28" si="1">A2-2*F2</f>
        <v>0</v>
      </c>
      <c r="B17" s="6">
        <f t="shared" si="1"/>
        <v>-6.4523658463392031E-2</v>
      </c>
      <c r="C17" s="6">
        <f t="shared" si="1"/>
        <v>4.2173776028646035</v>
      </c>
      <c r="D17" s="6">
        <f t="shared" si="1"/>
        <v>-6.2713181269302112</v>
      </c>
    </row>
    <row r="18" spans="1:26" ht="15.75" customHeight="1" x14ac:dyDescent="0.25">
      <c r="A18" s="7">
        <f t="shared" si="1"/>
        <v>45</v>
      </c>
      <c r="B18" s="7">
        <f t="shared" si="1"/>
        <v>-2.7679610082179205E-2</v>
      </c>
      <c r="C18" s="7">
        <f t="shared" si="1"/>
        <v>7.2120163482423418</v>
      </c>
      <c r="D18" s="7">
        <f t="shared" si="1"/>
        <v>-18.292915821262561</v>
      </c>
    </row>
    <row r="19" spans="1:26" ht="15.75" customHeight="1" x14ac:dyDescent="0.25">
      <c r="A19" s="6">
        <f t="shared" si="1"/>
        <v>90</v>
      </c>
      <c r="B19" s="6">
        <f t="shared" si="1"/>
        <v>-1.2922784099563569E-2</v>
      </c>
      <c r="C19" s="6">
        <f t="shared" si="1"/>
        <v>6.0330475672807591</v>
      </c>
      <c r="D19" s="6">
        <f t="shared" si="1"/>
        <v>1.996445522602091</v>
      </c>
    </row>
    <row r="20" spans="1:26" ht="15.75" customHeight="1" x14ac:dyDescent="0.25">
      <c r="A20" s="7">
        <f t="shared" si="1"/>
        <v>135</v>
      </c>
      <c r="B20" s="7">
        <f t="shared" si="1"/>
        <v>-2.5909640995098737E-3</v>
      </c>
      <c r="C20" s="7">
        <f t="shared" si="1"/>
        <v>11.639650349369273</v>
      </c>
      <c r="D20" s="7">
        <f t="shared" si="1"/>
        <v>-19.658907762199682</v>
      </c>
    </row>
    <row r="21" spans="1:26" ht="15.75" customHeight="1" x14ac:dyDescent="0.25">
      <c r="A21" s="6">
        <f t="shared" si="1"/>
        <v>1440</v>
      </c>
      <c r="B21" s="6">
        <f t="shared" si="1"/>
        <v>0.35823013225361383</v>
      </c>
      <c r="C21" s="6">
        <f t="shared" si="1"/>
        <v>5.8164443767251814</v>
      </c>
      <c r="D21" s="6">
        <f t="shared" si="1"/>
        <v>-23.340420848962424</v>
      </c>
    </row>
    <row r="22" spans="1:26" ht="15.75" customHeight="1" x14ac:dyDescent="0.25">
      <c r="A22" s="7">
        <f t="shared" si="1"/>
        <v>1478.0053777434468</v>
      </c>
      <c r="B22" s="7">
        <f t="shared" si="1"/>
        <v>0.15458306925702697</v>
      </c>
      <c r="C22" s="7">
        <f t="shared" si="1"/>
        <v>-3.466204676559629</v>
      </c>
      <c r="D22" s="7">
        <f t="shared" si="1"/>
        <v>-15.449648412348388</v>
      </c>
    </row>
    <row r="23" spans="1:26" ht="15.75" customHeight="1" x14ac:dyDescent="0.25">
      <c r="A23" s="6">
        <f t="shared" si="1"/>
        <v>1530</v>
      </c>
      <c r="B23" s="6">
        <f t="shared" si="1"/>
        <v>7.9962309805516052E-2</v>
      </c>
      <c r="C23" s="6">
        <f t="shared" si="1"/>
        <v>8.0514359285640751</v>
      </c>
      <c r="D23" s="6">
        <f t="shared" si="1"/>
        <v>-15.329690313063796</v>
      </c>
    </row>
    <row r="24" spans="1:26" ht="15.75" customHeight="1" x14ac:dyDescent="0.25">
      <c r="A24" s="7">
        <f t="shared" si="1"/>
        <v>1575</v>
      </c>
      <c r="B24" s="7">
        <f t="shared" si="1"/>
        <v>0.20310370567009783</v>
      </c>
      <c r="C24" s="7">
        <f t="shared" si="1"/>
        <v>4.4767517177793934</v>
      </c>
      <c r="D24" s="7">
        <f t="shared" si="1"/>
        <v>-9.5771090349805803</v>
      </c>
    </row>
    <row r="25" spans="1:26" ht="12.5" x14ac:dyDescent="0.25">
      <c r="A25" s="6">
        <f t="shared" si="1"/>
        <v>2880</v>
      </c>
      <c r="B25" s="6">
        <f t="shared" si="1"/>
        <v>0.10520586257470904</v>
      </c>
      <c r="C25" s="6">
        <f t="shared" si="1"/>
        <v>4.5630772872436749</v>
      </c>
      <c r="D25" s="6">
        <f t="shared" si="1"/>
        <v>-18.640294642781726</v>
      </c>
    </row>
    <row r="26" spans="1:26" ht="12.5" x14ac:dyDescent="0.25">
      <c r="A26" s="7">
        <f t="shared" si="1"/>
        <v>2925</v>
      </c>
      <c r="B26" s="7">
        <f t="shared" si="1"/>
        <v>0.31405231518564314</v>
      </c>
      <c r="C26" s="7">
        <f t="shared" si="1"/>
        <v>4.8010681000431763</v>
      </c>
      <c r="D26" s="7">
        <f t="shared" si="1"/>
        <v>-7.6352033315269239</v>
      </c>
    </row>
    <row r="27" spans="1:26" ht="12.5" x14ac:dyDescent="0.25">
      <c r="A27" s="6">
        <f t="shared" si="1"/>
        <v>2970</v>
      </c>
      <c r="B27" s="6">
        <f t="shared" si="1"/>
        <v>0.12953039926892335</v>
      </c>
      <c r="C27" s="6">
        <f t="shared" si="1"/>
        <v>6.435173253499304</v>
      </c>
      <c r="D27" s="6">
        <f t="shared" si="1"/>
        <v>-5.888359665751306</v>
      </c>
    </row>
    <row r="28" spans="1:26" ht="12.5" x14ac:dyDescent="0.25">
      <c r="A28" s="7">
        <f t="shared" si="1"/>
        <v>3015</v>
      </c>
      <c r="B28" s="7">
        <f t="shared" si="1"/>
        <v>0.22678998635980979</v>
      </c>
      <c r="C28" s="7">
        <f t="shared" si="1"/>
        <v>7.7248311101634606</v>
      </c>
      <c r="D28" s="7">
        <f t="shared" si="1"/>
        <v>-1.3026340020360649</v>
      </c>
    </row>
    <row r="30" spans="1:26" ht="13" x14ac:dyDescent="0.3">
      <c r="A30" s="2" t="s">
        <v>0</v>
      </c>
      <c r="B30" s="2" t="s">
        <v>1</v>
      </c>
      <c r="C30" s="2" t="s">
        <v>2</v>
      </c>
      <c r="D30" s="2" t="s">
        <v>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5" x14ac:dyDescent="0.25">
      <c r="A31" s="6">
        <f t="shared" ref="A31:D42" si="2">A2+2*F2</f>
        <v>0</v>
      </c>
      <c r="B31" s="6">
        <f t="shared" si="2"/>
        <v>8.5023658463392049E-2</v>
      </c>
      <c r="C31" s="6">
        <f t="shared" si="2"/>
        <v>22.712622397135391</v>
      </c>
      <c r="D31" s="6">
        <f t="shared" si="2"/>
        <v>50.434991798109074</v>
      </c>
    </row>
    <row r="32" spans="1:26" ht="12.5" x14ac:dyDescent="0.25">
      <c r="A32" s="7">
        <f t="shared" si="2"/>
        <v>45</v>
      </c>
      <c r="B32" s="7">
        <f t="shared" si="2"/>
        <v>3.6179610082179209E-2</v>
      </c>
      <c r="C32" s="7">
        <f t="shared" si="2"/>
        <v>24.937316985090987</v>
      </c>
      <c r="D32" s="7">
        <f t="shared" si="2"/>
        <v>45.036227849673978</v>
      </c>
    </row>
    <row r="33" spans="1:4" ht="12.5" x14ac:dyDescent="0.25">
      <c r="A33" s="6">
        <f t="shared" si="2"/>
        <v>90</v>
      </c>
      <c r="B33" s="6">
        <f t="shared" si="2"/>
        <v>3.9756117432896906E-2</v>
      </c>
      <c r="C33" s="6">
        <f t="shared" si="2"/>
        <v>22.853619099385909</v>
      </c>
      <c r="D33" s="6">
        <f t="shared" si="2"/>
        <v>13.472614502589382</v>
      </c>
    </row>
    <row r="34" spans="1:4" ht="12.5" x14ac:dyDescent="0.25">
      <c r="A34" s="7">
        <f t="shared" si="2"/>
        <v>135</v>
      </c>
      <c r="B34" s="7">
        <f t="shared" si="2"/>
        <v>3.3090964099509873E-2</v>
      </c>
      <c r="C34" s="7">
        <f t="shared" si="2"/>
        <v>18.987016317297392</v>
      </c>
      <c r="D34" s="7">
        <f t="shared" si="2"/>
        <v>57.809071253374704</v>
      </c>
    </row>
    <row r="35" spans="1:4" ht="12.5" x14ac:dyDescent="0.25">
      <c r="A35" s="6">
        <f t="shared" si="2"/>
        <v>1440</v>
      </c>
      <c r="B35" s="6">
        <f t="shared" si="2"/>
        <v>0.45576986774638623</v>
      </c>
      <c r="C35" s="6">
        <f t="shared" si="2"/>
        <v>18.760222289941488</v>
      </c>
      <c r="D35" s="6">
        <f t="shared" si="2"/>
        <v>70.965523535052228</v>
      </c>
    </row>
    <row r="36" spans="1:4" ht="12.5" x14ac:dyDescent="0.25">
      <c r="A36" s="7">
        <f t="shared" si="2"/>
        <v>1498.6612889232197</v>
      </c>
      <c r="B36" s="7">
        <f t="shared" si="2"/>
        <v>0.75941693074297301</v>
      </c>
      <c r="C36" s="7">
        <f t="shared" si="2"/>
        <v>28.419538009892968</v>
      </c>
      <c r="D36" s="7">
        <f t="shared" si="2"/>
        <v>61.043059396108767</v>
      </c>
    </row>
    <row r="37" spans="1:4" ht="12.5" x14ac:dyDescent="0.25">
      <c r="A37" s="6">
        <f t="shared" si="2"/>
        <v>1530</v>
      </c>
      <c r="B37" s="6">
        <f t="shared" si="2"/>
        <v>0.67137102352781719</v>
      </c>
      <c r="C37" s="6">
        <f t="shared" si="2"/>
        <v>20.745230738102592</v>
      </c>
      <c r="D37" s="6">
        <f t="shared" si="2"/>
        <v>57.443182205467508</v>
      </c>
    </row>
    <row r="38" spans="1:4" ht="12.5" x14ac:dyDescent="0.25">
      <c r="A38" s="7">
        <f t="shared" si="2"/>
        <v>1575</v>
      </c>
      <c r="B38" s="7">
        <f t="shared" si="2"/>
        <v>0.64956296099656874</v>
      </c>
      <c r="C38" s="7">
        <f t="shared" si="2"/>
        <v>20.813248282220609</v>
      </c>
      <c r="D38" s="7">
        <f t="shared" si="2"/>
        <v>48.081159191101264</v>
      </c>
    </row>
    <row r="39" spans="1:4" ht="12.5" x14ac:dyDescent="0.25">
      <c r="A39" s="6">
        <f t="shared" si="2"/>
        <v>2880</v>
      </c>
      <c r="B39" s="6">
        <f t="shared" si="2"/>
        <v>0.8701274707586244</v>
      </c>
      <c r="C39" s="6">
        <f t="shared" si="2"/>
        <v>18.47358937942299</v>
      </c>
      <c r="D39" s="6">
        <f t="shared" si="2"/>
        <v>69.915186530464496</v>
      </c>
    </row>
    <row r="40" spans="1:4" ht="12.5" x14ac:dyDescent="0.25">
      <c r="A40" s="7">
        <f t="shared" si="2"/>
        <v>2925</v>
      </c>
      <c r="B40" s="7">
        <f t="shared" si="2"/>
        <v>0.45334768481435694</v>
      </c>
      <c r="C40" s="7">
        <f t="shared" si="2"/>
        <v>24.198931899956825</v>
      </c>
      <c r="D40" s="7">
        <f t="shared" si="2"/>
        <v>50.158724783930658</v>
      </c>
    </row>
    <row r="41" spans="1:4" ht="12.5" x14ac:dyDescent="0.25">
      <c r="A41" s="6">
        <f t="shared" si="2"/>
        <v>2970</v>
      </c>
      <c r="B41" s="6">
        <f t="shared" si="2"/>
        <v>0.81080293406440984</v>
      </c>
      <c r="C41" s="6">
        <f t="shared" si="2"/>
        <v>18.584826746500692</v>
      </c>
      <c r="D41" s="6">
        <f t="shared" si="2"/>
        <v>38.4167964363008</v>
      </c>
    </row>
    <row r="42" spans="1:4" ht="12.5" x14ac:dyDescent="0.25">
      <c r="A42" s="7">
        <f t="shared" si="2"/>
        <v>3015</v>
      </c>
      <c r="B42" s="7">
        <f t="shared" si="2"/>
        <v>0.57787668030685668</v>
      </c>
      <c r="C42" s="7">
        <f t="shared" si="2"/>
        <v>16.708502223169877</v>
      </c>
      <c r="D42" s="7">
        <f t="shared" si="2"/>
        <v>42.557021381714975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</vt:vector>
  </HeadingPairs>
  <TitlesOfParts>
    <vt:vector size="10" baseType="lpstr">
      <vt:lpstr>Calibration Curve</vt:lpstr>
      <vt:lpstr>25 C</vt:lpstr>
      <vt:lpstr>25 C averages and standard devs</vt:lpstr>
      <vt:lpstr>30 C</vt:lpstr>
      <vt:lpstr>30 C averages and standard</vt:lpstr>
      <vt:lpstr>Calibration Curve graph</vt:lpstr>
      <vt:lpstr>25C graph</vt:lpstr>
      <vt:lpstr>30C graph</vt:lpstr>
      <vt:lpstr>Cell density w T</vt:lpstr>
      <vt:lpstr>xanthan graphically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Kathryn Atherton</cp:lastModifiedBy>
  <dcterms:modified xsi:type="dcterms:W3CDTF">2018-03-08T06:45:23Z</dcterms:modified>
</cp:coreProperties>
</file>