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<sst xmlns="http://schemas.openxmlformats.org/spreadsheetml/2006/main" count="15" uniqueCount="15">
  <si>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Material</t>
  </si>
  <si>
    <t>Density (LBF/Ft3)</t>
  </si>
  <si>
    <t>Max Stress(PSF)</t>
  </si>
  <si>
    <t>Cost ($ / LBF)</t>
  </si>
  <si>
    <t>Approximate Volume of Material (ft^3)</t>
  </si>
  <si>
    <t>Approximate Cost ($)</t>
  </si>
  <si>
    <t>Max Stress / Cost</t>
  </si>
  <si>
    <t>Joints</t>
  </si>
  <si>
    <t>Cost/Joint</t>
  </si>
  <si>
    <t>Total Cost</t>
  </si>
  <si>
    <t>Weight</t>
  </si>
  <si>
    <t>A36 Structural Steel</t>
  </si>
  <si>
    <t>6061-T6 Aluminum</t>
  </si>
  <si>
    <t>White Pine Wood</t>
  </si>
  <si>
    <t>Carbon Fiber Fabric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</si>
</sst>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6.43"/>
    <col customWidth="1" min="3" max="3" width="15.71"/>
    <col customWidth="1" min="5" max="5" width="34.29"/>
    <col customWidth="1" min="6" max="6" width="19.57"/>
    <col customWidth="1" min="7" max="7" width="1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>
        <v>500.0</v>
      </c>
      <c r="C2">
        <f>5.22 * 10^6</f>
        <v>5220000</v>
      </c>
      <c r="D2" s="4">
        <v>1.0</v>
      </c>
      <c r="E2" s="3">
        <f t="shared" ref="E2:E5" si="1">639.4*1/4*1/4</f>
        <v>39.9625</v>
      </c>
      <c r="F2" s="5">
        <f t="shared" ref="F2:F5" si="2">E2*B2*D2</f>
        <v>19981.25</v>
      </c>
      <c r="G2" s="5">
        <f t="shared" ref="G2:G5" si="3">C2/F2</f>
        <v>261.2449171</v>
      </c>
      <c r="H2" s="3">
        <v>18.0</v>
      </c>
      <c r="I2" s="6">
        <v>500.0</v>
      </c>
      <c r="J2" s="5">
        <f t="shared" ref="J2:J5" si="4">F2+H2*I2</f>
        <v>28981.25</v>
      </c>
      <c r="K2" s="7">
        <f t="shared" ref="K2:K5" si="5">E2*B2</f>
        <v>19981.25</v>
      </c>
    </row>
    <row r="3">
      <c r="A3" s="3" t="s">
        <v>12</v>
      </c>
      <c r="B3" s="3">
        <v>167.0</v>
      </c>
      <c r="C3">
        <f>1.15*10^6</f>
        <v>1150000</v>
      </c>
      <c r="D3" s="4">
        <v>2.9</v>
      </c>
      <c r="E3" s="3">
        <f t="shared" si="1"/>
        <v>39.9625</v>
      </c>
      <c r="F3" s="5">
        <f t="shared" si="2"/>
        <v>19353.83875</v>
      </c>
      <c r="G3" s="5">
        <f t="shared" si="3"/>
        <v>59.41973656</v>
      </c>
      <c r="H3" s="3">
        <v>18.0</v>
      </c>
      <c r="I3" s="3">
        <v>500.0</v>
      </c>
      <c r="J3" s="5">
        <f t="shared" si="4"/>
        <v>28353.83875</v>
      </c>
      <c r="K3" s="7">
        <f t="shared" si="5"/>
        <v>6673.7375</v>
      </c>
    </row>
    <row r="4">
      <c r="A4" s="3" t="s">
        <v>13</v>
      </c>
      <c r="B4" s="3">
        <v>30.0</v>
      </c>
      <c r="C4" s="3">
        <f>1.63 * 10^6</f>
        <v>1630000</v>
      </c>
      <c r="D4" s="4">
        <v>0.7</v>
      </c>
      <c r="E4" s="3">
        <f t="shared" si="1"/>
        <v>39.9625</v>
      </c>
      <c r="F4" s="5">
        <f t="shared" si="2"/>
        <v>839.2125</v>
      </c>
      <c r="G4" s="5">
        <f t="shared" si="3"/>
        <v>1942.297094</v>
      </c>
      <c r="H4" s="3">
        <v>18.0</v>
      </c>
      <c r="I4" s="3">
        <v>60.0</v>
      </c>
      <c r="J4" s="5">
        <f t="shared" si="4"/>
        <v>1919.2125</v>
      </c>
      <c r="K4" s="7">
        <f t="shared" si="5"/>
        <v>1198.875</v>
      </c>
    </row>
    <row r="5">
      <c r="A5" s="3" t="s">
        <v>14</v>
      </c>
      <c r="B5" s="3">
        <v>100.0</v>
      </c>
      <c r="C5">
        <f>12.53*10^6</f>
        <v>12530000</v>
      </c>
      <c r="D5" s="4">
        <v>16.0</v>
      </c>
      <c r="E5" s="3">
        <f t="shared" si="1"/>
        <v>39.9625</v>
      </c>
      <c r="F5" s="5">
        <f t="shared" si="2"/>
        <v>63940</v>
      </c>
      <c r="G5" s="5">
        <f t="shared" si="3"/>
        <v>195.9649672</v>
      </c>
      <c r="H5" s="3">
        <v>18.0</v>
      </c>
      <c r="I5" s="3">
        <v>170.0</v>
      </c>
      <c r="J5" s="5">
        <f t="shared" si="4"/>
        <v>67000</v>
      </c>
      <c r="K5" s="7">
        <f t="shared" si="5"/>
        <v>3996.25</v>
      </c>
    </row>
    <row r="6">
      <c r="D6" s="5"/>
    </row>
    <row r="7">
      <c r="D7" s="5"/>
    </row>
    <row r="8">
      <c r="D8" s="5"/>
    </row>
    <row r="9">
      <c r="D9" s="5"/>
    </row>
    <row r="10">
      <c r="D10" s="5"/>
    </row>
    <row r="11">
      <c r="D11" s="5"/>
    </row>
    <row r="12">
      <c r="D12" s="5"/>
    </row>
    <row r="13">
      <c r="D13" s="5"/>
    </row>
    <row r="14">
      <c r="D14" s="5"/>
    </row>
    <row r="15">
      <c r="D15" s="5"/>
    </row>
    <row r="16">
      <c r="D16" s="5"/>
    </row>
    <row r="17">
      <c r="D17" s="5"/>
    </row>
    <row r="18">
      <c r="D18" s="5"/>
    </row>
    <row r="19">
      <c r="D19" s="5"/>
    </row>
    <row r="20">
      <c r="D20" s="5"/>
    </row>
    <row r="21">
      <c r="D21" s="5"/>
    </row>
    <row r="22">
      <c r="D22" s="5"/>
    </row>
    <row r="23">
      <c r="D23" s="5"/>
    </row>
    <row r="24">
      <c r="D24" s="5"/>
    </row>
    <row r="25">
      <c r="D25" s="5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5"/>
    </row>
    <row r="37">
      <c r="D37" s="5"/>
    </row>
    <row r="38">
      <c r="D38" s="5"/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