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9440" windowHeight="8610"/>
  </bookViews>
  <sheets>
    <sheet name="数値データ" sheetId="1" r:id="rId1"/>
    <sheet name="コース図" sheetId="2" r:id="rId2"/>
  </sheets>
  <calcPr calcId="144525"/>
</workbook>
</file>

<file path=xl/calcChain.xml><?xml version="1.0" encoding="utf-8"?>
<calcChain xmlns="http://schemas.openxmlformats.org/spreadsheetml/2006/main">
  <c r="E12" i="1" l="1"/>
  <c r="J23" i="1"/>
  <c r="E22" i="1" l="1"/>
  <c r="H22" i="1"/>
  <c r="I22" i="1"/>
  <c r="E21" i="1"/>
  <c r="H21" i="1"/>
  <c r="I21" i="1"/>
  <c r="E19" i="1"/>
  <c r="I19" i="1"/>
  <c r="H19" i="1"/>
  <c r="H18" i="1"/>
  <c r="H17" i="1"/>
  <c r="I17" i="1"/>
  <c r="E17" i="1" s="1"/>
  <c r="I18" i="1"/>
  <c r="E18" i="1" s="1"/>
  <c r="E16" i="1"/>
  <c r="I16" i="1"/>
  <c r="E15" i="1"/>
  <c r="I15" i="1"/>
  <c r="E27" i="1"/>
  <c r="I27" i="1"/>
  <c r="E26" i="1"/>
  <c r="I26" i="1"/>
  <c r="I24" i="1"/>
  <c r="E24" i="1" s="1"/>
  <c r="G23" i="1"/>
  <c r="I11" i="1" l="1"/>
  <c r="E11" i="1" s="1"/>
  <c r="E14" i="1"/>
  <c r="I13" i="1"/>
  <c r="E13" i="1" s="1"/>
  <c r="I12" i="1"/>
  <c r="J12" i="1" s="1"/>
  <c r="H12" i="1"/>
  <c r="I9" i="1"/>
  <c r="E9" i="1" s="1"/>
  <c r="G6" i="1"/>
  <c r="J13" i="1" l="1"/>
  <c r="J11" i="1"/>
  <c r="J9" i="1"/>
</calcChain>
</file>

<file path=xl/sharedStrings.xml><?xml version="1.0" encoding="utf-8"?>
<sst xmlns="http://schemas.openxmlformats.org/spreadsheetml/2006/main" count="44" uniqueCount="44">
  <si>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</si>
  <si>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</si>
  <si>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</si>
  <si>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</si>
  <si>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</si>
  <si>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区間分割情報 アウトコース</t>
    <rPh sb="0" eb="2">
      <t>クカン</t>
    </rPh>
    <rPh sb="2" eb="4">
      <t>ブンカツ</t>
    </rPh>
    <rPh sb="4" eb="6">
      <t>ジョウホウ</t>
    </rPh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</si>
  <si>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</si>
  <si>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</si>
  <si>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</si>
  <si>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</si>
  <si>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</si>
  <si>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</si>
  <si>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</si>
  <si>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</si>
  <si>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SecondCurve.c</t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</si>
  <si>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</si>
  <si>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</si>
  <si>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</si>
  <si>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</si>
  <si>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</si>
  <si>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</si>
  <si>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</si>
  <si>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</si>
  <si>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</si>
  <si>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</si>
  <si>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</si>
  <si>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</si>
  <si>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</si>
  <si>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</si>
  <si>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</si>
  <si>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</si>
  <si>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ThurdCurve_4</t>
    <phoneticPr fontId="1"/>
  </si>
  <si>
    <t>ThurdCurve_5</t>
    <phoneticPr fontId="1"/>
  </si>
  <si>
    <t>OutFifthStraight</t>
    <phoneticPr fontId="1"/>
  </si>
  <si>
    <t>OutFifthCurve</t>
    <phoneticPr fontId="1"/>
  </si>
  <si>
    <t xml:space="preserve">AfterOutFiftCurveStraight
</t>
    <phoneticPr fontId="1"/>
  </si>
  <si>
    <t>OutSixthCurve_1</t>
    <phoneticPr fontId="1"/>
  </si>
  <si>
    <t>OutSixthCurve_2</t>
    <phoneticPr fontId="1"/>
  </si>
  <si>
    <t>StartArea</t>
    <phoneticPr fontId="1"/>
  </si>
  <si>
    <t>firstCurveArea</t>
    <phoneticPr fontId="1"/>
  </si>
  <si>
    <t>SecondStraightArea</t>
    <phoneticPr fontId="1"/>
  </si>
  <si>
    <t>SecondCurveArea</t>
    <phoneticPr fontId="1"/>
  </si>
  <si>
    <t>ThurdStraightArea</t>
    <phoneticPr fontId="1"/>
  </si>
  <si>
    <t>ThurdCurveArea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</si>
</sst>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77608" cy="6343205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32</xdr:row>
      <xdr:rowOff>48492</xdr:rowOff>
    </xdr:from>
    <xdr:to>
      <xdr:col>9</xdr:col>
      <xdr:colOff>400050</xdr:colOff>
      <xdr:row>37</xdr:row>
      <xdr:rowOff>38967</xdr:rowOff>
    </xdr:to>
    <xdr:cxnSp macro="">
      <xdr:nvCxnSpPr>
        <xdr:cNvPr id="19" name="直線コネクタ 18"/>
        <xdr:cNvCxnSpPr/>
      </xdr:nvCxnSpPr>
      <xdr:spPr>
        <a:xfrm flipH="1">
          <a:off x="6634595" y="5590310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256442</xdr:colOff>
      <xdr:row>23</xdr:row>
      <xdr:rowOff>95250</xdr:rowOff>
    </xdr:from>
    <xdr:to>
      <xdr:col>9</xdr:col>
      <xdr:colOff>259665</xdr:colOff>
      <xdr:row>26</xdr:row>
      <xdr:rowOff>126298</xdr:rowOff>
    </xdr:to>
    <xdr:cxnSp macro="">
      <xdr:nvCxnSpPr>
        <xdr:cNvPr id="21" name="直線コネクタ 20"/>
        <xdr:cNvCxnSpPr/>
      </xdr:nvCxnSpPr>
      <xdr:spPr>
        <a:xfrm>
          <a:off x="6455019" y="3971192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445477</xdr:colOff>
      <xdr:row>23</xdr:row>
      <xdr:rowOff>115765</xdr:rowOff>
    </xdr:from>
    <xdr:to>
      <xdr:col>9</xdr:col>
      <xdr:colOff>448700</xdr:colOff>
      <xdr:row>26</xdr:row>
      <xdr:rowOff>146813</xdr:rowOff>
    </xdr:to>
    <xdr:cxnSp macro="">
      <xdr:nvCxnSpPr>
        <xdr:cNvPr id="23" name="直線コネクタ 22"/>
        <xdr:cNvCxnSpPr/>
      </xdr:nvCxnSpPr>
      <xdr:spPr>
        <a:xfrm>
          <a:off x="6644054" y="3991707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218341</xdr:colOff>
      <xdr:row>12</xdr:row>
      <xdr:rowOff>115765</xdr:rowOff>
    </xdr:from>
    <xdr:to>
      <xdr:col>10</xdr:col>
      <xdr:colOff>221564</xdr:colOff>
      <xdr:row>15</xdr:row>
      <xdr:rowOff>146814</xdr:rowOff>
    </xdr:to>
    <xdr:cxnSp macro="">
      <xdr:nvCxnSpPr>
        <xdr:cNvPr id="24" name="直線コネクタ 23"/>
        <xdr:cNvCxnSpPr/>
      </xdr:nvCxnSpPr>
      <xdr:spPr>
        <a:xfrm>
          <a:off x="7105649" y="2137996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87924</xdr:colOff>
      <xdr:row>20</xdr:row>
      <xdr:rowOff>58615</xdr:rowOff>
    </xdr:from>
    <xdr:to>
      <xdr:col>8</xdr:col>
      <xdr:colOff>579119</xdr:colOff>
      <xdr:row>20</xdr:row>
      <xdr:rowOff>64751</xdr:rowOff>
    </xdr:to>
    <xdr:cxnSp macro="">
      <xdr:nvCxnSpPr>
        <xdr:cNvPr id="25" name="直線コネクタ 24"/>
        <xdr:cNvCxnSpPr/>
      </xdr:nvCxnSpPr>
      <xdr:spPr>
        <a:xfrm>
          <a:off x="5597770" y="3429000"/>
          <a:ext cx="491195" cy="613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184639</xdr:colOff>
      <xdr:row>22</xdr:row>
      <xdr:rowOff>89388</xdr:rowOff>
    </xdr:from>
    <xdr:to>
      <xdr:col>10</xdr:col>
      <xdr:colOff>411774</xdr:colOff>
      <xdr:row>25</xdr:row>
      <xdr:rowOff>41031</xdr:rowOff>
    </xdr:to>
    <xdr:sp macro="" textlink="">
      <xdr:nvSpPr>
        <xdr:cNvPr id="33" name="テキスト ボックス 32"/>
        <xdr:cNvSpPr txBox="1"/>
      </xdr:nvSpPr>
      <xdr:spPr>
        <a:xfrm>
          <a:off x="6383216" y="37968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OutFiftCurve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465994</xdr:colOff>
      <xdr:row>32</xdr:row>
      <xdr:rowOff>84992</xdr:rowOff>
    </xdr:from>
    <xdr:to>
      <xdr:col>9</xdr:col>
      <xdr:colOff>4398</xdr:colOff>
      <xdr:row>35</xdr:row>
      <xdr:rowOff>36635</xdr:rowOff>
    </xdr:to>
    <xdr:sp macro="" textlink="">
      <xdr:nvSpPr>
        <xdr:cNvPr id="48" name="テキスト ボックス 47"/>
        <xdr:cNvSpPr txBox="1"/>
      </xdr:nvSpPr>
      <xdr:spPr>
        <a:xfrm>
          <a:off x="5287109" y="54776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618393</xdr:colOff>
      <xdr:row>27</xdr:row>
      <xdr:rowOff>134815</xdr:rowOff>
    </xdr:from>
    <xdr:to>
      <xdr:col>11</xdr:col>
      <xdr:colOff>156798</xdr:colOff>
      <xdr:row>30</xdr:row>
      <xdr:rowOff>86458</xdr:rowOff>
    </xdr:to>
    <xdr:sp macro="" textlink="">
      <xdr:nvSpPr>
        <xdr:cNvPr id="50" name="テキスト ボックス 49"/>
        <xdr:cNvSpPr txBox="1"/>
      </xdr:nvSpPr>
      <xdr:spPr>
        <a:xfrm>
          <a:off x="6816970" y="4684834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9</xdr:col>
      <xdr:colOff>52755</xdr:colOff>
      <xdr:row>18</xdr:row>
      <xdr:rowOff>82061</xdr:rowOff>
    </xdr:from>
    <xdr:to>
      <xdr:col>10</xdr:col>
      <xdr:colOff>279890</xdr:colOff>
      <xdr:row>21</xdr:row>
      <xdr:rowOff>33704</xdr:rowOff>
    </xdr:to>
    <xdr:sp macro="" textlink="">
      <xdr:nvSpPr>
        <xdr:cNvPr id="51" name="テキスト ボックス 50"/>
        <xdr:cNvSpPr txBox="1"/>
      </xdr:nvSpPr>
      <xdr:spPr>
        <a:xfrm>
          <a:off x="6251332" y="31154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8</xdr:col>
      <xdr:colOff>378070</xdr:colOff>
      <xdr:row>21</xdr:row>
      <xdr:rowOff>150934</xdr:rowOff>
    </xdr:from>
    <xdr:to>
      <xdr:col>9</xdr:col>
      <xdr:colOff>218343</xdr:colOff>
      <xdr:row>23</xdr:row>
      <xdr:rowOff>71804</xdr:rowOff>
    </xdr:to>
    <xdr:sp macro="" textlink="">
      <xdr:nvSpPr>
        <xdr:cNvPr id="52" name="テキスト ボックス 51"/>
        <xdr:cNvSpPr txBox="1"/>
      </xdr:nvSpPr>
      <xdr:spPr>
        <a:xfrm>
          <a:off x="5887916" y="368983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8</xdr:col>
      <xdr:colOff>373674</xdr:colOff>
      <xdr:row>16</xdr:row>
      <xdr:rowOff>146538</xdr:rowOff>
    </xdr:from>
    <xdr:to>
      <xdr:col>9</xdr:col>
      <xdr:colOff>213947</xdr:colOff>
      <xdr:row>18</xdr:row>
      <xdr:rowOff>67408</xdr:rowOff>
    </xdr:to>
    <xdr:sp macro="" textlink="">
      <xdr:nvSpPr>
        <xdr:cNvPr id="53" name="テキスト ボックス 52"/>
        <xdr:cNvSpPr txBox="1"/>
      </xdr:nvSpPr>
      <xdr:spPr>
        <a:xfrm>
          <a:off x="5883520" y="284284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B1" zoomScale="85" zoomScaleNormal="85" workbookViewId="0">
      <selection activeCell="B20" sqref="B20"/>
    </sheetView>
  </sheetViews>
  <sheetFormatPr defaultRowHeight="13.5" x14ac:dyDescent="0.15"/>
  <cols>
    <col min="2" max="2" width="18" bestFit="1" customWidth="1"/>
    <col min="3" max="3" width="23.75" bestFit="1" customWidth="1"/>
    <col min="4" max="4" width="24.375" bestFit="1" customWidth="1"/>
    <col min="6" max="6" width="32.875" bestFit="1" customWidth="1"/>
    <col min="7" max="7" width="13.375" bestFit="1" customWidth="1"/>
    <col min="8" max="8" width="13.375" customWidth="1"/>
    <col min="9" max="9" width="11.375" bestFit="1" customWidth="1"/>
    <col min="10" max="10" width="11.375" customWidth="1"/>
    <col min="11" max="11" width="37" bestFit="1" customWidth="1"/>
    <col min="12" max="12" width="13.75" bestFit="1" customWidth="1"/>
  </cols>
  <sheetData>
    <row r="1" spans="1:12" x14ac:dyDescent="0.15">
      <c r="D1" t="s">
        <v>5</v>
      </c>
    </row>
    <row r="2" spans="1:12" x14ac:dyDescent="0.15">
      <c r="C2" t="s">
        <v>3</v>
      </c>
      <c r="D2" t="s">
        <v>2</v>
      </c>
      <c r="E2" t="s">
        <v>27</v>
      </c>
      <c r="F2" t="s">
        <v>28</v>
      </c>
      <c r="G2" t="s">
        <v>22</v>
      </c>
      <c r="H2" t="s">
        <v>26</v>
      </c>
      <c r="I2" t="s">
        <v>23</v>
      </c>
      <c r="J2" t="s">
        <v>30</v>
      </c>
      <c r="K2" t="s">
        <v>29</v>
      </c>
      <c r="L2" t="s">
        <v>13</v>
      </c>
    </row>
    <row r="3" spans="1:12" x14ac:dyDescent="0.15">
      <c r="A3" s="5" t="s">
        <v>0</v>
      </c>
      <c r="B3" s="5" t="s">
        <v>38</v>
      </c>
      <c r="C3" t="s">
        <v>4</v>
      </c>
    </row>
    <row r="4" spans="1:12" x14ac:dyDescent="0.15">
      <c r="A4" s="5"/>
      <c r="B4" s="5"/>
      <c r="C4" s="5" t="s">
        <v>1</v>
      </c>
      <c r="E4">
        <v>200</v>
      </c>
      <c r="G4" s="5">
        <v>1010</v>
      </c>
      <c r="H4" s="1"/>
      <c r="I4">
        <v>0</v>
      </c>
    </row>
    <row r="5" spans="1:12" x14ac:dyDescent="0.15">
      <c r="A5" s="5"/>
      <c r="B5" s="5"/>
      <c r="C5" s="5"/>
      <c r="E5">
        <v>810</v>
      </c>
      <c r="G5" s="5"/>
      <c r="H5" s="1"/>
      <c r="I5">
        <v>0</v>
      </c>
    </row>
    <row r="6" spans="1:12" x14ac:dyDescent="0.15">
      <c r="A6" s="5"/>
      <c r="B6" s="5"/>
      <c r="C6" t="s">
        <v>6</v>
      </c>
      <c r="D6" t="s">
        <v>24</v>
      </c>
      <c r="E6">
        <v>570</v>
      </c>
      <c r="G6" s="5">
        <f>SUM(E6:E7)</f>
        <v>1710</v>
      </c>
      <c r="H6" s="1"/>
      <c r="I6">
        <v>0</v>
      </c>
    </row>
    <row r="7" spans="1:12" x14ac:dyDescent="0.15">
      <c r="A7" s="5"/>
      <c r="B7" s="5"/>
      <c r="D7" t="s">
        <v>25</v>
      </c>
      <c r="E7">
        <v>1140</v>
      </c>
      <c r="G7" s="5"/>
      <c r="H7" s="1"/>
      <c r="I7">
        <v>0</v>
      </c>
    </row>
    <row r="8" spans="1:12" x14ac:dyDescent="0.15">
      <c r="A8" s="5"/>
      <c r="B8" s="5"/>
      <c r="C8" t="s">
        <v>7</v>
      </c>
      <c r="E8">
        <v>378.6</v>
      </c>
      <c r="G8">
        <v>378.6</v>
      </c>
      <c r="I8">
        <v>0</v>
      </c>
    </row>
    <row r="9" spans="1:12" x14ac:dyDescent="0.15">
      <c r="A9" s="5"/>
      <c r="B9" s="4" t="s">
        <v>39</v>
      </c>
      <c r="C9" t="s">
        <v>8</v>
      </c>
      <c r="E9">
        <f>(1/I9)*(PI()/180)*H9</f>
        <v>1649.6031785101966</v>
      </c>
      <c r="H9">
        <v>90</v>
      </c>
      <c r="I9">
        <f>1/1050.17</f>
        <v>9.5222678233047972E-4</v>
      </c>
      <c r="J9">
        <f>1/I9</f>
        <v>1050.17</v>
      </c>
    </row>
    <row r="10" spans="1:12" x14ac:dyDescent="0.15">
      <c r="A10" s="5"/>
      <c r="B10" s="4" t="s">
        <v>40</v>
      </c>
      <c r="C10" t="s">
        <v>9</v>
      </c>
      <c r="E10">
        <v>1365</v>
      </c>
      <c r="H10">
        <v>0</v>
      </c>
      <c r="I10">
        <v>0</v>
      </c>
    </row>
    <row r="11" spans="1:12" x14ac:dyDescent="0.15">
      <c r="A11" s="5"/>
      <c r="B11" s="5" t="s">
        <v>41</v>
      </c>
      <c r="C11" t="s">
        <v>10</v>
      </c>
      <c r="E11">
        <f>(1/I11)*(PI()/180)*H11</f>
        <v>1141.591938461459</v>
      </c>
      <c r="H11">
        <v>90</v>
      </c>
      <c r="I11">
        <f>1/726.76</f>
        <v>1.3759700588915186E-3</v>
      </c>
      <c r="J11">
        <f>1/I11</f>
        <v>726.76</v>
      </c>
      <c r="L11" s="5" t="s">
        <v>14</v>
      </c>
    </row>
    <row r="12" spans="1:12" x14ac:dyDescent="0.15">
      <c r="A12" s="5"/>
      <c r="B12" s="5"/>
      <c r="C12" t="s">
        <v>11</v>
      </c>
      <c r="E12">
        <f>(1/I12)*(PI()/180)*H12</f>
        <v>943.47324439241072</v>
      </c>
      <c r="F12">
        <v>634</v>
      </c>
      <c r="H12">
        <f>90-9.34</f>
        <v>80.66</v>
      </c>
      <c r="I12">
        <f>1/(12.91*51.912)</f>
        <v>1.49212771324027E-3</v>
      </c>
      <c r="J12">
        <f>1/I12</f>
        <v>670.18391999999994</v>
      </c>
      <c r="K12">
        <v>570</v>
      </c>
      <c r="L12" s="5"/>
    </row>
    <row r="13" spans="1:12" x14ac:dyDescent="0.15">
      <c r="A13" s="5"/>
      <c r="B13" s="5"/>
      <c r="C13" t="s">
        <v>12</v>
      </c>
      <c r="E13">
        <f>(1/I13)*(PI()/180)*H13</f>
        <v>661.34979156271004</v>
      </c>
      <c r="F13">
        <v>561.34</v>
      </c>
      <c r="H13">
        <v>40.869999999999997</v>
      </c>
      <c r="I13">
        <f>1/(17.86*51.912)</f>
        <v>1.0785760793914831E-3</v>
      </c>
      <c r="J13">
        <f>1/I13</f>
        <v>927.14831999999979</v>
      </c>
      <c r="K13">
        <v>527</v>
      </c>
      <c r="L13" s="5"/>
    </row>
    <row r="14" spans="1:12" x14ac:dyDescent="0.15">
      <c r="A14" s="5"/>
      <c r="B14" s="4" t="s">
        <v>42</v>
      </c>
      <c r="C14" t="s">
        <v>15</v>
      </c>
      <c r="E14">
        <f>9.88*51.912</f>
        <v>512.89056000000005</v>
      </c>
      <c r="I14">
        <v>0</v>
      </c>
    </row>
    <row r="15" spans="1:12" s="3" customFormat="1" x14ac:dyDescent="0.15">
      <c r="A15" s="5"/>
      <c r="B15" s="5" t="s">
        <v>43</v>
      </c>
      <c r="C15" s="3" t="s">
        <v>16</v>
      </c>
      <c r="E15" s="3">
        <f>(1/I15)*(PI()/180)*H15</f>
        <v>299.21924696190786</v>
      </c>
      <c r="H15" s="3">
        <v>21.43</v>
      </c>
      <c r="I15" s="3">
        <f>1/J15</f>
        <v>1.25E-3</v>
      </c>
      <c r="J15" s="3">
        <v>800</v>
      </c>
    </row>
    <row r="16" spans="1:12" x14ac:dyDescent="0.15">
      <c r="A16" s="5"/>
      <c r="B16" s="5"/>
      <c r="C16" t="s">
        <v>17</v>
      </c>
      <c r="E16">
        <f>(1/I16)*(PI()/180)*H16</f>
        <v>372.59288871574944</v>
      </c>
      <c r="H16">
        <v>71.16</v>
      </c>
      <c r="I16">
        <f>1/J16</f>
        <v>3.3333333333333335E-3</v>
      </c>
      <c r="J16">
        <v>300</v>
      </c>
      <c r="K16">
        <v>200</v>
      </c>
    </row>
    <row r="17" spans="1:11" x14ac:dyDescent="0.15">
      <c r="A17" s="5"/>
      <c r="B17" s="5"/>
      <c r="C17" t="s">
        <v>18</v>
      </c>
      <c r="E17">
        <f t="shared" ref="E17:E19" si="0">(1/I17)*(PI()/180)*H17</f>
        <v>380.32469730208436</v>
      </c>
      <c r="H17">
        <f>90-58.87</f>
        <v>31.130000000000003</v>
      </c>
      <c r="I17">
        <f t="shared" ref="I17:I18" si="1">1/J17</f>
        <v>1.4285714285714286E-3</v>
      </c>
      <c r="J17">
        <v>700</v>
      </c>
    </row>
    <row r="18" spans="1:11" x14ac:dyDescent="0.15">
      <c r="A18" s="5"/>
      <c r="B18" s="5"/>
      <c r="C18" t="s">
        <v>31</v>
      </c>
      <c r="E18">
        <f t="shared" si="0"/>
        <v>307.8760800517997</v>
      </c>
      <c r="H18">
        <f>90-27</f>
        <v>63</v>
      </c>
      <c r="I18">
        <f t="shared" si="1"/>
        <v>3.5714285714285713E-3</v>
      </c>
      <c r="J18">
        <v>280</v>
      </c>
    </row>
    <row r="19" spans="1:11" x14ac:dyDescent="0.15">
      <c r="A19" s="5"/>
      <c r="B19" s="5"/>
      <c r="C19" t="s">
        <v>32</v>
      </c>
      <c r="E19">
        <f t="shared" si="0"/>
        <v>414.38305232550175</v>
      </c>
      <c r="H19">
        <f>2.67+28.57</f>
        <v>31.240000000000002</v>
      </c>
      <c r="I19">
        <f>1/J19</f>
        <v>1.3157894736842105E-3</v>
      </c>
      <c r="J19">
        <v>760</v>
      </c>
    </row>
    <row r="20" spans="1:11" x14ac:dyDescent="0.15">
      <c r="A20" s="5"/>
      <c r="B20" s="4"/>
      <c r="C20" t="s">
        <v>19</v>
      </c>
      <c r="E20">
        <v>863.06</v>
      </c>
      <c r="J20">
        <v>0</v>
      </c>
    </row>
    <row r="21" spans="1:11" x14ac:dyDescent="0.15">
      <c r="A21" s="5"/>
      <c r="B21" s="4"/>
      <c r="C21" t="s">
        <v>20</v>
      </c>
      <c r="E21">
        <f>(1/I21)*(PI()/180)*H21</f>
        <v>361.07371565258688</v>
      </c>
      <c r="H21">
        <f>31.95-6.09</f>
        <v>25.86</v>
      </c>
      <c r="I21">
        <f>1/J21</f>
        <v>1.25E-3</v>
      </c>
      <c r="J21">
        <v>800</v>
      </c>
    </row>
    <row r="22" spans="1:11" x14ac:dyDescent="0.15">
      <c r="A22" s="5"/>
      <c r="B22" s="4"/>
      <c r="C22" t="s">
        <v>21</v>
      </c>
      <c r="E22">
        <f>(1/I22)*(PI()/180)*H22</f>
        <v>807.28459221745709</v>
      </c>
      <c r="H22">
        <f>90-18.84</f>
        <v>71.16</v>
      </c>
      <c r="I22">
        <f>1/J22</f>
        <v>1.5384615384615385E-3</v>
      </c>
      <c r="J22">
        <v>650</v>
      </c>
    </row>
    <row r="23" spans="1:11" x14ac:dyDescent="0.15">
      <c r="A23" s="5"/>
      <c r="B23" s="4"/>
      <c r="C23" t="s">
        <v>33</v>
      </c>
      <c r="E23">
        <v>1010</v>
      </c>
      <c r="F23">
        <v>920</v>
      </c>
      <c r="G23">
        <f>SUM(E23)</f>
        <v>1010</v>
      </c>
      <c r="I23">
        <v>0</v>
      </c>
      <c r="J23">
        <f>936/2</f>
        <v>468</v>
      </c>
      <c r="K23">
        <v>0</v>
      </c>
    </row>
    <row r="24" spans="1:11" x14ac:dyDescent="0.15">
      <c r="A24" s="5"/>
      <c r="B24" s="4"/>
      <c r="C24" t="s">
        <v>34</v>
      </c>
      <c r="E24">
        <f>(1/I24)*(PI()/180)*H24</f>
        <v>1470.2653618800232</v>
      </c>
      <c r="H24">
        <v>180</v>
      </c>
      <c r="I24">
        <f>1/J23</f>
        <v>2.136752136752137E-3</v>
      </c>
      <c r="J24">
        <v>650</v>
      </c>
    </row>
    <row r="25" spans="1:11" ht="19.5" customHeight="1" x14ac:dyDescent="0.15">
      <c r="A25" s="5"/>
      <c r="B25" s="4"/>
      <c r="C25" s="2" t="s">
        <v>35</v>
      </c>
      <c r="E25">
        <v>100</v>
      </c>
      <c r="J25">
        <v>0</v>
      </c>
    </row>
    <row r="26" spans="1:11" x14ac:dyDescent="0.15">
      <c r="A26" s="5"/>
      <c r="B26" s="4"/>
      <c r="C26" t="s">
        <v>36</v>
      </c>
      <c r="E26">
        <f>(1/I26)*(PI()/180)*H26</f>
        <v>691.15038378975453</v>
      </c>
      <c r="H26">
        <v>90</v>
      </c>
      <c r="I26">
        <f>1/J26</f>
        <v>2.2727272727272726E-3</v>
      </c>
      <c r="J26">
        <v>440</v>
      </c>
      <c r="K26">
        <v>250</v>
      </c>
    </row>
    <row r="27" spans="1:11" x14ac:dyDescent="0.15">
      <c r="A27" s="5"/>
      <c r="B27" s="4"/>
      <c r="C27" t="s">
        <v>37</v>
      </c>
      <c r="E27">
        <f>(1/I27)*(PI()/180)*H27</f>
        <v>911.0618695410401</v>
      </c>
      <c r="F27">
        <v>1200</v>
      </c>
      <c r="H27">
        <v>90</v>
      </c>
      <c r="I27">
        <f>1/J27</f>
        <v>1.7241379310344827E-3</v>
      </c>
      <c r="J27">
        <v>580</v>
      </c>
      <c r="K27">
        <v>350</v>
      </c>
    </row>
  </sheetData>
  <mergeCells count="8">
    <mergeCell ref="L11:L13"/>
    <mergeCell ref="A3:A27"/>
    <mergeCell ref="C4:C5"/>
    <mergeCell ref="G4:G5"/>
    <mergeCell ref="G6:G7"/>
    <mergeCell ref="B3:B8"/>
    <mergeCell ref="B11:B13"/>
    <mergeCell ref="B15:B19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130" zoomScaleNormal="13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Osamu</cp:lastModifiedBy>
  <dcterms:created xsi:type="dcterms:W3CDTF">2013-08-23T03:58:01Z</dcterms:created>
  <dcterms:modified xsi:type="dcterms:W3CDTF">2013-09-16T12:19:02Z</dcterms:modified>
</cp:coreProperties>
</file>