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laudedb\Documents\GitHub\RecSys\Project\Resultat\"/>
    </mc:Choice>
  </mc:AlternateContent>
  <xr:revisionPtr revIDLastSave="0" documentId="10_ncr:100000_{708282E9-BA13-4B5F-BF01-37D2ACF07402}" xr6:coauthVersionLast="31" xr6:coauthVersionMax="38" xr10:uidLastSave="{00000000-0000-0000-0000-000000000000}"/>
  <bookViews>
    <workbookView xWindow="0" yWindow="0" windowWidth="19200" windowHeight="6072" activeTab="4" xr2:uid="{CD408A3A-10AF-4FC3-A602-626500AC48E0}"/>
  </bookViews>
  <sheets>
    <sheet name="CIV4510" sheetId="5" r:id="rId1"/>
    <sheet name="CIV1210" sheetId="4" r:id="rId2"/>
    <sheet name="ELE3500" sheetId="3" r:id="rId3"/>
    <sheet name="ELE1403" sheetId="2" r:id="rId4"/>
    <sheet name="IND2601"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5" i="2" l="1"/>
  <c r="J15" i="2"/>
  <c r="K15" i="2"/>
  <c r="L15" i="2"/>
  <c r="M15" i="2"/>
  <c r="H15" i="2"/>
  <c r="I15" i="4"/>
  <c r="J15" i="4"/>
  <c r="K15" i="4"/>
  <c r="L15" i="4"/>
  <c r="M15" i="4"/>
  <c r="H15" i="4"/>
  <c r="I15" i="1"/>
  <c r="J15" i="1"/>
  <c r="K15" i="1"/>
  <c r="L15" i="1"/>
  <c r="M15" i="1"/>
  <c r="H15" i="1"/>
  <c r="I15" i="3"/>
  <c r="J15" i="3"/>
  <c r="K15" i="3"/>
  <c r="L15" i="3"/>
  <c r="M15" i="3"/>
  <c r="H15" i="3"/>
  <c r="I15" i="5"/>
  <c r="J15" i="5"/>
  <c r="K15" i="5"/>
  <c r="L15" i="5"/>
  <c r="M15" i="5"/>
  <c r="H15" i="5"/>
</calcChain>
</file>

<file path=xl/sharedStrings.xml><?xml version="1.0" encoding="utf-8"?>
<sst xmlns="http://schemas.openxmlformats.org/spreadsheetml/2006/main" count="371" uniqueCount="145">
  <si>
    <t>TitreCours: Reingenierie de processus d'affaires</t>
  </si>
  <si>
    <t>DescriptionCours: Chaine de valeur. Processus d'affaires. Approches de reingenierie. Standards, outils et techniques de modelisation. Mesures de performance. Diagramme de flux. Analyse de valeur et diagnostic. Principes de reingenierie. Strategies d'impartition, de reorganisation, d'implantation et de conception de systeme. Solutions d'affaires. Design de processus. Developpement de specifications. Planification et implantation. Modeles de donnees. Amelioration continue.</t>
  </si>
  <si>
    <t>Methode1</t>
  </si>
  <si>
    <t>Methode2</t>
  </si>
  <si>
    <t>Methode3</t>
  </si>
  <si>
    <t>Methode4</t>
  </si>
  <si>
    <t>Methode5</t>
  </si>
  <si>
    <t>Methode6</t>
  </si>
  <si>
    <t>E-301</t>
  </si>
  <si>
    <t>CIV6504</t>
  </si>
  <si>
    <t>TitreCours: lments d'lectrotechnique et d'lectronique</t>
  </si>
  <si>
    <t>DescriptionCours: Rappel des concepts fondamentaux des circuits. Circuits  courant alternatif monophas et triphas. Transformateur et moteur  courant alternatif. Distribution industrielle et utilisation de l'nergie lectri-que. lments d'lectronique: diodes, transistors, thyristors, amplificateurs oprationnels. Introduction  l'lectronique industrielle et de puissance. Variateurs lectroniques de puissance.</t>
  </si>
  <si>
    <t>CIV1910</t>
  </si>
  <si>
    <t>TitreCours: Ondes lectromagntiques</t>
  </si>
  <si>
    <t>DescriptionCours: Propagation libre et guide des ondes lectromagntiques. Lignes de transmission: solutions dans les domaines temporel et frquentiel, adaptation d'impdance, abaque de Smith. Ondes planes: quations de Maxwell, ondes planes uniformes, rflexions et transmissions  l'interface de deux milieux, polarisation, effet de peau, effet Doppler, diple de Hertz. Antennes; formule de Friis. Guides d'ondes: quation de Helmholtz, modes TE, TM et TEM dans les guides mtalliques, frquence de coupure, guides dilectriques et fibres optiques.</t>
  </si>
  <si>
    <t>TitreCours: Gnie de l'environnement</t>
  </si>
  <si>
    <t>DescriptionCours: Analyse des paramtres et des critres permettant de caractriser la qualit de l'environnement et les diffrents rejets (solides, liquides, gazeux) rsultant de l'activit humaine. Description des principes physiques, chimiques et biologiques supportant diffrents procds de traitement. Notions fondamentales concernant les cintiques de raction et la modlisation des racteurs. Principales normes environnementales. Procds de traitement permettant de produire de l'eau potable, d'purer les eaux uses, de dcontaminer les sols, de prvenir la pollution atmosphrique ou sonore, de traiter les dchets solides.</t>
  </si>
  <si>
    <t>TitreCours: Conception des btiments multitags</t>
  </si>
  <si>
    <t>DescriptionCours: Procdures de conception, d'analyse structurale et de construction des btiments multitags en acier et en bton arm. Systmes de rsistance aux charges de gravit et aux charges latrales. Revue des systmes de fondation. Conception des systmes de planchers : dalles de bton bidirectionnelles, planchers mixtes acier-bton, vibration des planchers. Comportement des structures sous l'effet des charges latrales : vent et sismes. Analyses 2D, 3D, statiques, dynamiques (mthode spectrale), prises en compte des effets P-delta et de la torsion. Conception des systmes de rsistance aux charges latrales en bton arm et en acier. Utilisation des logiciels d'analyse et de conception des structures. Projet en quipe de conception et d'analyse d'un btiment.</t>
  </si>
  <si>
    <t>CIV3504</t>
  </si>
  <si>
    <t>CIV6506</t>
  </si>
  <si>
    <t>BV180</t>
  </si>
  <si>
    <t>AE4165</t>
  </si>
  <si>
    <t>ELE6215</t>
  </si>
  <si>
    <t>GBM6103A</t>
  </si>
  <si>
    <t>ICM4310</t>
  </si>
  <si>
    <t>AE4155</t>
  </si>
  <si>
    <t>GLQ3105</t>
  </si>
  <si>
    <t>ICM4321</t>
  </si>
  <si>
    <t>CIV3503</t>
  </si>
  <si>
    <t>CIV6510</t>
  </si>
  <si>
    <t>CIV6503</t>
  </si>
  <si>
    <t>CIV6508</t>
  </si>
  <si>
    <t>CIV3502</t>
  </si>
  <si>
    <t>CIV2500</t>
  </si>
  <si>
    <t>C-040</t>
  </si>
  <si>
    <t>CIV6511</t>
  </si>
  <si>
    <t>TI310</t>
  </si>
  <si>
    <t>AE3400</t>
  </si>
  <si>
    <t>GCH2210</t>
  </si>
  <si>
    <t>CIV3420</t>
  </si>
  <si>
    <t>E-303</t>
  </si>
  <si>
    <t>ELE3005I</t>
  </si>
  <si>
    <t>BV150</t>
  </si>
  <si>
    <t>GCH3520</t>
  </si>
  <si>
    <t>MEC3420</t>
  </si>
  <si>
    <t>MEC3450</t>
  </si>
  <si>
    <t>GCH6311</t>
  </si>
  <si>
    <t>CIV4230</t>
  </si>
  <si>
    <t>CIV6217A</t>
  </si>
  <si>
    <t>CIV6218A</t>
  </si>
  <si>
    <t>CIV6200</t>
  </si>
  <si>
    <t>CIV6207</t>
  </si>
  <si>
    <t>CIV6208</t>
  </si>
  <si>
    <t>CIV4240</t>
  </si>
  <si>
    <t>CIV6209A</t>
  </si>
  <si>
    <t>GML6002</t>
  </si>
  <si>
    <t>CIV6206</t>
  </si>
  <si>
    <t>GLQ1115</t>
  </si>
  <si>
    <t>SSH5100A</t>
  </si>
  <si>
    <t>SSH5100C</t>
  </si>
  <si>
    <t>CIV6314A</t>
  </si>
  <si>
    <t>CIV6215A</t>
  </si>
  <si>
    <t>MTR3600</t>
  </si>
  <si>
    <t>MEC6912</t>
  </si>
  <si>
    <t>GCH6114</t>
  </si>
  <si>
    <t>GBM6929</t>
  </si>
  <si>
    <t>INF6205</t>
  </si>
  <si>
    <t>MIN1101</t>
  </si>
  <si>
    <t>MTH0103</t>
  </si>
  <si>
    <t>GLQ3410</t>
  </si>
  <si>
    <t>AE3100</t>
  </si>
  <si>
    <t>MIN2707</t>
  </si>
  <si>
    <t>ELE1409</t>
  </si>
  <si>
    <t>ELE6429</t>
  </si>
  <si>
    <t>ELE2400</t>
  </si>
  <si>
    <t>R-110</t>
  </si>
  <si>
    <t>ELE4203</t>
  </si>
  <si>
    <t>ELE1600A</t>
  </si>
  <si>
    <t>GBM2214</t>
  </si>
  <si>
    <t>CIV7911</t>
  </si>
  <si>
    <t>CP110</t>
  </si>
  <si>
    <t>CY240</t>
  </si>
  <si>
    <t>ELE1001</t>
  </si>
  <si>
    <t>GBM4214</t>
  </si>
  <si>
    <t>CP310</t>
  </si>
  <si>
    <t>ELE2305</t>
  </si>
  <si>
    <t>AR310</t>
  </si>
  <si>
    <t>ELE6503</t>
  </si>
  <si>
    <t>ELE4304</t>
  </si>
  <si>
    <t>ELE2200</t>
  </si>
  <si>
    <t>ELE4705</t>
  </si>
  <si>
    <t>ELE1402</t>
  </si>
  <si>
    <t>PL050</t>
  </si>
  <si>
    <t>CP120</t>
  </si>
  <si>
    <t>ELE1300</t>
  </si>
  <si>
    <t>ELE4455</t>
  </si>
  <si>
    <t>ELE3312</t>
  </si>
  <si>
    <t>E-302</t>
  </si>
  <si>
    <t>AE4200</t>
  </si>
  <si>
    <t>ELE4307</t>
  </si>
  <si>
    <t>ELE6423</t>
  </si>
  <si>
    <t>ELE6420</t>
  </si>
  <si>
    <t>AR130</t>
  </si>
  <si>
    <t>ELE2310</t>
  </si>
  <si>
    <t>ELE4451</t>
  </si>
  <si>
    <t>ELE4400</t>
  </si>
  <si>
    <t>ELE4452</t>
  </si>
  <si>
    <t>IND6912</t>
  </si>
  <si>
    <t>SMC4560</t>
  </si>
  <si>
    <t>GCH2120</t>
  </si>
  <si>
    <t>IND7911</t>
  </si>
  <si>
    <t>SMC4562</t>
  </si>
  <si>
    <t>SB320</t>
  </si>
  <si>
    <t>CIV6301</t>
  </si>
  <si>
    <t>R-230</t>
  </si>
  <si>
    <t>IND1901</t>
  </si>
  <si>
    <t>IND5116</t>
  </si>
  <si>
    <t>IND6914</t>
  </si>
  <si>
    <t>INF8702</t>
  </si>
  <si>
    <t>CIV6210</t>
  </si>
  <si>
    <t>IND5115</t>
  </si>
  <si>
    <t>CIV3220</t>
  </si>
  <si>
    <t>IND6115B</t>
  </si>
  <si>
    <t>IND4704</t>
  </si>
  <si>
    <t>INF8500</t>
  </si>
  <si>
    <t>IND6118</t>
  </si>
  <si>
    <t>SB120</t>
  </si>
  <si>
    <t>CIV6302</t>
  </si>
  <si>
    <t>CIV2100</t>
  </si>
  <si>
    <t>GCH1135</t>
  </si>
  <si>
    <t>MIN2606</t>
  </si>
  <si>
    <t>IND6212</t>
  </si>
  <si>
    <t>R-130</t>
  </si>
  <si>
    <t>IND6929</t>
  </si>
  <si>
    <t>IND6117</t>
  </si>
  <si>
    <t>GCH4150</t>
  </si>
  <si>
    <t>CIV6205</t>
  </si>
  <si>
    <t>Moyenne</t>
  </si>
  <si>
    <t>tf.idf</t>
  </si>
  <si>
    <t>lsa</t>
  </si>
  <si>
    <t>terme.terme</t>
  </si>
  <si>
    <t>lsa.ent</t>
  </si>
  <si>
    <t>lsa.tfidf</t>
  </si>
  <si>
    <t>log.entropy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</si>
</sst>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C363B35-61A7-4A90-B116-6AD5C8039B9E}" name="Table14" displayName="Table14" ref="A4:F14" totalsRowShown="0">
  <autoFilter ref="A4:F14" xr:uid="{DFC80943-10AB-44FE-B33F-32650A9B2CE6}"/>
  <tableColumns count="6">
    <tableColumn id="1" xr3:uid="{57182C6F-B1A2-4BB7-BBC3-EFA72AA20C16}" name="Methode1"/>
    <tableColumn id="2" xr3:uid="{8F9C370F-F4F7-488C-A4B3-620FCB84CC06}" name="Methode2"/>
    <tableColumn id="3" xr3:uid="{E969D69A-D500-4084-B9FB-C46CBD2066A8}" name="Methode3"/>
    <tableColumn id="4" xr3:uid="{D70DB3A1-7518-4E4F-8716-0546DA913D9D}" name="Methode4"/>
    <tableColumn id="5" xr3:uid="{5610D363-DC09-49F2-9DC1-1BE25BCA0276}" name="Methode5"/>
    <tableColumn id="6" xr3:uid="{F2FF9AE9-D056-4494-A1F7-5CE7E14ACB54}" name="Methode6"/>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E91AA1-2304-4BFF-AF44-E7A6ED27017F}" name="Table1313" displayName="Table1313" ref="H4:M15" totalsRowCount="1">
  <autoFilter ref="H4:M14" xr:uid="{7E3B5166-5BA5-4995-83D2-E13B5FC9F597}"/>
  <tableColumns count="6">
    <tableColumn id="1" xr3:uid="{87DC499A-C2D6-4C91-BB47-3A5576BD4C63}" name="lsa.tfidf" totalsRowFunction="custom">
      <totalsRowFormula>AVERAGE(Table1313[lsa.tfidf])</totalsRowFormula>
    </tableColumn>
    <tableColumn id="2" xr3:uid="{AB76A784-FD17-4D6A-85D4-7929FE714189}" name="lsa.ent" totalsRowFunction="custom">
      <totalsRowFormula>AVERAGE(Table1313[lsa.ent])</totalsRowFormula>
    </tableColumn>
    <tableColumn id="3" xr3:uid="{6D406DF8-D31D-4F04-9034-B81448FF6BE5}" name="lsa" totalsRowFunction="custom">
      <totalsRowFormula>AVERAGE(Table1313[lsa])</totalsRowFormula>
    </tableColumn>
    <tableColumn id="4" xr3:uid="{3CCB8737-DB8F-4DA4-AA49-7CAA5788BE5D}" name="log.entropy" totalsRowFunction="custom">
      <totalsRowFormula>AVERAGE(Table1313[log.entropy])</totalsRowFormula>
    </tableColumn>
    <tableColumn id="5" xr3:uid="{955D5438-5E7E-4796-B2F7-89085179F50C}" name="tf.idf" totalsRowFunction="custom">
      <totalsRowFormula>AVERAGE(Table1313[tf.idf])</totalsRowFormula>
    </tableColumn>
    <tableColumn id="6" xr3:uid="{E88E438F-4688-4663-B8A7-FE0858ED9635}" name="terme.terme" totalsRowFunction="custom">
      <totalsRowFormula>AVERAGE(Table1313[terme.terme])</totalsRowFormula>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30CB34B-5E0B-45E2-82C8-4E8D77C3B1D9}" name="Table135" displayName="Table135" ref="H4:M15" totalsRowCount="1">
  <autoFilter ref="H4:M14" xr:uid="{C25B5BD3-E588-45E4-8336-41F2CB63249F}"/>
  <tableColumns count="6">
    <tableColumn id="1" xr3:uid="{FB282CC5-E510-40F0-89FD-D68B16F9946B}" name="tf.idf" totalsRowFunction="custom">
      <totalsRowFormula>AVERAGE(Table135[tf.idf])</totalsRowFormula>
    </tableColumn>
    <tableColumn id="2" xr3:uid="{0B0B77A4-4F6F-43EE-84C5-95D57C2C6B9A}" name="lsa" totalsRowFunction="custom">
      <totalsRowFormula>AVERAGE(Table135[lsa])</totalsRowFormula>
    </tableColumn>
    <tableColumn id="3" xr3:uid="{0FFE95D2-703E-47B6-9881-076A0241974D}" name="terme.terme" totalsRowFunction="custom">
      <totalsRowFormula>AVERAGE(Table135[terme.terme])</totalsRowFormula>
    </tableColumn>
    <tableColumn id="4" xr3:uid="{653F6237-F5E0-4EFB-83FF-3ED201524E8D}" name="lsa.ent" totalsRowFunction="custom">
      <totalsRowFormula>AVERAGE(Table135[lsa.ent])</totalsRowFormula>
    </tableColumn>
    <tableColumn id="5" xr3:uid="{761868E6-9748-42D6-82AB-5C1EE0B52EB1}" name="lsa.tfidf" totalsRowFunction="custom">
      <totalsRowFormula>AVERAGE(Table135[lsa.tfidf])</totalsRowFormula>
    </tableColumn>
    <tableColumn id="6" xr3:uid="{045C083C-265D-4782-9CDF-1E7314682282}" name="log.entropy" totalsRowFunction="custom">
      <totalsRowFormula>AVERAGE(Table135[log.entropy])</totalsRowFormula>
    </tableColumn>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66C0073-0346-4BCE-B4A3-0D8CB05B70F5}" name="Table137" displayName="Table137" ref="H4:M15" totalsRowCount="1">
  <autoFilter ref="H4:M14" xr:uid="{DC1CA561-23BD-4D1C-80AF-5B618342C599}"/>
  <tableColumns count="6">
    <tableColumn id="1" xr3:uid="{94ACEAED-48CA-4FBE-BB00-A989D81720EB}" name="lsa.ent" totalsRowFunction="custom">
      <totalsRowFormula>AVERAGE(H5:H14)</totalsRowFormula>
    </tableColumn>
    <tableColumn id="2" xr3:uid="{2D7DE949-3E13-4D01-8DB5-852FA1C55F7E}" name="tf.idf" totalsRowFunction="custom">
      <totalsRowFormula>AVERAGE(I5:I14)</totalsRowFormula>
    </tableColumn>
    <tableColumn id="3" xr3:uid="{EC6DA319-BF9F-443A-AFEA-D49E75859500}" name="lsa.tfidf" totalsRowFunction="custom">
      <totalsRowFormula>AVERAGE(J5:J14)</totalsRowFormula>
    </tableColumn>
    <tableColumn id="4" xr3:uid="{0761A513-C2EA-4CB1-B6FC-2B11A2767B92}" name="lsa" totalsRowFunction="custom">
      <totalsRowFormula>AVERAGE(K5:K14)</totalsRowFormula>
    </tableColumn>
    <tableColumn id="5" xr3:uid="{AE4FA2AC-5CBC-4BED-BE31-F15FBBBEF22B}" name="log.entropy" totalsRowFunction="custom">
      <totalsRowFormula>AVERAGE(L5:L14)</totalsRowFormula>
    </tableColumn>
    <tableColumn id="6" xr3:uid="{16EB5B62-B784-4F60-B883-DF9B2CEC8734}" name="terme.terme" totalsRowFunction="custom">
      <totalsRowFormula>AVERAGE(M5:M14)</totalsRowFormula>
    </tableColumn>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1CC16E0-5927-44EC-BEB7-650CB51401E8}" name="Table16" displayName="Table16" ref="A4:F14" totalsRowShown="0">
  <autoFilter ref="A4:F14" xr:uid="{5EEA42A4-47E6-466F-B60F-BD9A3BC110B9}"/>
  <tableColumns count="6">
    <tableColumn id="1" xr3:uid="{5EE3D66D-06CA-4443-A123-6F9C9AACD66B}" name="Methode1"/>
    <tableColumn id="2" xr3:uid="{875B15E3-4E7D-43E7-825C-2DEEAF5F025E}" name="Methode2"/>
    <tableColumn id="3" xr3:uid="{FCFEC83F-1679-4E5C-A910-A25AFA4A91E5}" name="Methode3"/>
    <tableColumn id="4" xr3:uid="{A321CA22-BC77-4691-8A90-FE035A524385}" name="Methode4"/>
    <tableColumn id="5" xr3:uid="{5A4B35A3-D8B1-4D59-B85B-0AD2BB5D0E19}" name="Methode5"/>
    <tableColumn id="6" xr3:uid="{06B402EE-ADB9-4E69-8307-D31E7405078F}" name="Methode6"/>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DB7127C-C2C4-4DF8-84E7-0E1FB7A0CC90}" name="Table18" displayName="Table18" ref="A4:F14" totalsRowShown="0">
  <autoFilter ref="A4:F14" xr:uid="{7DED037E-DDD6-4738-BF5D-36842AC926B6}"/>
  <tableColumns count="6">
    <tableColumn id="1" xr3:uid="{196E5C43-BBCB-468F-8121-898D7C5A688B}" name="Methode1"/>
    <tableColumn id="2" xr3:uid="{DCA59955-95D9-40B0-A37A-4C65598611B8}" name="Methode2"/>
    <tableColumn id="3" xr3:uid="{0BBA50FA-DA60-40DE-8A27-28E7B498890A}" name="Methode3"/>
    <tableColumn id="4" xr3:uid="{0BDD4FE3-AFF8-4677-8A61-91709E7353B5}" name="Methode4"/>
    <tableColumn id="5" xr3:uid="{C07F0139-29D6-448C-B0FB-624F9C1B1C54}" name="Methode5"/>
    <tableColumn id="6" xr3:uid="{6D679190-7C33-4825-BFB8-242EFE9C8ACE}" name="Methode6"/>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6208F9B-DF75-4B63-AFE9-C26EB32F671B}" name="Table139" displayName="Table139" ref="H4:M15" totalsRowCount="1">
  <autoFilter ref="H4:M14" xr:uid="{FA72F623-94F0-4489-A254-FADB2FA7BEDA}"/>
  <tableColumns count="6">
    <tableColumn id="1" xr3:uid="{FE014974-D8E6-465E-B9F0-DD66BE5555AF}" name="lsa.tfidf" totalsRowFunction="custom">
      <totalsRowFormula>AVERAGE(Table139[lsa.tfidf])</totalsRowFormula>
    </tableColumn>
    <tableColumn id="2" xr3:uid="{E5FF498E-C923-4B22-A95F-C636736802E6}" name="terme.terme" totalsRowFunction="custom">
      <totalsRowFormula>AVERAGE(Table139[terme.terme])</totalsRowFormula>
    </tableColumn>
    <tableColumn id="3" xr3:uid="{2FBA2211-3018-4B93-B20B-9ED0ACE1805E}" name="tf.idf" totalsRowFunction="custom">
      <totalsRowFormula>AVERAGE(Table139[tf.idf])</totalsRowFormula>
    </tableColumn>
    <tableColumn id="4" xr3:uid="{470620C0-73E8-4265-B6AB-330633EE0D37}" name="log.entropy" totalsRowFunction="custom">
      <totalsRowFormula>AVERAGE(Table139[log.entropy])</totalsRowFormula>
    </tableColumn>
    <tableColumn id="5" xr3:uid="{B454F34E-F32F-4E3D-8A54-8D2C255197E7}" name="lsa" totalsRowFunction="custom">
      <totalsRowFormula>AVERAGE(Table139[lsa])</totalsRowFormula>
    </tableColumn>
    <tableColumn id="6" xr3:uid="{00D4B349-6CD2-49BF-A231-7BFF4098C20C}" name="lsa.ent" totalsRowFunction="custom">
      <totalsRowFormula>AVERAGE(Table139[lsa.ent])</totalsRowFormula>
    </tableColumn>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08048D-749C-4A98-8719-BCB17EFF7423}" name="Table110" displayName="Table110" ref="A4:F14" totalsRowShown="0">
  <autoFilter ref="A4:F14" xr:uid="{3574796D-BB11-45E8-BBDB-550AF5F18C6B}"/>
  <tableColumns count="6">
    <tableColumn id="1" xr3:uid="{426141CE-64B8-41F5-8DF0-4429EC2005BA}" name="Methode1"/>
    <tableColumn id="2" xr3:uid="{6F381ABD-8449-4D2C-87BD-77CA2256B221}" name="Methode2"/>
    <tableColumn id="3" xr3:uid="{AC5EDB85-2E17-4C7E-A237-5C99B509F432}" name="Methode3"/>
    <tableColumn id="4" xr3:uid="{1D582A25-C559-49E0-8644-116FB913867C}" name="Methode4"/>
    <tableColumn id="5" xr3:uid="{844C4788-7544-4FEC-9522-4A71DAB68043}" name="Methode5"/>
    <tableColumn id="6" xr3:uid="{48940EA8-8785-4A50-8106-621DB3C93CEA}" name="Methode6"/>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57D39A2-2409-49D1-94EE-EE75419D7F7C}" name="Table1311" displayName="Table1311" ref="H4:M15" totalsRowCount="1">
  <autoFilter ref="H4:M14" xr:uid="{E6EF177C-C1D0-4122-B27A-1FC9A66FA76F}"/>
  <tableColumns count="6">
    <tableColumn id="1" xr3:uid="{559D67A6-B75A-43C3-A680-8541AFAA9FA8}" name="terme.terme" totalsRowFunction="custom">
      <totalsRowFormula>AVERAGE(Table1311[terme.terme])</totalsRowFormula>
    </tableColumn>
    <tableColumn id="2" xr3:uid="{2AF1CA9B-8CFD-4187-8CC0-432610D0AE9D}" name="lsa.ent" totalsRowFunction="custom">
      <totalsRowFormula>AVERAGE(Table1311[lsa.ent])</totalsRowFormula>
    </tableColumn>
    <tableColumn id="3" xr3:uid="{0147DAED-542F-4B3A-BB07-4F20DC567373}" name="lsa.tfidf" totalsRowFunction="custom">
      <totalsRowFormula>AVERAGE(Table1311[lsa.tfidf])</totalsRowFormula>
    </tableColumn>
    <tableColumn id="4" xr3:uid="{A5695925-6835-4662-8A86-7F94F96F4205}" name="tf.idf" totalsRowFunction="custom">
      <totalsRowFormula>AVERAGE(Table1311[tf.idf])</totalsRowFormula>
    </tableColumn>
    <tableColumn id="5" xr3:uid="{971CA063-3B43-44FC-BBFC-38EAA13E464C}" name="log.entropy" totalsRowFunction="custom">
      <totalsRowFormula>AVERAGE(Table1311[log.entropy])</totalsRowFormula>
    </tableColumn>
    <tableColumn id="6" xr3:uid="{E35B231F-25AB-47F1-B0AC-BBCE87411D74}" name="lsa" totalsRowFunction="custom">
      <totalsRowFormula>AVERAGE(Table1311[lsa])</totalsRowFormula>
    </tableColumn>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0BA617-18DA-4220-85EF-B2E71CF0148D}" name="Table112" displayName="Table112" ref="A4:F14" totalsRowShown="0">
  <autoFilter ref="A4:F14" xr:uid="{8F196F92-DBC8-4D7A-88DB-5CE1FF4FC6CD}"/>
  <tableColumns count="6">
    <tableColumn id="1" xr3:uid="{569CEE2D-9F6B-41CD-B129-FB8651D6C009}" name="Methode1"/>
    <tableColumn id="2" xr3:uid="{68661CE3-B4A0-4519-86BC-70BD76D5D816}" name="Methode2"/>
    <tableColumn id="3" xr3:uid="{78DEBEA4-0BDA-44FC-B808-351FE9E65D94}" name="Methode3"/>
    <tableColumn id="4" xr3:uid="{8A4BA8BC-76DD-4D84-90C0-C6E1806DCBAF}" name="Methode4"/>
    <tableColumn id="5" xr3:uid="{A3C41F28-289A-40A8-8E70-AF6E18B527F8}" name="Methode5"/>
    <tableColumn id="6" xr3:uid="{3EB886C8-A44E-4CBD-ACE2-15394AAA7FC1}" name="Methode6"/>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4E847-3EBE-441C-B37E-B1E861D70CA9}">
  <dimension ref="A1:M15"/>
  <sheetViews>
    <sheetView zoomScale="85" zoomScaleNormal="85" workbookViewId="0">
      <selection activeCell="H4" sqref="H4:M4"/>
    </sheetView>
  </sheetViews>
  <sheetFormatPr defaultColWidth="8.89453125" defaultRowHeight="14.4" x14ac:dyDescent="0.55000000000000004"/>
  <sheetData>
    <row r="1" spans="1:13" x14ac:dyDescent="0.55000000000000004">
      <c r="A1" t="s">
        <v>17</v>
      </c>
    </row>
    <row r="2" spans="1:13" s="1" customFormat="1" ht="115.8" customHeight="1" x14ac:dyDescent="0.55000000000000004">
      <c r="A2" s="2" t="s">
        <v>18</v>
      </c>
      <c r="B2" s="2"/>
      <c r="C2" s="2"/>
      <c r="D2" s="2"/>
      <c r="E2" s="2"/>
      <c r="F2" s="2"/>
    </row>
    <row r="4" spans="1:13" x14ac:dyDescent="0.55000000000000004">
      <c r="A4" t="s">
        <v>2</v>
      </c>
      <c r="B4" t="s">
        <v>3</v>
      </c>
      <c r="C4" t="s">
        <v>4</v>
      </c>
      <c r="D4" t="s">
        <v>5</v>
      </c>
      <c r="E4" t="s">
        <v>6</v>
      </c>
      <c r="F4" t="s">
        <v>7</v>
      </c>
      <c r="H4" t="s">
        <v>139</v>
      </c>
      <c r="I4" t="s">
        <v>140</v>
      </c>
      <c r="J4" t="s">
        <v>141</v>
      </c>
      <c r="K4" t="s">
        <v>142</v>
      </c>
      <c r="L4" t="s">
        <v>143</v>
      </c>
      <c r="M4" t="s">
        <v>144</v>
      </c>
    </row>
    <row r="5" spans="1:13" x14ac:dyDescent="0.55000000000000004">
      <c r="A5" t="s">
        <v>19</v>
      </c>
      <c r="B5" t="s">
        <v>19</v>
      </c>
      <c r="C5" t="s">
        <v>19</v>
      </c>
      <c r="D5" t="s">
        <v>19</v>
      </c>
      <c r="E5" t="s">
        <v>19</v>
      </c>
      <c r="F5" t="s">
        <v>19</v>
      </c>
      <c r="H5">
        <v>5</v>
      </c>
      <c r="I5">
        <v>5</v>
      </c>
      <c r="J5">
        <v>5</v>
      </c>
      <c r="K5">
        <v>5</v>
      </c>
      <c r="L5">
        <v>5</v>
      </c>
      <c r="M5">
        <v>5</v>
      </c>
    </row>
    <row r="6" spans="1:13" x14ac:dyDescent="0.55000000000000004">
      <c r="A6" t="s">
        <v>20</v>
      </c>
      <c r="B6" t="s">
        <v>29</v>
      </c>
      <c r="C6" t="s">
        <v>29</v>
      </c>
      <c r="D6" t="s">
        <v>41</v>
      </c>
      <c r="E6" t="s">
        <v>32</v>
      </c>
      <c r="F6" t="s">
        <v>29</v>
      </c>
      <c r="H6">
        <v>5</v>
      </c>
      <c r="I6">
        <v>5</v>
      </c>
      <c r="J6">
        <v>5</v>
      </c>
      <c r="K6">
        <v>1</v>
      </c>
      <c r="L6">
        <v>4</v>
      </c>
      <c r="M6">
        <v>5</v>
      </c>
    </row>
    <row r="7" spans="1:13" x14ac:dyDescent="0.55000000000000004">
      <c r="A7" t="s">
        <v>21</v>
      </c>
      <c r="B7" t="s">
        <v>33</v>
      </c>
      <c r="C7" t="s">
        <v>30</v>
      </c>
      <c r="D7" t="s">
        <v>9</v>
      </c>
      <c r="E7" t="s">
        <v>20</v>
      </c>
      <c r="F7" t="s">
        <v>30</v>
      </c>
      <c r="H7">
        <v>4</v>
      </c>
      <c r="I7">
        <v>5</v>
      </c>
      <c r="J7">
        <v>3</v>
      </c>
      <c r="K7">
        <v>5</v>
      </c>
      <c r="L7">
        <v>5</v>
      </c>
      <c r="M7">
        <v>3</v>
      </c>
    </row>
    <row r="8" spans="1:13" x14ac:dyDescent="0.55000000000000004">
      <c r="A8" t="s">
        <v>22</v>
      </c>
      <c r="B8" t="s">
        <v>32</v>
      </c>
      <c r="C8" t="s">
        <v>31</v>
      </c>
      <c r="D8" t="s">
        <v>42</v>
      </c>
      <c r="E8" t="s">
        <v>12</v>
      </c>
      <c r="F8" t="s">
        <v>31</v>
      </c>
      <c r="H8">
        <v>3</v>
      </c>
      <c r="I8">
        <v>4</v>
      </c>
      <c r="J8">
        <v>5</v>
      </c>
      <c r="K8">
        <v>1</v>
      </c>
      <c r="L8">
        <v>3</v>
      </c>
      <c r="M8">
        <v>5</v>
      </c>
    </row>
    <row r="9" spans="1:13" x14ac:dyDescent="0.55000000000000004">
      <c r="A9" t="s">
        <v>23</v>
      </c>
      <c r="B9" t="s">
        <v>37</v>
      </c>
      <c r="C9" t="s">
        <v>32</v>
      </c>
      <c r="D9" t="s">
        <v>43</v>
      </c>
      <c r="E9" t="s">
        <v>29</v>
      </c>
      <c r="F9" t="s">
        <v>32</v>
      </c>
      <c r="H9">
        <v>1</v>
      </c>
      <c r="I9">
        <v>2</v>
      </c>
      <c r="J9">
        <v>4</v>
      </c>
      <c r="K9">
        <v>4</v>
      </c>
      <c r="L9">
        <v>5</v>
      </c>
      <c r="M9">
        <v>4</v>
      </c>
    </row>
    <row r="10" spans="1:13" x14ac:dyDescent="0.55000000000000004">
      <c r="A10" t="s">
        <v>24</v>
      </c>
      <c r="B10" t="s">
        <v>31</v>
      </c>
      <c r="C10" t="s">
        <v>33</v>
      </c>
      <c r="D10" t="s">
        <v>44</v>
      </c>
      <c r="E10" t="s">
        <v>30</v>
      </c>
      <c r="F10" t="s">
        <v>33</v>
      </c>
      <c r="H10">
        <v>1</v>
      </c>
      <c r="I10">
        <v>5</v>
      </c>
      <c r="J10">
        <v>5</v>
      </c>
      <c r="K10">
        <v>3</v>
      </c>
      <c r="L10">
        <v>3</v>
      </c>
      <c r="M10">
        <v>5</v>
      </c>
    </row>
    <row r="11" spans="1:13" x14ac:dyDescent="0.55000000000000004">
      <c r="A11" t="s">
        <v>25</v>
      </c>
      <c r="B11" t="s">
        <v>38</v>
      </c>
      <c r="C11" t="s">
        <v>34</v>
      </c>
      <c r="D11" t="s">
        <v>32</v>
      </c>
      <c r="E11" t="s">
        <v>33</v>
      </c>
      <c r="F11" t="s">
        <v>34</v>
      </c>
      <c r="H11">
        <v>2</v>
      </c>
      <c r="I11">
        <v>2</v>
      </c>
      <c r="J11">
        <v>5</v>
      </c>
      <c r="K11">
        <v>4</v>
      </c>
      <c r="L11">
        <v>5</v>
      </c>
      <c r="M11">
        <v>5</v>
      </c>
    </row>
    <row r="12" spans="1:13" x14ac:dyDescent="0.55000000000000004">
      <c r="A12" t="s">
        <v>26</v>
      </c>
      <c r="B12" t="s">
        <v>39</v>
      </c>
      <c r="C12" t="s">
        <v>12</v>
      </c>
      <c r="D12" t="s">
        <v>39</v>
      </c>
      <c r="E12" t="s">
        <v>47</v>
      </c>
      <c r="F12" t="s">
        <v>12</v>
      </c>
      <c r="H12">
        <v>3</v>
      </c>
      <c r="I12">
        <v>3</v>
      </c>
      <c r="J12">
        <v>3</v>
      </c>
      <c r="K12">
        <v>3</v>
      </c>
      <c r="L12">
        <v>3</v>
      </c>
      <c r="M12">
        <v>3</v>
      </c>
    </row>
    <row r="13" spans="1:13" x14ac:dyDescent="0.55000000000000004">
      <c r="A13" t="s">
        <v>27</v>
      </c>
      <c r="B13" t="s">
        <v>30</v>
      </c>
      <c r="C13" t="s">
        <v>35</v>
      </c>
      <c r="D13" t="s">
        <v>45</v>
      </c>
      <c r="E13" t="s">
        <v>31</v>
      </c>
      <c r="F13" t="s">
        <v>35</v>
      </c>
      <c r="H13">
        <v>3</v>
      </c>
      <c r="I13">
        <v>3</v>
      </c>
      <c r="J13">
        <v>4</v>
      </c>
      <c r="K13">
        <v>4</v>
      </c>
      <c r="L13">
        <v>5</v>
      </c>
      <c r="M13">
        <v>4</v>
      </c>
    </row>
    <row r="14" spans="1:13" x14ac:dyDescent="0.55000000000000004">
      <c r="A14" t="s">
        <v>28</v>
      </c>
      <c r="B14" t="s">
        <v>40</v>
      </c>
      <c r="C14" t="s">
        <v>36</v>
      </c>
      <c r="D14" t="s">
        <v>46</v>
      </c>
      <c r="E14" t="s">
        <v>40</v>
      </c>
      <c r="F14" t="s">
        <v>36</v>
      </c>
      <c r="H14">
        <v>2</v>
      </c>
      <c r="I14">
        <v>3</v>
      </c>
      <c r="J14">
        <v>4</v>
      </c>
      <c r="K14">
        <v>2</v>
      </c>
      <c r="L14">
        <v>3</v>
      </c>
      <c r="M14">
        <v>4</v>
      </c>
    </row>
    <row r="15" spans="1:13" x14ac:dyDescent="0.55000000000000004">
      <c r="H15">
        <f>AVERAGE(Table135[tf.idf])</f>
        <v>2.9</v>
      </c>
      <c r="I15">
        <f>AVERAGE(Table135[lsa])</f>
        <v>3.7</v>
      </c>
      <c r="J15">
        <f>AVERAGE(Table135[terme.terme])</f>
        <v>4.3</v>
      </c>
      <c r="K15">
        <f>AVERAGE(Table135[lsa.ent])</f>
        <v>3.2</v>
      </c>
      <c r="L15">
        <f>AVERAGE(Table135[lsa.tfidf])</f>
        <v>4.0999999999999996</v>
      </c>
      <c r="M15">
        <f>AVERAGE(Table135[log.entropy])</f>
        <v>4.3</v>
      </c>
    </row>
  </sheetData>
  <mergeCells count="1">
    <mergeCell ref="A2:F2"/>
  </mergeCells>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3318C-D710-4F54-B805-26E8E9CE4286}">
  <dimension ref="A1:M15"/>
  <sheetViews>
    <sheetView topLeftCell="B1" zoomScale="85" zoomScaleNormal="85" workbookViewId="0">
      <selection activeCell="H4" sqref="H4:M4"/>
    </sheetView>
  </sheetViews>
  <sheetFormatPr defaultColWidth="8.89453125" defaultRowHeight="14.4" x14ac:dyDescent="0.55000000000000004"/>
  <sheetData>
    <row r="1" spans="1:13" x14ac:dyDescent="0.55000000000000004">
      <c r="A1" s="3" t="s">
        <v>15</v>
      </c>
      <c r="B1" s="3"/>
      <c r="C1" s="3"/>
      <c r="D1" s="3"/>
      <c r="E1" s="3"/>
      <c r="F1" s="3"/>
    </row>
    <row r="2" spans="1:13" ht="150.30000000000001" customHeight="1" x14ac:dyDescent="0.55000000000000004">
      <c r="A2" s="4" t="s">
        <v>16</v>
      </c>
      <c r="B2" s="4"/>
      <c r="C2" s="4"/>
      <c r="D2" s="4"/>
      <c r="E2" s="4"/>
      <c r="F2" s="4"/>
    </row>
    <row r="4" spans="1:13" x14ac:dyDescent="0.55000000000000004">
      <c r="A4" t="s">
        <v>2</v>
      </c>
      <c r="B4" t="s">
        <v>3</v>
      </c>
      <c r="C4" t="s">
        <v>4</v>
      </c>
      <c r="D4" t="s">
        <v>5</v>
      </c>
      <c r="E4" t="s">
        <v>6</v>
      </c>
      <c r="F4" t="s">
        <v>7</v>
      </c>
      <c r="H4" t="s">
        <v>142</v>
      </c>
      <c r="I4" t="s">
        <v>139</v>
      </c>
      <c r="J4" t="s">
        <v>143</v>
      </c>
      <c r="K4" t="s">
        <v>140</v>
      </c>
      <c r="L4" t="s">
        <v>144</v>
      </c>
      <c r="M4" t="s">
        <v>141</v>
      </c>
    </row>
    <row r="5" spans="1:13" x14ac:dyDescent="0.55000000000000004">
      <c r="A5" t="s">
        <v>64</v>
      </c>
      <c r="B5" t="s">
        <v>23</v>
      </c>
      <c r="C5" t="s">
        <v>52</v>
      </c>
      <c r="D5" t="s">
        <v>48</v>
      </c>
      <c r="E5" t="s">
        <v>48</v>
      </c>
      <c r="F5" t="s">
        <v>48</v>
      </c>
      <c r="H5">
        <v>1</v>
      </c>
      <c r="I5">
        <v>1</v>
      </c>
      <c r="J5">
        <v>5</v>
      </c>
      <c r="K5">
        <v>5</v>
      </c>
      <c r="L5">
        <v>5</v>
      </c>
      <c r="M5">
        <v>5</v>
      </c>
    </row>
    <row r="6" spans="1:13" x14ac:dyDescent="0.55000000000000004">
      <c r="A6" t="s">
        <v>65</v>
      </c>
      <c r="B6" t="s">
        <v>24</v>
      </c>
      <c r="C6" t="s">
        <v>48</v>
      </c>
      <c r="D6" t="s">
        <v>50</v>
      </c>
      <c r="E6" t="s">
        <v>49</v>
      </c>
      <c r="F6" t="s">
        <v>49</v>
      </c>
      <c r="H6">
        <v>3</v>
      </c>
      <c r="I6">
        <v>1</v>
      </c>
      <c r="J6">
        <v>5</v>
      </c>
      <c r="K6">
        <v>5</v>
      </c>
      <c r="L6">
        <v>5</v>
      </c>
      <c r="M6">
        <v>5</v>
      </c>
    </row>
    <row r="7" spans="1:13" x14ac:dyDescent="0.55000000000000004">
      <c r="A7" t="s">
        <v>62</v>
      </c>
      <c r="B7" t="s">
        <v>25</v>
      </c>
      <c r="C7" t="s">
        <v>49</v>
      </c>
      <c r="D7" t="s">
        <v>52</v>
      </c>
      <c r="E7" t="s">
        <v>50</v>
      </c>
      <c r="F7" t="s">
        <v>50</v>
      </c>
      <c r="H7">
        <v>4</v>
      </c>
      <c r="I7">
        <v>2</v>
      </c>
      <c r="J7">
        <v>5</v>
      </c>
      <c r="K7">
        <v>5</v>
      </c>
      <c r="L7">
        <v>5</v>
      </c>
      <c r="M7">
        <v>5</v>
      </c>
    </row>
    <row r="8" spans="1:13" x14ac:dyDescent="0.55000000000000004">
      <c r="A8" t="s">
        <v>66</v>
      </c>
      <c r="B8" t="s">
        <v>27</v>
      </c>
      <c r="C8" t="s">
        <v>57</v>
      </c>
      <c r="D8" t="s">
        <v>57</v>
      </c>
      <c r="E8" t="s">
        <v>51</v>
      </c>
      <c r="F8" t="s">
        <v>51</v>
      </c>
      <c r="H8">
        <v>1</v>
      </c>
      <c r="I8">
        <v>4</v>
      </c>
      <c r="J8">
        <v>5</v>
      </c>
      <c r="K8">
        <v>5</v>
      </c>
      <c r="L8">
        <v>5</v>
      </c>
      <c r="M8">
        <v>5</v>
      </c>
    </row>
    <row r="9" spans="1:13" x14ac:dyDescent="0.55000000000000004">
      <c r="A9" t="s">
        <v>67</v>
      </c>
      <c r="B9" t="s">
        <v>28</v>
      </c>
      <c r="C9" t="s">
        <v>50</v>
      </c>
      <c r="D9" t="s">
        <v>49</v>
      </c>
      <c r="E9" t="s">
        <v>52</v>
      </c>
      <c r="F9" t="s">
        <v>52</v>
      </c>
      <c r="H9">
        <v>1</v>
      </c>
      <c r="I9">
        <v>2</v>
      </c>
      <c r="J9">
        <v>5</v>
      </c>
      <c r="K9">
        <v>5</v>
      </c>
      <c r="L9">
        <v>5</v>
      </c>
      <c r="M9">
        <v>5</v>
      </c>
    </row>
    <row r="10" spans="1:13" x14ac:dyDescent="0.55000000000000004">
      <c r="A10" t="s">
        <v>68</v>
      </c>
      <c r="B10" t="s">
        <v>58</v>
      </c>
      <c r="C10" t="s">
        <v>56</v>
      </c>
      <c r="D10" t="s">
        <v>51</v>
      </c>
      <c r="E10" t="s">
        <v>53</v>
      </c>
      <c r="F10" t="s">
        <v>53</v>
      </c>
      <c r="H10">
        <v>3</v>
      </c>
      <c r="I10">
        <v>3</v>
      </c>
      <c r="J10">
        <v>3</v>
      </c>
      <c r="K10">
        <v>5</v>
      </c>
      <c r="L10">
        <v>5</v>
      </c>
      <c r="M10">
        <v>5</v>
      </c>
    </row>
    <row r="11" spans="1:13" x14ac:dyDescent="0.55000000000000004">
      <c r="A11" t="s">
        <v>69</v>
      </c>
      <c r="B11" t="s">
        <v>22</v>
      </c>
      <c r="C11" t="s">
        <v>53</v>
      </c>
      <c r="D11" t="s">
        <v>61</v>
      </c>
      <c r="E11" t="s">
        <v>54</v>
      </c>
      <c r="F11" t="s">
        <v>54</v>
      </c>
      <c r="H11">
        <v>1</v>
      </c>
      <c r="I11">
        <v>1</v>
      </c>
      <c r="J11">
        <v>5</v>
      </c>
      <c r="K11">
        <v>5</v>
      </c>
      <c r="L11">
        <v>5</v>
      </c>
      <c r="M11">
        <v>5</v>
      </c>
    </row>
    <row r="12" spans="1:13" x14ac:dyDescent="0.55000000000000004">
      <c r="A12" t="s">
        <v>35</v>
      </c>
      <c r="B12" t="s">
        <v>26</v>
      </c>
      <c r="C12" t="s">
        <v>62</v>
      </c>
      <c r="D12" t="s">
        <v>54</v>
      </c>
      <c r="E12" t="s">
        <v>55</v>
      </c>
      <c r="F12" t="s">
        <v>55</v>
      </c>
      <c r="H12">
        <v>1</v>
      </c>
      <c r="I12">
        <v>1</v>
      </c>
      <c r="J12">
        <v>5</v>
      </c>
      <c r="K12">
        <v>5</v>
      </c>
      <c r="L12">
        <v>5</v>
      </c>
      <c r="M12">
        <v>5</v>
      </c>
    </row>
    <row r="13" spans="1:13" x14ac:dyDescent="0.55000000000000004">
      <c r="A13" t="s">
        <v>70</v>
      </c>
      <c r="B13" t="s">
        <v>59</v>
      </c>
      <c r="C13" t="s">
        <v>72</v>
      </c>
      <c r="D13" t="s">
        <v>62</v>
      </c>
      <c r="E13" t="s">
        <v>56</v>
      </c>
      <c r="F13" t="s">
        <v>56</v>
      </c>
      <c r="H13">
        <v>3</v>
      </c>
      <c r="I13">
        <v>3</v>
      </c>
      <c r="J13">
        <v>3</v>
      </c>
      <c r="K13">
        <v>5</v>
      </c>
      <c r="L13">
        <v>3</v>
      </c>
      <c r="M13">
        <v>3</v>
      </c>
    </row>
    <row r="14" spans="1:13" x14ac:dyDescent="0.55000000000000004">
      <c r="A14" t="s">
        <v>71</v>
      </c>
      <c r="B14" t="s">
        <v>60</v>
      </c>
      <c r="C14" t="s">
        <v>55</v>
      </c>
      <c r="D14" t="s">
        <v>63</v>
      </c>
      <c r="E14" t="s">
        <v>57</v>
      </c>
      <c r="F14" t="s">
        <v>57</v>
      </c>
      <c r="H14">
        <v>1</v>
      </c>
      <c r="I14">
        <v>3</v>
      </c>
      <c r="J14">
        <v>5</v>
      </c>
      <c r="K14">
        <v>2</v>
      </c>
      <c r="L14">
        <v>5</v>
      </c>
      <c r="M14">
        <v>5</v>
      </c>
    </row>
    <row r="15" spans="1:13" x14ac:dyDescent="0.55000000000000004">
      <c r="H15">
        <f>AVERAGE(H5:H14)</f>
        <v>1.9</v>
      </c>
      <c r="I15">
        <f t="shared" ref="I15:M15" si="0">AVERAGE(I5:I14)</f>
        <v>2.1</v>
      </c>
      <c r="J15">
        <f t="shared" si="0"/>
        <v>4.5999999999999996</v>
      </c>
      <c r="K15">
        <f t="shared" si="0"/>
        <v>4.7</v>
      </c>
      <c r="L15">
        <f t="shared" si="0"/>
        <v>4.8</v>
      </c>
      <c r="M15">
        <f t="shared" si="0"/>
        <v>4.8</v>
      </c>
    </row>
  </sheetData>
  <mergeCells count="2">
    <mergeCell ref="A1:F1"/>
    <mergeCell ref="A2:F2"/>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60A37-1EFC-40B0-B19D-1A1DBE1A0D0A}">
  <dimension ref="A1:M15"/>
  <sheetViews>
    <sheetView zoomScale="70" zoomScaleNormal="70" workbookViewId="0">
      <selection activeCell="H4" sqref="H4:M4"/>
    </sheetView>
  </sheetViews>
  <sheetFormatPr defaultColWidth="8.89453125" defaultRowHeight="14.4" x14ac:dyDescent="0.55000000000000004"/>
  <cols>
    <col min="3" max="3" width="9.5234375" bestFit="1" customWidth="1"/>
    <col min="4" max="4" width="14.3125" bestFit="1" customWidth="1"/>
    <col min="5" max="5" width="13.3125" bestFit="1" customWidth="1"/>
    <col min="6" max="6" width="12.1015625" bestFit="1" customWidth="1"/>
  </cols>
  <sheetData>
    <row r="1" spans="1:13" x14ac:dyDescent="0.55000000000000004">
      <c r="A1" s="3" t="s">
        <v>13</v>
      </c>
      <c r="B1" s="3"/>
      <c r="C1" s="3"/>
      <c r="D1" s="3"/>
      <c r="E1" s="3"/>
      <c r="F1" s="3"/>
    </row>
    <row r="2" spans="1:13" ht="133.19999999999999" customHeight="1" x14ac:dyDescent="0.55000000000000004">
      <c r="A2" s="4" t="s">
        <v>14</v>
      </c>
      <c r="B2" s="4"/>
      <c r="C2" s="4"/>
      <c r="D2" s="4"/>
      <c r="E2" s="4"/>
      <c r="F2" s="4"/>
    </row>
    <row r="4" spans="1:13" x14ac:dyDescent="0.55000000000000004">
      <c r="A4" t="s">
        <v>2</v>
      </c>
      <c r="B4" t="s">
        <v>3</v>
      </c>
      <c r="C4" t="s">
        <v>4</v>
      </c>
      <c r="D4" t="s">
        <v>5</v>
      </c>
      <c r="E4" t="s">
        <v>6</v>
      </c>
      <c r="F4" t="s">
        <v>7</v>
      </c>
      <c r="H4" t="s">
        <v>143</v>
      </c>
      <c r="I4" t="s">
        <v>141</v>
      </c>
      <c r="J4" t="s">
        <v>139</v>
      </c>
      <c r="K4" t="s">
        <v>144</v>
      </c>
      <c r="L4" t="s">
        <v>140</v>
      </c>
      <c r="M4" t="s">
        <v>142</v>
      </c>
    </row>
    <row r="5" spans="1:13" x14ac:dyDescent="0.55000000000000004">
      <c r="A5" t="s">
        <v>75</v>
      </c>
      <c r="B5" t="s">
        <v>73</v>
      </c>
      <c r="C5" t="s">
        <v>74</v>
      </c>
      <c r="D5" t="s">
        <v>73</v>
      </c>
      <c r="E5" t="s">
        <v>75</v>
      </c>
      <c r="F5" t="s">
        <v>75</v>
      </c>
      <c r="H5">
        <v>3</v>
      </c>
      <c r="I5">
        <v>3</v>
      </c>
      <c r="J5">
        <v>3</v>
      </c>
      <c r="K5">
        <v>3</v>
      </c>
      <c r="L5">
        <v>3</v>
      </c>
      <c r="M5">
        <v>3</v>
      </c>
    </row>
    <row r="6" spans="1:13" x14ac:dyDescent="0.55000000000000004">
      <c r="A6" t="s">
        <v>83</v>
      </c>
      <c r="B6" t="s">
        <v>75</v>
      </c>
      <c r="C6" t="s">
        <v>76</v>
      </c>
      <c r="D6" t="s">
        <v>75</v>
      </c>
      <c r="E6" t="s">
        <v>77</v>
      </c>
      <c r="F6" t="s">
        <v>74</v>
      </c>
      <c r="H6">
        <v>2</v>
      </c>
      <c r="I6">
        <v>3</v>
      </c>
      <c r="J6">
        <v>1</v>
      </c>
      <c r="K6">
        <v>3</v>
      </c>
      <c r="L6">
        <v>3</v>
      </c>
      <c r="M6">
        <v>3</v>
      </c>
    </row>
    <row r="7" spans="1:13" x14ac:dyDescent="0.55000000000000004">
      <c r="A7" t="s">
        <v>73</v>
      </c>
      <c r="B7" t="s">
        <v>78</v>
      </c>
      <c r="C7" t="s">
        <v>79</v>
      </c>
      <c r="D7" t="s">
        <v>78</v>
      </c>
      <c r="E7" t="s">
        <v>80</v>
      </c>
      <c r="F7" t="s">
        <v>81</v>
      </c>
      <c r="H7">
        <v>3</v>
      </c>
      <c r="I7">
        <v>5</v>
      </c>
      <c r="J7">
        <v>1</v>
      </c>
      <c r="K7">
        <v>5</v>
      </c>
      <c r="L7">
        <v>3</v>
      </c>
      <c r="M7">
        <v>3</v>
      </c>
    </row>
    <row r="8" spans="1:13" x14ac:dyDescent="0.55000000000000004">
      <c r="A8" t="s">
        <v>90</v>
      </c>
      <c r="B8" t="s">
        <v>82</v>
      </c>
      <c r="C8" t="s">
        <v>23</v>
      </c>
      <c r="D8" t="s">
        <v>82</v>
      </c>
      <c r="E8" t="s">
        <v>83</v>
      </c>
      <c r="F8" t="s">
        <v>84</v>
      </c>
      <c r="H8">
        <v>4</v>
      </c>
      <c r="I8">
        <v>1</v>
      </c>
      <c r="J8">
        <v>4</v>
      </c>
      <c r="K8">
        <v>1</v>
      </c>
      <c r="L8">
        <v>2</v>
      </c>
      <c r="M8">
        <v>1</v>
      </c>
    </row>
    <row r="9" spans="1:13" x14ac:dyDescent="0.55000000000000004">
      <c r="A9" t="s">
        <v>94</v>
      </c>
      <c r="B9" t="s">
        <v>85</v>
      </c>
      <c r="C9" t="s">
        <v>24</v>
      </c>
      <c r="D9" t="s">
        <v>85</v>
      </c>
      <c r="E9" t="s">
        <v>81</v>
      </c>
      <c r="F9" t="s">
        <v>79</v>
      </c>
      <c r="H9">
        <v>4</v>
      </c>
      <c r="I9">
        <v>3</v>
      </c>
      <c r="J9">
        <v>3</v>
      </c>
      <c r="K9">
        <v>3</v>
      </c>
      <c r="L9">
        <v>3</v>
      </c>
      <c r="M9">
        <v>1</v>
      </c>
    </row>
    <row r="10" spans="1:13" x14ac:dyDescent="0.55000000000000004">
      <c r="A10" t="s">
        <v>80</v>
      </c>
      <c r="B10" t="s">
        <v>77</v>
      </c>
      <c r="C10" t="s">
        <v>25</v>
      </c>
      <c r="D10" t="s">
        <v>77</v>
      </c>
      <c r="E10" t="s">
        <v>86</v>
      </c>
      <c r="F10" t="s">
        <v>87</v>
      </c>
      <c r="H10">
        <v>1</v>
      </c>
      <c r="I10">
        <v>3</v>
      </c>
      <c r="J10">
        <v>1</v>
      </c>
      <c r="K10">
        <v>3</v>
      </c>
      <c r="L10">
        <v>4</v>
      </c>
      <c r="M10">
        <v>1</v>
      </c>
    </row>
    <row r="11" spans="1:13" x14ac:dyDescent="0.55000000000000004">
      <c r="A11" t="s">
        <v>81</v>
      </c>
      <c r="B11" t="s">
        <v>88</v>
      </c>
      <c r="C11" t="s">
        <v>27</v>
      </c>
      <c r="D11" t="s">
        <v>88</v>
      </c>
      <c r="E11" t="s">
        <v>73</v>
      </c>
      <c r="F11" t="s">
        <v>71</v>
      </c>
      <c r="H11">
        <v>3</v>
      </c>
      <c r="I11">
        <v>5</v>
      </c>
      <c r="J11">
        <v>1</v>
      </c>
      <c r="K11">
        <v>5</v>
      </c>
      <c r="L11">
        <v>3</v>
      </c>
      <c r="M11">
        <v>1</v>
      </c>
    </row>
    <row r="12" spans="1:13" x14ac:dyDescent="0.55000000000000004">
      <c r="A12" t="s">
        <v>77</v>
      </c>
      <c r="B12" t="s">
        <v>89</v>
      </c>
      <c r="C12" t="s">
        <v>28</v>
      </c>
      <c r="D12" t="s">
        <v>89</v>
      </c>
      <c r="E12" t="s">
        <v>90</v>
      </c>
      <c r="F12" t="s">
        <v>91</v>
      </c>
      <c r="H12">
        <v>3</v>
      </c>
      <c r="I12">
        <v>4</v>
      </c>
      <c r="J12">
        <v>1</v>
      </c>
      <c r="K12">
        <v>4</v>
      </c>
      <c r="L12">
        <v>4</v>
      </c>
      <c r="M12">
        <v>5</v>
      </c>
    </row>
    <row r="13" spans="1:13" x14ac:dyDescent="0.55000000000000004">
      <c r="A13" t="s">
        <v>93</v>
      </c>
      <c r="B13" t="s">
        <v>92</v>
      </c>
      <c r="C13" t="s">
        <v>58</v>
      </c>
      <c r="D13" t="s">
        <v>92</v>
      </c>
      <c r="E13" t="s">
        <v>82</v>
      </c>
      <c r="F13" t="s">
        <v>23</v>
      </c>
      <c r="H13">
        <v>1</v>
      </c>
      <c r="I13">
        <v>3</v>
      </c>
      <c r="J13">
        <v>1</v>
      </c>
      <c r="K13">
        <v>3</v>
      </c>
      <c r="L13">
        <v>1</v>
      </c>
      <c r="M13">
        <v>4</v>
      </c>
    </row>
    <row r="14" spans="1:13" x14ac:dyDescent="0.55000000000000004">
      <c r="A14" t="s">
        <v>88</v>
      </c>
      <c r="B14" t="s">
        <v>93</v>
      </c>
      <c r="C14" t="s">
        <v>22</v>
      </c>
      <c r="D14" t="s">
        <v>93</v>
      </c>
      <c r="E14" t="s">
        <v>74</v>
      </c>
      <c r="F14" t="s">
        <v>24</v>
      </c>
      <c r="H14">
        <v>5</v>
      </c>
      <c r="I14">
        <v>1</v>
      </c>
      <c r="J14">
        <v>1</v>
      </c>
      <c r="K14">
        <v>1</v>
      </c>
      <c r="L14">
        <v>3</v>
      </c>
      <c r="M14">
        <v>3</v>
      </c>
    </row>
    <row r="15" spans="1:13" x14ac:dyDescent="0.55000000000000004">
      <c r="G15" t="s">
        <v>138</v>
      </c>
      <c r="H15">
        <f>AVERAGE(Table139[lsa.tfidf])</f>
        <v>2.9</v>
      </c>
      <c r="I15">
        <f>AVERAGE(Table139[terme.terme])</f>
        <v>3.1</v>
      </c>
      <c r="J15">
        <f>AVERAGE(Table139[tf.idf])</f>
        <v>1.7</v>
      </c>
      <c r="K15">
        <f>AVERAGE(Table139[log.entropy])</f>
        <v>3.1</v>
      </c>
      <c r="L15">
        <f>AVERAGE(Table139[lsa])</f>
        <v>2.9</v>
      </c>
      <c r="M15">
        <f>AVERAGE(Table139[lsa.ent])</f>
        <v>2.5</v>
      </c>
    </row>
  </sheetData>
  <mergeCells count="2">
    <mergeCell ref="A1:F1"/>
    <mergeCell ref="A2:F2"/>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8BFFE-C97A-49A5-A6AD-F769930B2FCB}">
  <dimension ref="A1:M15"/>
  <sheetViews>
    <sheetView zoomScale="70" zoomScaleNormal="70" workbookViewId="0">
      <selection activeCell="H4" sqref="H4:M4"/>
    </sheetView>
  </sheetViews>
  <sheetFormatPr defaultColWidth="8.89453125" defaultRowHeight="14.4" x14ac:dyDescent="0.55000000000000004"/>
  <cols>
    <col min="6" max="6" width="12.1015625" customWidth="1"/>
  </cols>
  <sheetData>
    <row r="1" spans="1:13" x14ac:dyDescent="0.55000000000000004">
      <c r="A1" s="3" t="s">
        <v>10</v>
      </c>
      <c r="B1" s="3"/>
      <c r="C1" s="3"/>
      <c r="D1" s="3"/>
      <c r="E1" s="3"/>
      <c r="F1" s="3"/>
    </row>
    <row r="2" spans="1:13" ht="86.1" customHeight="1" x14ac:dyDescent="0.55000000000000004">
      <c r="A2" s="4" t="s">
        <v>11</v>
      </c>
      <c r="B2" s="4"/>
      <c r="C2" s="4"/>
      <c r="D2" s="4"/>
      <c r="E2" s="4"/>
      <c r="F2" s="4"/>
    </row>
    <row r="4" spans="1:13" x14ac:dyDescent="0.55000000000000004">
      <c r="A4" t="s">
        <v>2</v>
      </c>
      <c r="B4" t="s">
        <v>3</v>
      </c>
      <c r="C4" t="s">
        <v>4</v>
      </c>
      <c r="D4" t="s">
        <v>5</v>
      </c>
      <c r="E4" t="s">
        <v>6</v>
      </c>
      <c r="F4" t="s">
        <v>7</v>
      </c>
      <c r="H4" t="s">
        <v>141</v>
      </c>
      <c r="I4" t="s">
        <v>142</v>
      </c>
      <c r="J4" t="s">
        <v>143</v>
      </c>
      <c r="K4" t="s">
        <v>139</v>
      </c>
      <c r="L4" t="s">
        <v>144</v>
      </c>
      <c r="M4" t="s">
        <v>140</v>
      </c>
    </row>
    <row r="5" spans="1:13" x14ac:dyDescent="0.55000000000000004">
      <c r="A5" t="s">
        <v>95</v>
      </c>
      <c r="B5" t="s">
        <v>95</v>
      </c>
      <c r="C5" t="s">
        <v>95</v>
      </c>
      <c r="D5" t="s">
        <v>95</v>
      </c>
      <c r="E5" t="s">
        <v>95</v>
      </c>
      <c r="F5" t="s">
        <v>95</v>
      </c>
      <c r="H5">
        <v>5</v>
      </c>
      <c r="I5">
        <v>5</v>
      </c>
      <c r="J5">
        <v>5</v>
      </c>
      <c r="K5">
        <v>5</v>
      </c>
      <c r="L5">
        <v>5</v>
      </c>
      <c r="M5">
        <v>5</v>
      </c>
    </row>
    <row r="6" spans="1:13" x14ac:dyDescent="0.55000000000000004">
      <c r="A6" t="s">
        <v>92</v>
      </c>
      <c r="B6" t="s">
        <v>101</v>
      </c>
      <c r="C6" t="s">
        <v>82</v>
      </c>
      <c r="D6" t="s">
        <v>80</v>
      </c>
      <c r="E6" t="s">
        <v>92</v>
      </c>
      <c r="F6" t="s">
        <v>92</v>
      </c>
      <c r="H6">
        <v>5</v>
      </c>
      <c r="I6">
        <v>5</v>
      </c>
      <c r="J6">
        <v>1</v>
      </c>
      <c r="K6">
        <v>1</v>
      </c>
      <c r="L6">
        <v>5</v>
      </c>
      <c r="M6">
        <v>5</v>
      </c>
    </row>
    <row r="7" spans="1:13" x14ac:dyDescent="0.55000000000000004">
      <c r="A7" t="s">
        <v>96</v>
      </c>
      <c r="B7" t="s">
        <v>102</v>
      </c>
      <c r="C7" t="s">
        <v>92</v>
      </c>
      <c r="D7" t="s">
        <v>104</v>
      </c>
      <c r="E7" t="s">
        <v>96</v>
      </c>
      <c r="F7" t="s">
        <v>82</v>
      </c>
      <c r="H7">
        <v>5</v>
      </c>
      <c r="I7">
        <v>5</v>
      </c>
      <c r="J7">
        <v>5</v>
      </c>
      <c r="K7">
        <v>5</v>
      </c>
      <c r="L7">
        <v>5</v>
      </c>
      <c r="M7">
        <v>1</v>
      </c>
    </row>
    <row r="8" spans="1:13" x14ac:dyDescent="0.55000000000000004">
      <c r="A8" t="s">
        <v>8</v>
      </c>
      <c r="B8" t="s">
        <v>92</v>
      </c>
      <c r="C8" t="s">
        <v>96</v>
      </c>
      <c r="D8" t="s">
        <v>96</v>
      </c>
      <c r="E8" t="s">
        <v>8</v>
      </c>
      <c r="F8" t="s">
        <v>97</v>
      </c>
      <c r="H8">
        <v>5</v>
      </c>
      <c r="I8">
        <v>5</v>
      </c>
      <c r="J8">
        <v>5</v>
      </c>
      <c r="K8">
        <v>5</v>
      </c>
      <c r="L8">
        <v>5</v>
      </c>
      <c r="M8">
        <v>4</v>
      </c>
    </row>
    <row r="9" spans="1:13" x14ac:dyDescent="0.55000000000000004">
      <c r="A9" t="s">
        <v>98</v>
      </c>
      <c r="B9" t="s">
        <v>103</v>
      </c>
      <c r="C9" t="s">
        <v>97</v>
      </c>
      <c r="D9" t="s">
        <v>92</v>
      </c>
      <c r="E9" t="s">
        <v>98</v>
      </c>
      <c r="F9" t="s">
        <v>96</v>
      </c>
      <c r="H9">
        <v>4</v>
      </c>
      <c r="I9">
        <v>3</v>
      </c>
      <c r="J9">
        <v>4</v>
      </c>
      <c r="K9">
        <v>5</v>
      </c>
      <c r="L9">
        <v>4</v>
      </c>
      <c r="M9">
        <v>5</v>
      </c>
    </row>
    <row r="10" spans="1:13" x14ac:dyDescent="0.55000000000000004">
      <c r="A10" t="s">
        <v>107</v>
      </c>
      <c r="B10" t="s">
        <v>100</v>
      </c>
      <c r="C10" t="s">
        <v>80</v>
      </c>
      <c r="D10" t="s">
        <v>76</v>
      </c>
      <c r="E10" t="s">
        <v>107</v>
      </c>
      <c r="F10" t="s">
        <v>100</v>
      </c>
      <c r="H10">
        <v>4</v>
      </c>
      <c r="I10">
        <v>3</v>
      </c>
      <c r="J10">
        <v>1</v>
      </c>
      <c r="K10">
        <v>1</v>
      </c>
      <c r="L10">
        <v>4</v>
      </c>
      <c r="M10">
        <v>3</v>
      </c>
    </row>
    <row r="11" spans="1:13" x14ac:dyDescent="0.55000000000000004">
      <c r="A11" t="s">
        <v>97</v>
      </c>
      <c r="B11" t="s">
        <v>98</v>
      </c>
      <c r="C11" t="s">
        <v>98</v>
      </c>
      <c r="D11" t="s">
        <v>23</v>
      </c>
      <c r="E11" t="s">
        <v>97</v>
      </c>
      <c r="F11" t="s">
        <v>106</v>
      </c>
      <c r="H11">
        <v>4</v>
      </c>
      <c r="I11">
        <v>4</v>
      </c>
      <c r="J11">
        <v>4</v>
      </c>
      <c r="K11">
        <v>2</v>
      </c>
      <c r="L11">
        <v>4</v>
      </c>
      <c r="M11">
        <v>4</v>
      </c>
    </row>
    <row r="12" spans="1:13" x14ac:dyDescent="0.55000000000000004">
      <c r="A12" t="s">
        <v>41</v>
      </c>
      <c r="B12" t="s">
        <v>96</v>
      </c>
      <c r="C12" t="s">
        <v>99</v>
      </c>
      <c r="D12" t="s">
        <v>24</v>
      </c>
      <c r="E12" t="s">
        <v>41</v>
      </c>
      <c r="F12" t="s">
        <v>103</v>
      </c>
      <c r="H12">
        <v>5</v>
      </c>
      <c r="I12">
        <v>5</v>
      </c>
      <c r="J12">
        <v>3</v>
      </c>
      <c r="K12">
        <v>2</v>
      </c>
      <c r="L12">
        <v>5</v>
      </c>
      <c r="M12">
        <v>3</v>
      </c>
    </row>
    <row r="13" spans="1:13" x14ac:dyDescent="0.55000000000000004">
      <c r="A13" t="s">
        <v>82</v>
      </c>
      <c r="B13" t="s">
        <v>104</v>
      </c>
      <c r="C13" t="s">
        <v>8</v>
      </c>
      <c r="D13" t="s">
        <v>25</v>
      </c>
      <c r="E13" t="s">
        <v>82</v>
      </c>
      <c r="F13" t="s">
        <v>99</v>
      </c>
      <c r="H13">
        <v>1</v>
      </c>
      <c r="I13">
        <v>5</v>
      </c>
      <c r="J13">
        <v>5</v>
      </c>
      <c r="K13">
        <v>2</v>
      </c>
      <c r="L13">
        <v>1</v>
      </c>
      <c r="M13">
        <v>3</v>
      </c>
    </row>
    <row r="14" spans="1:13" x14ac:dyDescent="0.55000000000000004">
      <c r="A14" t="s">
        <v>80</v>
      </c>
      <c r="B14" t="s">
        <v>105</v>
      </c>
      <c r="C14" t="s">
        <v>100</v>
      </c>
      <c r="D14" t="s">
        <v>27</v>
      </c>
      <c r="E14" t="s">
        <v>80</v>
      </c>
      <c r="F14" t="s">
        <v>98</v>
      </c>
      <c r="H14">
        <v>1</v>
      </c>
      <c r="I14">
        <v>5</v>
      </c>
      <c r="J14">
        <v>3</v>
      </c>
      <c r="K14">
        <v>1</v>
      </c>
      <c r="L14">
        <v>1</v>
      </c>
      <c r="M14">
        <v>4</v>
      </c>
    </row>
    <row r="15" spans="1:13" x14ac:dyDescent="0.55000000000000004">
      <c r="H15">
        <f>AVERAGE(Table1311[terme.terme])</f>
        <v>3.9</v>
      </c>
      <c r="I15">
        <f>AVERAGE(Table1311[lsa.ent])</f>
        <v>4.5</v>
      </c>
      <c r="J15">
        <f>AVERAGE(Table1311[lsa.tfidf])</f>
        <v>3.6</v>
      </c>
      <c r="K15">
        <f>AVERAGE(Table1311[tf.idf])</f>
        <v>2.9</v>
      </c>
      <c r="L15">
        <f>AVERAGE(Table1311[log.entropy])</f>
        <v>3.9</v>
      </c>
      <c r="M15">
        <f>AVERAGE(Table1311[lsa])</f>
        <v>3.7</v>
      </c>
    </row>
  </sheetData>
  <mergeCells count="2">
    <mergeCell ref="A1:F1"/>
    <mergeCell ref="A2:F2"/>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92FEB-F031-415E-8C80-2F1D6DF48FBD}">
  <dimension ref="A1:M15"/>
  <sheetViews>
    <sheetView tabSelected="1" zoomScale="70" zoomScaleNormal="70" workbookViewId="0">
      <selection activeCell="G21" sqref="G21"/>
    </sheetView>
  </sheetViews>
  <sheetFormatPr defaultColWidth="8.89453125" defaultRowHeight="14.4" x14ac:dyDescent="0.55000000000000004"/>
  <cols>
    <col min="6" max="6" width="13.41796875" customWidth="1"/>
  </cols>
  <sheetData>
    <row r="1" spans="1:13" x14ac:dyDescent="0.55000000000000004">
      <c r="A1" s="5" t="s">
        <v>0</v>
      </c>
      <c r="B1" s="5"/>
      <c r="C1" s="5"/>
      <c r="D1" s="5"/>
      <c r="E1" s="5"/>
      <c r="F1" s="5"/>
    </row>
    <row r="2" spans="1:13" ht="123.3" customHeight="1" x14ac:dyDescent="0.55000000000000004">
      <c r="A2" s="2" t="s">
        <v>1</v>
      </c>
      <c r="B2" s="2"/>
      <c r="C2" s="2"/>
      <c r="D2" s="2"/>
      <c r="E2" s="2"/>
      <c r="F2" s="2"/>
    </row>
    <row r="4" spans="1:13" x14ac:dyDescent="0.55000000000000004">
      <c r="A4" t="s">
        <v>2</v>
      </c>
      <c r="B4" t="s">
        <v>3</v>
      </c>
      <c r="C4" t="s">
        <v>4</v>
      </c>
      <c r="D4" t="s">
        <v>5</v>
      </c>
      <c r="E4" t="s">
        <v>6</v>
      </c>
      <c r="F4" t="s">
        <v>7</v>
      </c>
      <c r="H4" t="s">
        <v>143</v>
      </c>
      <c r="I4" t="s">
        <v>142</v>
      </c>
      <c r="J4" t="s">
        <v>140</v>
      </c>
      <c r="K4" t="s">
        <v>144</v>
      </c>
      <c r="L4" t="s">
        <v>139</v>
      </c>
      <c r="M4" t="s">
        <v>141</v>
      </c>
    </row>
    <row r="5" spans="1:13" x14ac:dyDescent="0.55000000000000004">
      <c r="A5" t="s">
        <v>108</v>
      </c>
      <c r="B5" t="s">
        <v>108</v>
      </c>
      <c r="C5" t="s">
        <v>108</v>
      </c>
      <c r="D5" t="s">
        <v>108</v>
      </c>
      <c r="E5" t="s">
        <v>136</v>
      </c>
      <c r="F5" t="s">
        <v>108</v>
      </c>
      <c r="H5">
        <v>2</v>
      </c>
      <c r="I5">
        <v>2</v>
      </c>
      <c r="J5">
        <v>2</v>
      </c>
      <c r="K5">
        <v>2</v>
      </c>
      <c r="L5">
        <v>1</v>
      </c>
      <c r="M5">
        <v>2</v>
      </c>
    </row>
    <row r="6" spans="1:13" x14ac:dyDescent="0.55000000000000004">
      <c r="A6" t="s">
        <v>109</v>
      </c>
      <c r="B6" t="s">
        <v>118</v>
      </c>
      <c r="C6" t="s">
        <v>114</v>
      </c>
      <c r="D6" t="s">
        <v>116</v>
      </c>
      <c r="E6" t="s">
        <v>137</v>
      </c>
      <c r="F6" t="s">
        <v>116</v>
      </c>
      <c r="H6">
        <v>1</v>
      </c>
      <c r="I6">
        <v>2</v>
      </c>
      <c r="J6">
        <v>1</v>
      </c>
      <c r="K6">
        <v>4</v>
      </c>
      <c r="L6">
        <v>1</v>
      </c>
      <c r="M6">
        <v>4</v>
      </c>
    </row>
    <row r="7" spans="1:13" x14ac:dyDescent="0.55000000000000004">
      <c r="A7" t="s">
        <v>110</v>
      </c>
      <c r="B7" t="s">
        <v>119</v>
      </c>
      <c r="C7" t="s">
        <v>127</v>
      </c>
      <c r="D7" t="s">
        <v>113</v>
      </c>
      <c r="E7" t="s">
        <v>22</v>
      </c>
      <c r="F7" t="s">
        <v>113</v>
      </c>
      <c r="H7">
        <v>2</v>
      </c>
      <c r="I7">
        <v>1</v>
      </c>
      <c r="J7">
        <v>1</v>
      </c>
      <c r="K7">
        <v>1</v>
      </c>
      <c r="L7">
        <v>1</v>
      </c>
      <c r="M7">
        <v>1</v>
      </c>
    </row>
    <row r="8" spans="1:13" x14ac:dyDescent="0.55000000000000004">
      <c r="A8" t="s">
        <v>111</v>
      </c>
      <c r="B8" t="s">
        <v>120</v>
      </c>
      <c r="C8" t="s">
        <v>128</v>
      </c>
      <c r="D8" t="s">
        <v>109</v>
      </c>
      <c r="E8" t="s">
        <v>23</v>
      </c>
      <c r="F8" t="s">
        <v>109</v>
      </c>
      <c r="H8">
        <v>2</v>
      </c>
      <c r="I8">
        <v>1</v>
      </c>
      <c r="J8">
        <v>1</v>
      </c>
      <c r="K8">
        <v>1</v>
      </c>
      <c r="L8">
        <v>2</v>
      </c>
      <c r="M8">
        <v>1</v>
      </c>
    </row>
    <row r="9" spans="1:13" x14ac:dyDescent="0.55000000000000004">
      <c r="A9" t="s">
        <v>112</v>
      </c>
      <c r="B9" t="s">
        <v>121</v>
      </c>
      <c r="C9" t="s">
        <v>129</v>
      </c>
      <c r="D9" t="s">
        <v>112</v>
      </c>
      <c r="E9" t="s">
        <v>24</v>
      </c>
      <c r="F9" t="s">
        <v>112</v>
      </c>
      <c r="H9">
        <v>5</v>
      </c>
      <c r="I9">
        <v>4</v>
      </c>
      <c r="J9">
        <v>3</v>
      </c>
      <c r="K9">
        <v>5</v>
      </c>
      <c r="L9">
        <v>1</v>
      </c>
      <c r="M9">
        <v>5</v>
      </c>
    </row>
    <row r="10" spans="1:13" x14ac:dyDescent="0.55000000000000004">
      <c r="A10" t="s">
        <v>113</v>
      </c>
      <c r="B10" t="s">
        <v>122</v>
      </c>
      <c r="C10" t="s">
        <v>115</v>
      </c>
      <c r="D10" t="s">
        <v>129</v>
      </c>
      <c r="E10" t="s">
        <v>25</v>
      </c>
      <c r="F10" t="s">
        <v>129</v>
      </c>
      <c r="H10">
        <v>1</v>
      </c>
      <c r="I10">
        <v>1</v>
      </c>
      <c r="J10">
        <v>1</v>
      </c>
      <c r="K10">
        <v>3</v>
      </c>
      <c r="L10">
        <v>1</v>
      </c>
      <c r="M10">
        <v>3</v>
      </c>
    </row>
    <row r="11" spans="1:13" x14ac:dyDescent="0.55000000000000004">
      <c r="A11" t="s">
        <v>114</v>
      </c>
      <c r="B11" t="s">
        <v>123</v>
      </c>
      <c r="C11" t="s">
        <v>116</v>
      </c>
      <c r="D11" t="s">
        <v>132</v>
      </c>
      <c r="E11" t="s">
        <v>26</v>
      </c>
      <c r="F11" t="s">
        <v>132</v>
      </c>
      <c r="H11">
        <v>1</v>
      </c>
      <c r="I11">
        <v>4</v>
      </c>
      <c r="J11">
        <v>4</v>
      </c>
      <c r="K11">
        <v>5</v>
      </c>
      <c r="L11">
        <v>1</v>
      </c>
      <c r="M11">
        <v>5</v>
      </c>
    </row>
    <row r="12" spans="1:13" x14ac:dyDescent="0.55000000000000004">
      <c r="A12" t="s">
        <v>115</v>
      </c>
      <c r="B12" t="s">
        <v>124</v>
      </c>
      <c r="C12" t="s">
        <v>130</v>
      </c>
      <c r="D12" t="s">
        <v>133</v>
      </c>
      <c r="E12" t="s">
        <v>28</v>
      </c>
      <c r="F12" t="s">
        <v>133</v>
      </c>
      <c r="H12">
        <v>1</v>
      </c>
      <c r="I12">
        <v>4</v>
      </c>
      <c r="J12">
        <v>1</v>
      </c>
      <c r="K12">
        <v>1</v>
      </c>
      <c r="L12">
        <v>1</v>
      </c>
      <c r="M12">
        <v>1</v>
      </c>
    </row>
    <row r="13" spans="1:13" x14ac:dyDescent="0.55000000000000004">
      <c r="A13" t="s">
        <v>116</v>
      </c>
      <c r="B13" t="s">
        <v>125</v>
      </c>
      <c r="C13" t="s">
        <v>131</v>
      </c>
      <c r="D13" t="s">
        <v>134</v>
      </c>
      <c r="E13" t="s">
        <v>27</v>
      </c>
      <c r="F13" t="s">
        <v>134</v>
      </c>
      <c r="H13">
        <v>4</v>
      </c>
      <c r="I13">
        <v>1</v>
      </c>
      <c r="J13">
        <v>1</v>
      </c>
      <c r="K13">
        <v>2</v>
      </c>
      <c r="L13">
        <v>1</v>
      </c>
      <c r="M13">
        <v>2</v>
      </c>
    </row>
    <row r="14" spans="1:13" x14ac:dyDescent="0.55000000000000004">
      <c r="A14" t="s">
        <v>117</v>
      </c>
      <c r="B14" t="s">
        <v>126</v>
      </c>
      <c r="C14" t="s">
        <v>22</v>
      </c>
      <c r="D14" t="s">
        <v>135</v>
      </c>
      <c r="E14" t="s">
        <v>58</v>
      </c>
      <c r="F14" t="s">
        <v>135</v>
      </c>
      <c r="H14">
        <v>3</v>
      </c>
      <c r="I14">
        <v>4</v>
      </c>
      <c r="J14">
        <v>1</v>
      </c>
      <c r="K14">
        <v>4</v>
      </c>
      <c r="L14">
        <v>1</v>
      </c>
      <c r="M14">
        <v>4</v>
      </c>
    </row>
    <row r="15" spans="1:13" x14ac:dyDescent="0.55000000000000004">
      <c r="H15">
        <f>AVERAGE(Table1313[lsa.tfidf])</f>
        <v>2.2000000000000002</v>
      </c>
      <c r="I15">
        <f>AVERAGE(Table1313[lsa.ent])</f>
        <v>2.4</v>
      </c>
      <c r="J15">
        <f>AVERAGE(Table1313[lsa])</f>
        <v>1.6</v>
      </c>
      <c r="K15">
        <f>AVERAGE(Table1313[log.entropy])</f>
        <v>2.8</v>
      </c>
      <c r="L15">
        <f>AVERAGE(Table1313[tf.idf])</f>
        <v>1.1000000000000001</v>
      </c>
      <c r="M15">
        <f>AVERAGE(Table1313[terme.terme])</f>
        <v>2.8</v>
      </c>
    </row>
  </sheetData>
  <mergeCells count="2">
    <mergeCell ref="A1:F1"/>
    <mergeCell ref="A2:F2"/>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CIV4510</vt:lpstr>
      <vt:lpstr>CIV1210</vt:lpstr>
      <vt:lpstr>ELE3500</vt:lpstr>
      <vt:lpstr>ELE1403</vt:lpstr>
      <vt:lpstr>IND2601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claudedb</dc:creator>
  <cp:lastModifiedBy>claudedb</cp:lastModifiedBy>
  <dcterms:created xsi:type="dcterms:W3CDTF">2018-11-21T20:50:55Z</dcterms:created>
  <dcterms:modified xsi:type="dcterms:W3CDTF">2018-11-22T22:33:00Z</dcterms:modified>
</cp:coreProperties>
</file>