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tables/table14.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https://d.docs.live.net/464c61f4079a7534/Documents/GitHub/RecSys/Project/Resultat/"/>
    </mc:Choice>
  </mc:AlternateContent>
  <xr:revisionPtr revIDLastSave="6" documentId="8_{A79F5690-4D59-49AA-87F7-25DFAA32C510}" xr6:coauthVersionLast="38" xr6:coauthVersionMax="38" xr10:uidLastSave="{387D691E-4DCC-49D0-AD34-AE0303D4455C}"/>
  <bookViews>
    <workbookView xWindow="0" yWindow="0" windowWidth="19200" windowHeight="6648" firstSheet="1" activeTab="4" xr2:uid="{D030182A-CDE3-42A1-BF6B-B30E0474A4FF}"/>
  </bookViews>
  <sheets>
    <sheet name="MTH1006" sheetId="3" r:id="rId1"/>
    <sheet name="MEC1210" sheetId="4" r:id="rId2"/>
    <sheet name="MEC2115" sheetId="5" r:id="rId3"/>
    <sheet name="INF2010" sheetId="6" r:id="rId4"/>
    <sheet name="AR320" sheetId="7" r:id="rId5"/>
    <sheet name="IND4704" sheetId="1" r:id="rId6"/>
    <sheet name="Resultat" sheetId="12" r:id="rId7"/>
    <sheet name="Analyse" sheetId="14" r:id="rId8"/>
    <sheet name="Mapping" sheetId="13" r:id="rId9"/>
    <sheet name="TFIDF" sheetId="16" r:id="rId10"/>
    <sheet name="Correlation-Termes" sheetId="17" r:id="rId11"/>
  </sheets>
  <calcPr calcId="191029"/>
  <pivotCaches>
    <pivotCache cacheId="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0" i="7" l="1"/>
  <c r="J10" i="7"/>
  <c r="K10" i="7"/>
  <c r="L10" i="7"/>
  <c r="M10" i="7"/>
  <c r="N10" i="7"/>
  <c r="H10" i="7"/>
  <c r="I10" i="6"/>
  <c r="J10" i="6"/>
  <c r="K10" i="6"/>
  <c r="L10" i="6"/>
  <c r="M10" i="6"/>
  <c r="N10" i="6"/>
  <c r="H10" i="6"/>
  <c r="I10" i="1"/>
  <c r="J10" i="1"/>
  <c r="K10" i="1"/>
  <c r="L10" i="1"/>
  <c r="M10" i="1"/>
  <c r="N10" i="1"/>
  <c r="H10" i="1"/>
  <c r="L23" i="5" l="1"/>
  <c r="M23" i="5"/>
  <c r="K23" i="5"/>
  <c r="A92" i="12" l="1"/>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62" i="12" l="1"/>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27" i="12"/>
  <c r="A28" i="12"/>
  <c r="A29" i="12"/>
  <c r="A30" i="12"/>
  <c r="A31" i="12"/>
  <c r="A22" i="12"/>
  <c r="A23" i="12"/>
  <c r="A24" i="12"/>
  <c r="A25" i="12"/>
  <c r="A26" i="12"/>
  <c r="A17" i="12"/>
  <c r="A18" i="12"/>
  <c r="A19" i="12"/>
  <c r="A20" i="12"/>
  <c r="A21" i="12"/>
  <c r="A12" i="12"/>
  <c r="A13" i="12"/>
  <c r="A14" i="12"/>
  <c r="A15" i="12"/>
  <c r="A16" i="12"/>
  <c r="A7" i="12"/>
  <c r="A8" i="12"/>
  <c r="A9" i="12"/>
  <c r="A10" i="12"/>
  <c r="A11" i="12"/>
  <c r="A6" i="12"/>
  <c r="A5" i="12"/>
  <c r="A4" i="12"/>
  <c r="A3" i="12"/>
  <c r="A2" i="12"/>
  <c r="I11" i="3" l="1"/>
  <c r="J11" i="3"/>
  <c r="K11" i="3"/>
  <c r="L11" i="3"/>
  <c r="M11" i="3"/>
  <c r="H11" i="3"/>
  <c r="I11" i="4"/>
  <c r="J11" i="4"/>
  <c r="K11" i="4"/>
  <c r="L11" i="4"/>
  <c r="M11" i="4"/>
  <c r="H11" i="4"/>
  <c r="I11" i="5"/>
  <c r="J11" i="5"/>
  <c r="K11" i="5"/>
  <c r="L11" i="5"/>
  <c r="M11" i="5"/>
  <c r="N11" i="5"/>
  <c r="H11" i="5"/>
</calcChain>
</file>

<file path=xl/sharedStrings.xml><?xml version="1.0" encoding="utf-8"?>
<sst xmlns="http://schemas.openxmlformats.org/spreadsheetml/2006/main" count="953" uniqueCount="196">
  <si>
    <t>terme.terme</t>
  </si>
  <si>
    <t>tf.idf</t>
  </si>
  <si>
    <t>log.entropy</t>
  </si>
  <si>
    <t>lsa</t>
  </si>
  <si>
    <t>lsa.tfidf</t>
  </si>
  <si>
    <t>MTH1110</t>
  </si>
  <si>
    <t>id</t>
  </si>
  <si>
    <t>Z-032</t>
  </si>
  <si>
    <t>Cours</t>
  </si>
  <si>
    <t>Rang</t>
  </si>
  <si>
    <t>Methode</t>
  </si>
  <si>
    <t>Note</t>
  </si>
  <si>
    <t>CIV4510</t>
  </si>
  <si>
    <t>Modele</t>
  </si>
  <si>
    <t>CIV1210</t>
  </si>
  <si>
    <t>ELE3500</t>
  </si>
  <si>
    <t>ELE1403</t>
  </si>
  <si>
    <t>IND2601</t>
  </si>
  <si>
    <t>lsa.ent</t>
  </si>
  <si>
    <t>MTH1115</t>
  </si>
  <si>
    <t>R-110</t>
  </si>
  <si>
    <t>AE4165</t>
  </si>
  <si>
    <t>PHS1104</t>
  </si>
  <si>
    <t>INF8007</t>
  </si>
  <si>
    <t>GCH2525</t>
  </si>
  <si>
    <t>MTH2210C</t>
  </si>
  <si>
    <t>GLQ3205</t>
  </si>
  <si>
    <t>GCH6912A</t>
  </si>
  <si>
    <t>IND1201</t>
  </si>
  <si>
    <t>INF1005A</t>
  </si>
  <si>
    <t>GCH2120</t>
  </si>
  <si>
    <t>IND6212</t>
  </si>
  <si>
    <t>IND8138</t>
  </si>
  <si>
    <t>INF1005C</t>
  </si>
  <si>
    <t>MTH2210B</t>
  </si>
  <si>
    <t>INF6500</t>
  </si>
  <si>
    <t>User</t>
  </si>
  <si>
    <t>INF4705</t>
  </si>
  <si>
    <t>Average of Note</t>
  </si>
  <si>
    <t>MEC3215</t>
  </si>
  <si>
    <t>GBM2330</t>
  </si>
  <si>
    <t>GLQ1700</t>
  </si>
  <si>
    <t>MTH0102</t>
  </si>
  <si>
    <t>MTH6414</t>
  </si>
  <si>
    <t>MTH6515</t>
  </si>
  <si>
    <t>MTH2210A</t>
  </si>
  <si>
    <t>MEC8902A</t>
  </si>
  <si>
    <t>TI030</t>
  </si>
  <si>
    <t>ELE6216</t>
  </si>
  <si>
    <t>MTH3215</t>
  </si>
  <si>
    <t>Z-031</t>
  </si>
  <si>
    <t>TitreCours: Algebre lineaire
DescriptionCours: Plan et espace euclidiens. Vecteurs geometriques du plan et de l'espace. Produits scalaire, vectoriel et mixte. Droites et plans. Espaces vectoriels, sous-espaces vectoriels, independance lineaire, base, dimension. Bases orthogonales et orthonormales, procede de Gram-Schmidt. Transformations lineaires, matrices et changement de bases. Noyau, image et rang. Systemes d'equations lineaires homogenes, non homogenes et liens avec les matrices. Valeurs propres et vecteurs propres. Diagonalisation. Formes quadratiques et matrices symetriques. Applications a la geometrie : classification des equations du second degre (coniques et quadriques).</t>
  </si>
  <si>
    <t>TitreCours: Thermodynamique
DescriptionCours: Definitions et unites: milieu continu, systeme, substance pure, etat, parametres, evolution, cycles. Formes d'energie. Principe de conservation de masse et d'energie. Reversibilite et irreversibilite. Chaleur massique. Entropie. Gaz parfait et reel. Évolutions utilisant un gaz parfait. Proprietes des substances pures : tables, diagrammes et logiciel de calcul. Analyse d'un cycle. Cycle de Carnot. Inegalite de Clausius. Second principe et production d'entropie. Cycles classiques de Rankine, Otto, Diesel et Brayton, cycles de refrigeration. Melanges non reactifs, proprietes thermodynamiques des melanges, psychrometrie.</t>
  </si>
  <si>
    <t>TitreCours: Methodes experim. et instrum. en mecanique
DescriptionCours: Concepts generaux et objectifs de la mesure. Planification d'essais. Mesurage. Chaine de mesure. Caracteristiques metrologiques des instruments. Erreur de mesure. Propagation des incertitudes. Analyse et validation des resultats de mesure. Mesures typiques en mecanique du solide et en mecanique des fluides. Description des principaux types de capteurs. Conditionneurs de signal. Instruments de lecture et d'enregistrement. Systeme informatise d'acquisition de donnees. Introduction au logiciel LabVIEW. Travaux pratiques de laboratoire et conception d'un systeme informatise d'acquisition.</t>
  </si>
  <si>
    <t>TitreCours: Structures de donnees et algorithmes
DescriptionCours: Structures de donnees sequentielles : listes, piles, files, vecteurs. Manipulation des structures de donnees sequentielles : insertion, recherche et retrait d'elements. Algorithmes de tri. Arbres binaires. Algorithmes de recherche dans un arbre. Mise en oeuvre des arbres equilibres. Files de priorite. Structures de donnees pour manipulation de texte. Algorithmes de filtrage de chaines de caracteres. Implementation de graphes. Algorithmes de parcours de graphes. Ensembles.</t>
  </si>
  <si>
    <t>TitreCours: Arodynamique II
DescriptionCours: coulement stationnaire incompressible en 2D. coulement  potentiel. Potentiel de vitesses. Fonction de courant. Singularits : sources, doublets, tourbillons. Potentiel complexe. Profils arodynamiques. Thorme de Kutta-Joukowski. Caractristiques arodynamiques des profils. Aile d'envergure finie. Thorie de la ligne portante. Viscosit. Couche limite laminaire sur une plaque plane. coulements compressibles. Onde de choc. Nombre de Mach. coulement supersonique. Arodynamique de l'hlicoptre. Thorie des hlices. Rotor d'hlicoptre.</t>
  </si>
  <si>
    <t>TitreCours: Theorie de la decision
DescriptionCours: Prise de decision industrielle. Caracteristiques, role et pratique de l'aide a la decision industrielle. Processus de decision. Erreurs-types dans la prise de decision. Collecte et validation des donnees necessaires a la prise de decision. Évaluations actuarielles de projets industriels. Évaluations et choix multicriteres, methodes AHP, Électre. Decision dans un contexte de recrutement de personnel. Decision et probleme de localisation d'une usine. Decision en environnement incertain. Methodes quantitatives d'analyse de risque. Collecte et valorisation de l'information. Decision en presence de plusieurs acteurs/decideurs. Introduction a la theorie des jeux. Équilibre de Nash. Jeux repetes. Decision et strategie d'externalisation. Decision et negociation avec les fournisseurs.</t>
  </si>
  <si>
    <t>GCH6112A</t>
  </si>
  <si>
    <t>GCH1510</t>
  </si>
  <si>
    <t>MET6208</t>
  </si>
  <si>
    <t>M-252</t>
  </si>
  <si>
    <t>GBM6125</t>
  </si>
  <si>
    <t>M-254</t>
  </si>
  <si>
    <t>ICM4316</t>
  </si>
  <si>
    <t>GBM2620</t>
  </si>
  <si>
    <t>GCH3510</t>
  </si>
  <si>
    <t>MTR2211</t>
  </si>
  <si>
    <t>AER2100</t>
  </si>
  <si>
    <t>TI360</t>
  </si>
  <si>
    <t>MEC6405</t>
  </si>
  <si>
    <t>IND1802</t>
  </si>
  <si>
    <t>MEC4115</t>
  </si>
  <si>
    <t>IFT3830</t>
  </si>
  <si>
    <t>MIN1602</t>
  </si>
  <si>
    <t>GBM8307</t>
  </si>
  <si>
    <t>PL020</t>
  </si>
  <si>
    <t>MEC4125</t>
  </si>
  <si>
    <t>R-220</t>
  </si>
  <si>
    <t>IND3304</t>
  </si>
  <si>
    <t>GCH2560</t>
  </si>
  <si>
    <t>IND6102</t>
  </si>
  <si>
    <t>INF6100</t>
  </si>
  <si>
    <t>MEC6212A</t>
  </si>
  <si>
    <t>IND6202</t>
  </si>
  <si>
    <t>LOG2810</t>
  </si>
  <si>
    <t>INF1010</t>
  </si>
  <si>
    <t>INF6953E</t>
  </si>
  <si>
    <t>MTH2402</t>
  </si>
  <si>
    <t>GU102</t>
  </si>
  <si>
    <t>GLQ3210</t>
  </si>
  <si>
    <t>SMC4566</t>
  </si>
  <si>
    <t>Z-917</t>
  </si>
  <si>
    <t>AE4300</t>
  </si>
  <si>
    <t>MEC2200</t>
  </si>
  <si>
    <t>MEC4220</t>
  </si>
  <si>
    <t>AE3300</t>
  </si>
  <si>
    <t>CIV6406</t>
  </si>
  <si>
    <t>CIV6307</t>
  </si>
  <si>
    <t>MEC6213</t>
  </si>
  <si>
    <t>CIV4340</t>
  </si>
  <si>
    <t>CIV2310</t>
  </si>
  <si>
    <t>MEC6602</t>
  </si>
  <si>
    <t>IND6106</t>
  </si>
  <si>
    <t>ELE6701A</t>
  </si>
  <si>
    <t>Z-911</t>
  </si>
  <si>
    <t>CIV3100</t>
  </si>
  <si>
    <t>ELE3005</t>
  </si>
  <si>
    <t>IND4444</t>
  </si>
  <si>
    <t>LOG3410</t>
  </si>
  <si>
    <t>IND6131</t>
  </si>
  <si>
    <t>MEC2115</t>
  </si>
  <si>
    <t>SSH5501</t>
  </si>
  <si>
    <t>IND6122</t>
  </si>
  <si>
    <t>MTH6407</t>
  </si>
  <si>
    <t>Z-831</t>
  </si>
  <si>
    <t>SSH5201</t>
  </si>
  <si>
    <t>IND6133</t>
  </si>
  <si>
    <t>INF2010</t>
  </si>
  <si>
    <t>AR320</t>
  </si>
  <si>
    <t>IND4704</t>
  </si>
  <si>
    <t>MTH1006</t>
  </si>
  <si>
    <t>MEC1210</t>
  </si>
  <si>
    <t xml:space="preserve">AVEC TF IDF avec valeurs nulles </t>
  </si>
  <si>
    <t>lsa.entropy</t>
  </si>
  <si>
    <t>MET6209</t>
  </si>
  <si>
    <t>Étiquettes de colonnes</t>
  </si>
  <si>
    <t>Étiquettes de lignes</t>
  </si>
  <si>
    <t>Total général</t>
  </si>
  <si>
    <t>CP310</t>
  </si>
  <si>
    <t>TS4600</t>
  </si>
  <si>
    <t>CP330</t>
  </si>
  <si>
    <t xml:space="preserve">Avec 100 dimensions </t>
  </si>
  <si>
    <t>Correction termes nuls</t>
  </si>
  <si>
    <t>Aucune correction</t>
  </si>
  <si>
    <t xml:space="preserve">               mots</t>
  </si>
  <si>
    <t>1              null</t>
  </si>
  <si>
    <t>2         titrecour</t>
  </si>
  <si>
    <t>3   descriptioncour</t>
  </si>
  <si>
    <t>4                de</t>
  </si>
  <si>
    <t>5                un</t>
  </si>
  <si>
    <t>6               dan</t>
  </si>
  <si>
    <t>7            analys</t>
  </si>
  <si>
    <t>8            applic</t>
  </si>
  <si>
    <t>9           concept</t>
  </si>
  <si>
    <t>10              aux</t>
  </si>
  <si>
    <t>11           system</t>
  </si>
  <si>
    <t>12         techniqu</t>
  </si>
  <si>
    <t>13          travail</t>
  </si>
  <si>
    <t>14          rapport</t>
  </si>
  <si>
    <t>15           method</t>
  </si>
  <si>
    <t>16           projet</t>
  </si>
  <si>
    <t>17              sou</t>
  </si>
  <si>
    <t>18        introduct</t>
  </si>
  <si>
    <t>19           notion</t>
  </si>
  <si>
    <t>20          gestion</t>
  </si>
  <si>
    <t>21          problem</t>
  </si>
  <si>
    <t>22          princip</t>
  </si>
  <si>
    <t>23         structur</t>
  </si>
  <si>
    <t>24             tude</t>
  </si>
  <si>
    <t>25         programm</t>
  </si>
  <si>
    <t>Top tf</t>
  </si>
  <si>
    <t xml:space="preserve">Least tf </t>
  </si>
  <si>
    <t>1       prcontraint</t>
  </si>
  <si>
    <t>2               jat</t>
  </si>
  <si>
    <t>3           surtens</t>
  </si>
  <si>
    <t>4           chausse</t>
  </si>
  <si>
    <t>5      manufacturir</t>
  </si>
  <si>
    <t>6              houl</t>
  </si>
  <si>
    <t>7               ada</t>
  </si>
  <si>
    <t>8          temporis</t>
  </si>
  <si>
    <t>9             lumir</t>
  </si>
  <si>
    <t>10              sst</t>
  </si>
  <si>
    <t>11       formabilit</t>
  </si>
  <si>
    <t>12              ctl</t>
  </si>
  <si>
    <t>13               cp</t>
  </si>
  <si>
    <t>14              cfd</t>
  </si>
  <si>
    <t>15        decrochag</t>
  </si>
  <si>
    <t>16          huileus</t>
  </si>
  <si>
    <t>17             pass</t>
  </si>
  <si>
    <t>18         cologiqu</t>
  </si>
  <si>
    <t>19             dgel</t>
  </si>
  <si>
    <t>20      arolasticit</t>
  </si>
  <si>
    <t>21   microcontrleur</t>
  </si>
  <si>
    <t>22          nerveux</t>
  </si>
  <si>
    <t>23              mef</t>
  </si>
  <si>
    <t>24   biomicrosystem</t>
  </si>
  <si>
    <t>25        diphasiqu</t>
  </si>
  <si>
    <t>Z-926</t>
  </si>
  <si>
    <t>Avant LSA (termes.termes)</t>
  </si>
  <si>
    <t>Après LSA (sur X.LSA)</t>
  </si>
  <si>
    <t xml:space="preserve">Focus sur IND </t>
  </si>
  <si>
    <t>Avec dimensions focus  MEC</t>
  </si>
  <si>
    <t>Analyse enlever log</t>
  </si>
  <si>
    <t xml:space="preserve">Dimension focus mais avec vocabulaire associé </t>
  </si>
  <si>
    <t>sont similaire si TFIDF avec valeurs nulles</t>
  </si>
  <si>
    <t xml:space="preserve">Sans Log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</si>
</sst>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000000"/>
      <name val="Lucida Console"/>
      <family val="3"/>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pivotButton="1"/>
    <xf numFmtId="0" fontId="0" fillId="0" borderId="0" xfId="0" applyNumberFormat="1"/>
    <xf numFmtId="0" fontId="0" fillId="0" borderId="0" xfId="0" applyAlignment="1">
      <alignment horizontal="left"/>
    </xf>
    <xf numFmtId="0" fontId="1" fillId="0" borderId="0" xfId="0" applyFont="1" applyAlignment="1">
      <alignment vertical="center"/>
    </xf>
    <xf numFmtId="0" fontId="1" fillId="2" borderId="0" xfId="0" applyFont="1" applyFill="1" applyAlignment="1">
      <alignment vertical="center"/>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9</xdr:col>
      <xdr:colOff>67680</xdr:colOff>
      <xdr:row>8</xdr:row>
      <xdr:rowOff>138888</xdr:rowOff>
    </xdr:to>
    <xdr:pic>
      <xdr:nvPicPr>
        <xdr:cNvPr id="2" name="Image 1">
          <a:extLst>
            <a:ext uri="{FF2B5EF4-FFF2-40B4-BE49-F238E27FC236}">
              <a16:creationId xmlns:a16="http://schemas.microsoft.com/office/drawing/2014/main" id="{1E40C94D-D907-44E6-9DBA-61CB020761EB}"/>
            </a:ext>
          </a:extLst>
        </xdr:cNvPr>
        <xdr:cNvPicPr>
          <a:picLocks noChangeAspect="1"/>
        </xdr:cNvPicPr>
      </xdr:nvPicPr>
      <xdr:blipFill>
        <a:blip xmlns:r="http://schemas.openxmlformats.org/officeDocument/2006/relationships" r:embed="rId1"/>
        <a:stretch>
          <a:fillRect/>
        </a:stretch>
      </xdr:blipFill>
      <xdr:spPr>
        <a:xfrm>
          <a:off x="0" y="182880"/>
          <a:ext cx="7200000" cy="1419048"/>
        </a:xfrm>
        <a:prstGeom prst="rect">
          <a:avLst/>
        </a:prstGeom>
      </xdr:spPr>
    </xdr:pic>
    <xdr:clientData/>
  </xdr:twoCellAnchor>
  <xdr:twoCellAnchor editAs="oneCell">
    <xdr:from>
      <xdr:col>0</xdr:col>
      <xdr:colOff>0</xdr:colOff>
      <xdr:row>14</xdr:row>
      <xdr:rowOff>0</xdr:rowOff>
    </xdr:from>
    <xdr:to>
      <xdr:col>8</xdr:col>
      <xdr:colOff>355398</xdr:colOff>
      <xdr:row>21</xdr:row>
      <xdr:rowOff>91269</xdr:rowOff>
    </xdr:to>
    <xdr:pic>
      <xdr:nvPicPr>
        <xdr:cNvPr id="3" name="Image 2">
          <a:extLst>
            <a:ext uri="{FF2B5EF4-FFF2-40B4-BE49-F238E27FC236}">
              <a16:creationId xmlns:a16="http://schemas.microsoft.com/office/drawing/2014/main" id="{1D6B16F4-BCF9-463B-B7ED-8C1B30BFD33E}"/>
            </a:ext>
          </a:extLst>
        </xdr:cNvPr>
        <xdr:cNvPicPr>
          <a:picLocks noChangeAspect="1"/>
        </xdr:cNvPicPr>
      </xdr:nvPicPr>
      <xdr:blipFill>
        <a:blip xmlns:r="http://schemas.openxmlformats.org/officeDocument/2006/relationships" r:embed="rId2"/>
        <a:stretch>
          <a:fillRect/>
        </a:stretch>
      </xdr:blipFill>
      <xdr:spPr>
        <a:xfrm>
          <a:off x="0" y="2560320"/>
          <a:ext cx="6695238" cy="13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5</xdr:col>
      <xdr:colOff>247124</xdr:colOff>
      <xdr:row>17</xdr:row>
      <xdr:rowOff>35825</xdr:rowOff>
    </xdr:to>
    <xdr:pic>
      <xdr:nvPicPr>
        <xdr:cNvPr id="2" name="Image 1">
          <a:extLst>
            <a:ext uri="{FF2B5EF4-FFF2-40B4-BE49-F238E27FC236}">
              <a16:creationId xmlns:a16="http://schemas.microsoft.com/office/drawing/2014/main" id="{A37B18E0-F06A-4114-92DE-DF53D3F4310D}"/>
            </a:ext>
          </a:extLst>
        </xdr:cNvPr>
        <xdr:cNvPicPr>
          <a:picLocks noChangeAspect="1"/>
        </xdr:cNvPicPr>
      </xdr:nvPicPr>
      <xdr:blipFill>
        <a:blip xmlns:r="http://schemas.openxmlformats.org/officeDocument/2006/relationships" r:embed="rId1"/>
        <a:stretch>
          <a:fillRect/>
        </a:stretch>
      </xdr:blipFill>
      <xdr:spPr>
        <a:xfrm>
          <a:off x="0" y="182880"/>
          <a:ext cx="4209524" cy="2961905"/>
        </a:xfrm>
        <a:prstGeom prst="rect">
          <a:avLst/>
        </a:prstGeom>
      </xdr:spPr>
    </xdr:pic>
    <xdr:clientData/>
  </xdr:twoCellAnchor>
  <xdr:twoCellAnchor editAs="oneCell">
    <xdr:from>
      <xdr:col>0</xdr:col>
      <xdr:colOff>0</xdr:colOff>
      <xdr:row>20</xdr:row>
      <xdr:rowOff>0</xdr:rowOff>
    </xdr:from>
    <xdr:to>
      <xdr:col>5</xdr:col>
      <xdr:colOff>428076</xdr:colOff>
      <xdr:row>36</xdr:row>
      <xdr:rowOff>64396</xdr:rowOff>
    </xdr:to>
    <xdr:pic>
      <xdr:nvPicPr>
        <xdr:cNvPr id="3" name="Image 2">
          <a:extLst>
            <a:ext uri="{FF2B5EF4-FFF2-40B4-BE49-F238E27FC236}">
              <a16:creationId xmlns:a16="http://schemas.microsoft.com/office/drawing/2014/main" id="{60534E76-72C9-4447-BC80-A7049AAF5C0C}"/>
            </a:ext>
          </a:extLst>
        </xdr:cNvPr>
        <xdr:cNvPicPr>
          <a:picLocks noChangeAspect="1"/>
        </xdr:cNvPicPr>
      </xdr:nvPicPr>
      <xdr:blipFill>
        <a:blip xmlns:r="http://schemas.openxmlformats.org/officeDocument/2006/relationships" r:embed="rId2"/>
        <a:stretch>
          <a:fillRect/>
        </a:stretch>
      </xdr:blipFill>
      <xdr:spPr>
        <a:xfrm>
          <a:off x="0" y="3657600"/>
          <a:ext cx="4390476" cy="299047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aël Perreault" refreshedDate="43429.633738773147" createdVersion="6" refreshedVersion="6" minRefreshableVersion="3" recordCount="180" xr:uid="{C5D11006-AA91-4232-921B-DF186D999E3E}">
  <cacheSource type="worksheet">
    <worksheetSource name="resultats"/>
  </cacheSource>
  <cacheFields count="6">
    <cacheField name="id" numFmtId="0">
      <sharedItems containsSemiMixedTypes="0" containsString="0" containsNumber="1" containsInteger="1" minValue="1" maxValue="180"/>
    </cacheField>
    <cacheField name="User" numFmtId="0">
      <sharedItems containsSemiMixedTypes="0" containsString="0" containsNumber="1" containsInteger="1" minValue="1" maxValue="2" count="2">
        <n v="2"/>
        <n v="1"/>
      </sharedItems>
    </cacheField>
    <cacheField name="Cours" numFmtId="0">
      <sharedItems/>
    </cacheField>
    <cacheField name="Rang" numFmtId="0">
      <sharedItems containsSemiMixedTypes="0" containsString="0" containsNumber="1" containsInteger="1" minValue="1" maxValue="5"/>
    </cacheField>
    <cacheField name="Methode" numFmtId="0">
      <sharedItems count="6">
        <s v="terme.terme"/>
        <s v="tf.idf"/>
        <s v="log.entropy"/>
        <s v="lsa"/>
        <s v="lsa.tfidf"/>
        <s v="lsa.ent"/>
      </sharedItems>
    </cacheField>
    <cacheField name="Note"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n v="1"/>
    <x v="0"/>
    <s v="INF2010"/>
    <n v="1"/>
    <x v="0"/>
    <n v="5"/>
  </r>
  <r>
    <n v="2"/>
    <x v="0"/>
    <s v="INF2010"/>
    <n v="2"/>
    <x v="0"/>
    <n v="4"/>
  </r>
  <r>
    <n v="3"/>
    <x v="0"/>
    <s v="INF2010"/>
    <n v="3"/>
    <x v="0"/>
    <n v="5"/>
  </r>
  <r>
    <n v="4"/>
    <x v="0"/>
    <s v="INF2010"/>
    <n v="4"/>
    <x v="0"/>
    <n v="5"/>
  </r>
  <r>
    <n v="5"/>
    <x v="0"/>
    <s v="INF2010"/>
    <n v="5"/>
    <x v="0"/>
    <n v="2"/>
  </r>
  <r>
    <n v="6"/>
    <x v="0"/>
    <s v="INF2010"/>
    <n v="1"/>
    <x v="1"/>
    <n v="5"/>
  </r>
  <r>
    <n v="7"/>
    <x v="0"/>
    <s v="INF2010"/>
    <n v="2"/>
    <x v="1"/>
    <n v="5"/>
  </r>
  <r>
    <n v="8"/>
    <x v="0"/>
    <s v="INF2010"/>
    <n v="3"/>
    <x v="1"/>
    <n v="4"/>
  </r>
  <r>
    <n v="9"/>
    <x v="0"/>
    <s v="INF2010"/>
    <n v="4"/>
    <x v="1"/>
    <n v="5"/>
  </r>
  <r>
    <n v="10"/>
    <x v="0"/>
    <s v="INF2010"/>
    <n v="5"/>
    <x v="1"/>
    <n v="1"/>
  </r>
  <r>
    <n v="11"/>
    <x v="0"/>
    <s v="INF2010"/>
    <n v="1"/>
    <x v="2"/>
    <n v="5"/>
  </r>
  <r>
    <n v="12"/>
    <x v="0"/>
    <s v="INF2010"/>
    <n v="2"/>
    <x v="2"/>
    <n v="4"/>
  </r>
  <r>
    <n v="13"/>
    <x v="0"/>
    <s v="INF2010"/>
    <n v="3"/>
    <x v="2"/>
    <n v="5"/>
  </r>
  <r>
    <n v="14"/>
    <x v="0"/>
    <s v="INF2010"/>
    <n v="4"/>
    <x v="2"/>
    <n v="5"/>
  </r>
  <r>
    <n v="15"/>
    <x v="0"/>
    <s v="INF2010"/>
    <n v="5"/>
    <x v="2"/>
    <n v="2"/>
  </r>
  <r>
    <n v="16"/>
    <x v="0"/>
    <s v="INF2010"/>
    <n v="1"/>
    <x v="3"/>
    <n v="2"/>
  </r>
  <r>
    <n v="17"/>
    <x v="0"/>
    <s v="INF2010"/>
    <n v="2"/>
    <x v="3"/>
    <n v="5"/>
  </r>
  <r>
    <n v="18"/>
    <x v="0"/>
    <s v="INF2010"/>
    <n v="3"/>
    <x v="3"/>
    <n v="5"/>
  </r>
  <r>
    <n v="19"/>
    <x v="0"/>
    <s v="INF2010"/>
    <n v="4"/>
    <x v="3"/>
    <n v="1"/>
  </r>
  <r>
    <n v="20"/>
    <x v="0"/>
    <s v="INF2010"/>
    <n v="5"/>
    <x v="3"/>
    <n v="5"/>
  </r>
  <r>
    <n v="21"/>
    <x v="0"/>
    <s v="INF2010"/>
    <n v="1"/>
    <x v="4"/>
    <n v="5"/>
  </r>
  <r>
    <n v="22"/>
    <x v="0"/>
    <s v="INF2010"/>
    <n v="2"/>
    <x v="4"/>
    <n v="5"/>
  </r>
  <r>
    <n v="23"/>
    <x v="0"/>
    <s v="INF2010"/>
    <n v="3"/>
    <x v="4"/>
    <n v="1"/>
  </r>
  <r>
    <n v="24"/>
    <x v="0"/>
    <s v="INF2010"/>
    <n v="4"/>
    <x v="4"/>
    <n v="4"/>
  </r>
  <r>
    <n v="25"/>
    <x v="0"/>
    <s v="INF2010"/>
    <n v="5"/>
    <x v="4"/>
    <n v="4"/>
  </r>
  <r>
    <n v="26"/>
    <x v="0"/>
    <s v="INF2010"/>
    <n v="1"/>
    <x v="5"/>
    <n v="5"/>
  </r>
  <r>
    <n v="27"/>
    <x v="0"/>
    <s v="INF2010"/>
    <n v="2"/>
    <x v="5"/>
    <n v="2"/>
  </r>
  <r>
    <n v="28"/>
    <x v="0"/>
    <s v="INF2010"/>
    <n v="3"/>
    <x v="5"/>
    <n v="5"/>
  </r>
  <r>
    <n v="29"/>
    <x v="0"/>
    <s v="INF2010"/>
    <n v="4"/>
    <x v="5"/>
    <n v="1"/>
  </r>
  <r>
    <n v="30"/>
    <x v="0"/>
    <s v="INF2010"/>
    <n v="5"/>
    <x v="5"/>
    <n v="5"/>
  </r>
  <r>
    <n v="31"/>
    <x v="0"/>
    <s v="AR320"/>
    <n v="1"/>
    <x v="0"/>
    <n v="5"/>
  </r>
  <r>
    <n v="32"/>
    <x v="0"/>
    <s v="AR320"/>
    <n v="2"/>
    <x v="0"/>
    <n v="5"/>
  </r>
  <r>
    <n v="33"/>
    <x v="0"/>
    <s v="AR320"/>
    <n v="3"/>
    <x v="0"/>
    <n v="5"/>
  </r>
  <r>
    <n v="34"/>
    <x v="0"/>
    <s v="AR320"/>
    <n v="4"/>
    <x v="0"/>
    <n v="5"/>
  </r>
  <r>
    <n v="35"/>
    <x v="0"/>
    <s v="AR320"/>
    <n v="5"/>
    <x v="0"/>
    <n v="5"/>
  </r>
  <r>
    <n v="36"/>
    <x v="0"/>
    <s v="AR320"/>
    <n v="1"/>
    <x v="1"/>
    <n v="5"/>
  </r>
  <r>
    <n v="37"/>
    <x v="0"/>
    <s v="AR320"/>
    <n v="2"/>
    <x v="1"/>
    <n v="5"/>
  </r>
  <r>
    <n v="38"/>
    <x v="0"/>
    <s v="AR320"/>
    <n v="3"/>
    <x v="1"/>
    <n v="5"/>
  </r>
  <r>
    <n v="39"/>
    <x v="0"/>
    <s v="AR320"/>
    <n v="4"/>
    <x v="1"/>
    <n v="1"/>
  </r>
  <r>
    <n v="40"/>
    <x v="0"/>
    <s v="AR320"/>
    <n v="5"/>
    <x v="1"/>
    <n v="2"/>
  </r>
  <r>
    <n v="41"/>
    <x v="0"/>
    <s v="AR320"/>
    <n v="1"/>
    <x v="2"/>
    <n v="5"/>
  </r>
  <r>
    <n v="42"/>
    <x v="0"/>
    <s v="AR320"/>
    <n v="2"/>
    <x v="2"/>
    <n v="5"/>
  </r>
  <r>
    <n v="43"/>
    <x v="0"/>
    <s v="AR320"/>
    <n v="3"/>
    <x v="2"/>
    <n v="5"/>
  </r>
  <r>
    <n v="44"/>
    <x v="0"/>
    <s v="AR320"/>
    <n v="4"/>
    <x v="2"/>
    <n v="5"/>
  </r>
  <r>
    <n v="45"/>
    <x v="0"/>
    <s v="AR320"/>
    <n v="5"/>
    <x v="2"/>
    <n v="5"/>
  </r>
  <r>
    <n v="46"/>
    <x v="0"/>
    <s v="AR320"/>
    <n v="1"/>
    <x v="3"/>
    <n v="5"/>
  </r>
  <r>
    <n v="47"/>
    <x v="0"/>
    <s v="AR320"/>
    <n v="2"/>
    <x v="3"/>
    <n v="5"/>
  </r>
  <r>
    <n v="48"/>
    <x v="0"/>
    <s v="AR320"/>
    <n v="3"/>
    <x v="3"/>
    <n v="5"/>
  </r>
  <r>
    <n v="49"/>
    <x v="0"/>
    <s v="AR320"/>
    <n v="4"/>
    <x v="3"/>
    <n v="5"/>
  </r>
  <r>
    <n v="50"/>
    <x v="0"/>
    <s v="AR320"/>
    <n v="5"/>
    <x v="3"/>
    <n v="5"/>
  </r>
  <r>
    <n v="51"/>
    <x v="0"/>
    <s v="AR320"/>
    <n v="1"/>
    <x v="4"/>
    <n v="5"/>
  </r>
  <r>
    <n v="52"/>
    <x v="0"/>
    <s v="AR320"/>
    <n v="2"/>
    <x v="4"/>
    <n v="5"/>
  </r>
  <r>
    <n v="53"/>
    <x v="0"/>
    <s v="AR320"/>
    <n v="3"/>
    <x v="4"/>
    <n v="5"/>
  </r>
  <r>
    <n v="54"/>
    <x v="0"/>
    <s v="AR320"/>
    <n v="4"/>
    <x v="4"/>
    <n v="5"/>
  </r>
  <r>
    <n v="55"/>
    <x v="0"/>
    <s v="AR320"/>
    <n v="5"/>
    <x v="4"/>
    <n v="5"/>
  </r>
  <r>
    <n v="56"/>
    <x v="0"/>
    <s v="AR320"/>
    <n v="1"/>
    <x v="5"/>
    <n v="5"/>
  </r>
  <r>
    <n v="57"/>
    <x v="0"/>
    <s v="AR320"/>
    <n v="2"/>
    <x v="5"/>
    <n v="5"/>
  </r>
  <r>
    <n v="58"/>
    <x v="0"/>
    <s v="AR320"/>
    <n v="3"/>
    <x v="5"/>
    <n v="5"/>
  </r>
  <r>
    <n v="59"/>
    <x v="0"/>
    <s v="AR320"/>
    <n v="4"/>
    <x v="5"/>
    <n v="5"/>
  </r>
  <r>
    <n v="60"/>
    <x v="0"/>
    <s v="AR320"/>
    <n v="5"/>
    <x v="5"/>
    <n v="5"/>
  </r>
  <r>
    <n v="61"/>
    <x v="0"/>
    <s v="IND4704"/>
    <n v="1"/>
    <x v="0"/>
    <n v="4"/>
  </r>
  <r>
    <n v="62"/>
    <x v="0"/>
    <s v="IND4704"/>
    <n v="2"/>
    <x v="0"/>
    <n v="5"/>
  </r>
  <r>
    <n v="63"/>
    <x v="0"/>
    <s v="IND4704"/>
    <n v="3"/>
    <x v="0"/>
    <n v="2"/>
  </r>
  <r>
    <n v="64"/>
    <x v="0"/>
    <s v="IND4704"/>
    <n v="4"/>
    <x v="0"/>
    <n v="2"/>
  </r>
  <r>
    <n v="65"/>
    <x v="0"/>
    <s v="IND4704"/>
    <n v="5"/>
    <x v="0"/>
    <n v="5"/>
  </r>
  <r>
    <n v="66"/>
    <x v="0"/>
    <s v="IND4704"/>
    <n v="1"/>
    <x v="1"/>
    <n v="3"/>
  </r>
  <r>
    <n v="67"/>
    <x v="0"/>
    <s v="IND4704"/>
    <n v="2"/>
    <x v="1"/>
    <n v="5"/>
  </r>
  <r>
    <n v="68"/>
    <x v="0"/>
    <s v="IND4704"/>
    <n v="3"/>
    <x v="1"/>
    <n v="1"/>
  </r>
  <r>
    <n v="69"/>
    <x v="0"/>
    <s v="IND4704"/>
    <n v="4"/>
    <x v="1"/>
    <n v="1"/>
  </r>
  <r>
    <n v="70"/>
    <x v="0"/>
    <s v="IND4704"/>
    <n v="5"/>
    <x v="1"/>
    <n v="2"/>
  </r>
  <r>
    <n v="71"/>
    <x v="0"/>
    <s v="IND4704"/>
    <n v="1"/>
    <x v="2"/>
    <n v="4"/>
  </r>
  <r>
    <n v="72"/>
    <x v="0"/>
    <s v="IND4704"/>
    <n v="2"/>
    <x v="2"/>
    <n v="5"/>
  </r>
  <r>
    <n v="73"/>
    <x v="0"/>
    <s v="IND4704"/>
    <n v="3"/>
    <x v="2"/>
    <n v="2"/>
  </r>
  <r>
    <n v="74"/>
    <x v="0"/>
    <s v="IND4704"/>
    <n v="4"/>
    <x v="2"/>
    <n v="2"/>
  </r>
  <r>
    <n v="75"/>
    <x v="0"/>
    <s v="IND4704"/>
    <n v="5"/>
    <x v="2"/>
    <n v="5"/>
  </r>
  <r>
    <n v="76"/>
    <x v="0"/>
    <s v="IND4704"/>
    <n v="1"/>
    <x v="3"/>
    <n v="1"/>
  </r>
  <r>
    <n v="77"/>
    <x v="0"/>
    <s v="IND4704"/>
    <n v="2"/>
    <x v="3"/>
    <n v="3"/>
  </r>
  <r>
    <n v="78"/>
    <x v="0"/>
    <s v="IND4704"/>
    <n v="3"/>
    <x v="3"/>
    <n v="3"/>
  </r>
  <r>
    <n v="79"/>
    <x v="0"/>
    <s v="IND4704"/>
    <n v="4"/>
    <x v="3"/>
    <n v="4"/>
  </r>
  <r>
    <n v="80"/>
    <x v="0"/>
    <s v="IND4704"/>
    <n v="5"/>
    <x v="3"/>
    <n v="2"/>
  </r>
  <r>
    <n v="81"/>
    <x v="0"/>
    <s v="IND4704"/>
    <n v="1"/>
    <x v="4"/>
    <n v="5"/>
  </r>
  <r>
    <n v="82"/>
    <x v="0"/>
    <s v="IND4704"/>
    <n v="2"/>
    <x v="4"/>
    <n v="3"/>
  </r>
  <r>
    <n v="83"/>
    <x v="0"/>
    <s v="IND4704"/>
    <n v="3"/>
    <x v="4"/>
    <n v="5"/>
  </r>
  <r>
    <n v="84"/>
    <x v="0"/>
    <s v="IND4704"/>
    <n v="4"/>
    <x v="4"/>
    <n v="5"/>
  </r>
  <r>
    <n v="85"/>
    <x v="0"/>
    <s v="IND4704"/>
    <n v="5"/>
    <x v="4"/>
    <n v="5"/>
  </r>
  <r>
    <n v="86"/>
    <x v="0"/>
    <s v="IND4704"/>
    <n v="1"/>
    <x v="5"/>
    <n v="3"/>
  </r>
  <r>
    <n v="87"/>
    <x v="0"/>
    <s v="IND4704"/>
    <n v="2"/>
    <x v="5"/>
    <n v="5"/>
  </r>
  <r>
    <n v="88"/>
    <x v="0"/>
    <s v="IND4704"/>
    <n v="3"/>
    <x v="5"/>
    <n v="3"/>
  </r>
  <r>
    <n v="89"/>
    <x v="0"/>
    <s v="IND4704"/>
    <n v="4"/>
    <x v="5"/>
    <n v="5"/>
  </r>
  <r>
    <n v="90"/>
    <x v="0"/>
    <s v="IND4704"/>
    <n v="5"/>
    <x v="5"/>
    <n v="5"/>
  </r>
  <r>
    <n v="91"/>
    <x v="1"/>
    <s v="MTH1006"/>
    <n v="1"/>
    <x v="0"/>
    <n v="5"/>
  </r>
  <r>
    <n v="92"/>
    <x v="1"/>
    <s v="MTH1006"/>
    <n v="2"/>
    <x v="0"/>
    <n v="5"/>
  </r>
  <r>
    <n v="93"/>
    <x v="1"/>
    <s v="MTH1006"/>
    <n v="3"/>
    <x v="0"/>
    <n v="2"/>
  </r>
  <r>
    <n v="94"/>
    <x v="1"/>
    <s v="MTH1006"/>
    <n v="4"/>
    <x v="0"/>
    <n v="4"/>
  </r>
  <r>
    <n v="95"/>
    <x v="1"/>
    <s v="MTH1006"/>
    <n v="5"/>
    <x v="0"/>
    <n v="5"/>
  </r>
  <r>
    <n v="96"/>
    <x v="1"/>
    <s v="MTH1006"/>
    <n v="1"/>
    <x v="1"/>
    <n v="2"/>
  </r>
  <r>
    <n v="97"/>
    <x v="1"/>
    <s v="MTH1006"/>
    <n v="2"/>
    <x v="1"/>
    <n v="5"/>
  </r>
  <r>
    <n v="98"/>
    <x v="1"/>
    <s v="MTH1006"/>
    <n v="3"/>
    <x v="1"/>
    <n v="5"/>
  </r>
  <r>
    <n v="99"/>
    <x v="1"/>
    <s v="MTH1006"/>
    <n v="4"/>
    <x v="1"/>
    <n v="5"/>
  </r>
  <r>
    <n v="100"/>
    <x v="1"/>
    <s v="MTH1006"/>
    <n v="5"/>
    <x v="1"/>
    <n v="1"/>
  </r>
  <r>
    <n v="101"/>
    <x v="1"/>
    <s v="MTH1006"/>
    <n v="1"/>
    <x v="2"/>
    <n v="5"/>
  </r>
  <r>
    <n v="102"/>
    <x v="1"/>
    <s v="MTH1006"/>
    <n v="2"/>
    <x v="2"/>
    <n v="5"/>
  </r>
  <r>
    <n v="103"/>
    <x v="1"/>
    <s v="MTH1006"/>
    <n v="3"/>
    <x v="2"/>
    <n v="2"/>
  </r>
  <r>
    <n v="104"/>
    <x v="1"/>
    <s v="MTH1006"/>
    <n v="4"/>
    <x v="2"/>
    <n v="4"/>
  </r>
  <r>
    <n v="105"/>
    <x v="1"/>
    <s v="MTH1006"/>
    <n v="5"/>
    <x v="2"/>
    <n v="5"/>
  </r>
  <r>
    <n v="106"/>
    <x v="1"/>
    <s v="MTH1006"/>
    <n v="1"/>
    <x v="3"/>
    <n v="5"/>
  </r>
  <r>
    <n v="107"/>
    <x v="1"/>
    <s v="MTH1006"/>
    <n v="2"/>
    <x v="3"/>
    <n v="5"/>
  </r>
  <r>
    <n v="108"/>
    <x v="1"/>
    <s v="MTH1006"/>
    <n v="3"/>
    <x v="3"/>
    <n v="5"/>
  </r>
  <r>
    <n v="109"/>
    <x v="1"/>
    <s v="MTH1006"/>
    <n v="4"/>
    <x v="3"/>
    <n v="5"/>
  </r>
  <r>
    <n v="110"/>
    <x v="1"/>
    <s v="MTH1006"/>
    <n v="5"/>
    <x v="3"/>
    <n v="5"/>
  </r>
  <r>
    <n v="111"/>
    <x v="1"/>
    <s v="MTH1006"/>
    <n v="1"/>
    <x v="4"/>
    <n v="5"/>
  </r>
  <r>
    <n v="112"/>
    <x v="1"/>
    <s v="MTH1006"/>
    <n v="2"/>
    <x v="4"/>
    <n v="2"/>
  </r>
  <r>
    <n v="113"/>
    <x v="1"/>
    <s v="MTH1006"/>
    <n v="3"/>
    <x v="4"/>
    <n v="1"/>
  </r>
  <r>
    <n v="114"/>
    <x v="1"/>
    <s v="MTH1006"/>
    <n v="4"/>
    <x v="4"/>
    <n v="1"/>
  </r>
  <r>
    <n v="115"/>
    <x v="1"/>
    <s v="MTH1006"/>
    <n v="5"/>
    <x v="4"/>
    <n v="4"/>
  </r>
  <r>
    <n v="116"/>
    <x v="1"/>
    <s v="MTH1006"/>
    <n v="1"/>
    <x v="5"/>
    <n v="5"/>
  </r>
  <r>
    <n v="117"/>
    <x v="1"/>
    <s v="MTH1006"/>
    <n v="2"/>
    <x v="5"/>
    <n v="5"/>
  </r>
  <r>
    <n v="118"/>
    <x v="1"/>
    <s v="MTH1006"/>
    <n v="3"/>
    <x v="5"/>
    <n v="5"/>
  </r>
  <r>
    <n v="119"/>
    <x v="1"/>
    <s v="MTH1006"/>
    <n v="4"/>
    <x v="5"/>
    <n v="5"/>
  </r>
  <r>
    <n v="120"/>
    <x v="1"/>
    <s v="MTH1006"/>
    <n v="5"/>
    <x v="5"/>
    <n v="2"/>
  </r>
  <r>
    <n v="121"/>
    <x v="1"/>
    <s v="MEC1210"/>
    <n v="1"/>
    <x v="0"/>
    <n v="4"/>
  </r>
  <r>
    <n v="122"/>
    <x v="1"/>
    <s v="MEC1210"/>
    <n v="2"/>
    <x v="0"/>
    <n v="4"/>
  </r>
  <r>
    <n v="123"/>
    <x v="1"/>
    <s v="MEC1210"/>
    <n v="3"/>
    <x v="0"/>
    <n v="5"/>
  </r>
  <r>
    <n v="124"/>
    <x v="1"/>
    <s v="MEC1210"/>
    <n v="4"/>
    <x v="0"/>
    <n v="5"/>
  </r>
  <r>
    <n v="125"/>
    <x v="1"/>
    <s v="MEC1210"/>
    <n v="5"/>
    <x v="0"/>
    <n v="5"/>
  </r>
  <r>
    <n v="126"/>
    <x v="1"/>
    <s v="MEC1210"/>
    <n v="1"/>
    <x v="1"/>
    <n v="3"/>
  </r>
  <r>
    <n v="127"/>
    <x v="1"/>
    <s v="MEC1210"/>
    <n v="2"/>
    <x v="1"/>
    <n v="1"/>
  </r>
  <r>
    <n v="128"/>
    <x v="1"/>
    <s v="MEC1210"/>
    <n v="3"/>
    <x v="1"/>
    <n v="1"/>
  </r>
  <r>
    <n v="129"/>
    <x v="1"/>
    <s v="MEC1210"/>
    <n v="4"/>
    <x v="1"/>
    <n v="1"/>
  </r>
  <r>
    <n v="130"/>
    <x v="1"/>
    <s v="MEC1210"/>
    <n v="5"/>
    <x v="1"/>
    <n v="2"/>
  </r>
  <r>
    <n v="131"/>
    <x v="1"/>
    <s v="MEC1210"/>
    <n v="1"/>
    <x v="2"/>
    <n v="4"/>
  </r>
  <r>
    <n v="132"/>
    <x v="1"/>
    <s v="MEC1210"/>
    <n v="2"/>
    <x v="2"/>
    <n v="4"/>
  </r>
  <r>
    <n v="133"/>
    <x v="1"/>
    <s v="MEC1210"/>
    <n v="3"/>
    <x v="2"/>
    <n v="5"/>
  </r>
  <r>
    <n v="134"/>
    <x v="1"/>
    <s v="MEC1210"/>
    <n v="4"/>
    <x v="2"/>
    <n v="5"/>
  </r>
  <r>
    <n v="135"/>
    <x v="1"/>
    <s v="MEC1210"/>
    <n v="5"/>
    <x v="2"/>
    <n v="5"/>
  </r>
  <r>
    <n v="136"/>
    <x v="1"/>
    <s v="MEC1210"/>
    <n v="1"/>
    <x v="3"/>
    <n v="4"/>
  </r>
  <r>
    <n v="137"/>
    <x v="1"/>
    <s v="MEC1210"/>
    <n v="2"/>
    <x v="3"/>
    <n v="4"/>
  </r>
  <r>
    <n v="138"/>
    <x v="1"/>
    <s v="MEC1210"/>
    <n v="3"/>
    <x v="3"/>
    <n v="5"/>
  </r>
  <r>
    <n v="139"/>
    <x v="1"/>
    <s v="MEC1210"/>
    <n v="4"/>
    <x v="3"/>
    <n v="5"/>
  </r>
  <r>
    <n v="140"/>
    <x v="1"/>
    <s v="MEC1210"/>
    <n v="5"/>
    <x v="3"/>
    <n v="5"/>
  </r>
  <r>
    <n v="141"/>
    <x v="1"/>
    <s v="MEC1210"/>
    <n v="1"/>
    <x v="4"/>
    <n v="5"/>
  </r>
  <r>
    <n v="142"/>
    <x v="1"/>
    <s v="MEC1210"/>
    <n v="2"/>
    <x v="4"/>
    <n v="5"/>
  </r>
  <r>
    <n v="143"/>
    <x v="1"/>
    <s v="MEC1210"/>
    <n v="3"/>
    <x v="4"/>
    <n v="4"/>
  </r>
  <r>
    <n v="144"/>
    <x v="1"/>
    <s v="MEC1210"/>
    <n v="4"/>
    <x v="4"/>
    <n v="5"/>
  </r>
  <r>
    <n v="145"/>
    <x v="1"/>
    <s v="MEC1210"/>
    <n v="5"/>
    <x v="4"/>
    <n v="5"/>
  </r>
  <r>
    <n v="146"/>
    <x v="1"/>
    <s v="MEC1210"/>
    <n v="1"/>
    <x v="5"/>
    <n v="4"/>
  </r>
  <r>
    <n v="147"/>
    <x v="1"/>
    <s v="MEC1210"/>
    <n v="2"/>
    <x v="5"/>
    <n v="4"/>
  </r>
  <r>
    <n v="148"/>
    <x v="1"/>
    <s v="MEC1210"/>
    <n v="3"/>
    <x v="5"/>
    <n v="5"/>
  </r>
  <r>
    <n v="149"/>
    <x v="1"/>
    <s v="MEC1210"/>
    <n v="4"/>
    <x v="5"/>
    <n v="5"/>
  </r>
  <r>
    <n v="150"/>
    <x v="1"/>
    <s v="MEC1210"/>
    <n v="5"/>
    <x v="5"/>
    <n v="5"/>
  </r>
  <r>
    <n v="151"/>
    <x v="1"/>
    <s v="MEC2115"/>
    <n v="1"/>
    <x v="0"/>
    <n v="4"/>
  </r>
  <r>
    <n v="152"/>
    <x v="1"/>
    <s v="MEC2115"/>
    <n v="2"/>
    <x v="0"/>
    <n v="5"/>
  </r>
  <r>
    <n v="153"/>
    <x v="1"/>
    <s v="MEC2115"/>
    <n v="3"/>
    <x v="0"/>
    <n v="5"/>
  </r>
  <r>
    <n v="154"/>
    <x v="1"/>
    <s v="MEC2115"/>
    <n v="4"/>
    <x v="0"/>
    <n v="3"/>
  </r>
  <r>
    <n v="155"/>
    <x v="1"/>
    <s v="MEC2115"/>
    <n v="5"/>
    <x v="0"/>
    <n v="1"/>
  </r>
  <r>
    <n v="156"/>
    <x v="1"/>
    <s v="MEC2115"/>
    <n v="1"/>
    <x v="1"/>
    <n v="4"/>
  </r>
  <r>
    <n v="157"/>
    <x v="1"/>
    <s v="MEC2115"/>
    <n v="2"/>
    <x v="1"/>
    <n v="3"/>
  </r>
  <r>
    <n v="158"/>
    <x v="1"/>
    <s v="MEC2115"/>
    <n v="3"/>
    <x v="1"/>
    <n v="1"/>
  </r>
  <r>
    <n v="159"/>
    <x v="1"/>
    <s v="MEC2115"/>
    <n v="4"/>
    <x v="1"/>
    <n v="3"/>
  </r>
  <r>
    <n v="160"/>
    <x v="1"/>
    <s v="MEC2115"/>
    <n v="5"/>
    <x v="1"/>
    <n v="1"/>
  </r>
  <r>
    <n v="161"/>
    <x v="1"/>
    <s v="MEC2115"/>
    <n v="1"/>
    <x v="2"/>
    <n v="4"/>
  </r>
  <r>
    <n v="162"/>
    <x v="1"/>
    <s v="MEC2115"/>
    <n v="2"/>
    <x v="2"/>
    <n v="5"/>
  </r>
  <r>
    <n v="163"/>
    <x v="1"/>
    <s v="MEC2115"/>
    <n v="3"/>
    <x v="2"/>
    <n v="5"/>
  </r>
  <r>
    <n v="164"/>
    <x v="1"/>
    <s v="MEC2115"/>
    <n v="4"/>
    <x v="2"/>
    <n v="3"/>
  </r>
  <r>
    <n v="165"/>
    <x v="1"/>
    <s v="MEC2115"/>
    <n v="5"/>
    <x v="2"/>
    <n v="1"/>
  </r>
  <r>
    <n v="166"/>
    <x v="1"/>
    <s v="MEC2115"/>
    <n v="1"/>
    <x v="3"/>
    <n v="4"/>
  </r>
  <r>
    <n v="167"/>
    <x v="1"/>
    <s v="MEC2115"/>
    <n v="2"/>
    <x v="3"/>
    <n v="5"/>
  </r>
  <r>
    <n v="168"/>
    <x v="1"/>
    <s v="MEC2115"/>
    <n v="3"/>
    <x v="3"/>
    <n v="1"/>
  </r>
  <r>
    <n v="169"/>
    <x v="1"/>
    <s v="MEC2115"/>
    <n v="4"/>
    <x v="3"/>
    <n v="5"/>
  </r>
  <r>
    <n v="170"/>
    <x v="1"/>
    <s v="MEC2115"/>
    <n v="5"/>
    <x v="3"/>
    <n v="5"/>
  </r>
  <r>
    <n v="171"/>
    <x v="1"/>
    <s v="MEC2115"/>
    <n v="1"/>
    <x v="4"/>
    <n v="1"/>
  </r>
  <r>
    <n v="172"/>
    <x v="1"/>
    <s v="MEC2115"/>
    <n v="2"/>
    <x v="4"/>
    <n v="1"/>
  </r>
  <r>
    <n v="173"/>
    <x v="1"/>
    <s v="MEC2115"/>
    <n v="3"/>
    <x v="4"/>
    <n v="2"/>
  </r>
  <r>
    <n v="174"/>
    <x v="1"/>
    <s v="MEC2115"/>
    <n v="4"/>
    <x v="4"/>
    <n v="2"/>
  </r>
  <r>
    <n v="175"/>
    <x v="1"/>
    <s v="MEC2115"/>
    <n v="5"/>
    <x v="4"/>
    <n v="1"/>
  </r>
  <r>
    <n v="176"/>
    <x v="1"/>
    <s v="MEC2115"/>
    <n v="1"/>
    <x v="5"/>
    <n v="4"/>
  </r>
  <r>
    <n v="177"/>
    <x v="1"/>
    <s v="MEC2115"/>
    <n v="2"/>
    <x v="5"/>
    <n v="2"/>
  </r>
  <r>
    <n v="178"/>
    <x v="1"/>
    <s v="MEC2115"/>
    <n v="3"/>
    <x v="5"/>
    <n v="3"/>
  </r>
  <r>
    <n v="179"/>
    <x v="1"/>
    <s v="MEC2115"/>
    <n v="4"/>
    <x v="5"/>
    <n v="5"/>
  </r>
  <r>
    <n v="180"/>
    <x v="1"/>
    <s v="MEC2115"/>
    <n v="5"/>
    <x v="5"/>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85561C-D051-4A75-ADE0-04B171AA352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D9" firstHeaderRow="1" firstDataRow="2" firstDataCol="1"/>
  <pivotFields count="6">
    <pivotField showAll="0"/>
    <pivotField axis="axisCol" showAll="0">
      <items count="3">
        <item x="1"/>
        <item x="0"/>
        <item t="default"/>
      </items>
    </pivotField>
    <pivotField showAll="0"/>
    <pivotField showAll="0"/>
    <pivotField axis="axisRow" showAll="0">
      <items count="7">
        <item x="2"/>
        <item x="3"/>
        <item x="5"/>
        <item x="4"/>
        <item x="0"/>
        <item x="1"/>
        <item t="default"/>
      </items>
    </pivotField>
    <pivotField dataField="1" showAll="0"/>
  </pivotFields>
  <rowFields count="1">
    <field x="4"/>
  </rowFields>
  <rowItems count="7">
    <i>
      <x/>
    </i>
    <i>
      <x v="1"/>
    </i>
    <i>
      <x v="2"/>
    </i>
    <i>
      <x v="3"/>
    </i>
    <i>
      <x v="4"/>
    </i>
    <i>
      <x v="5"/>
    </i>
    <i t="grand">
      <x/>
    </i>
  </rowItems>
  <colFields count="1">
    <field x="1"/>
  </colFields>
  <colItems count="3">
    <i>
      <x/>
    </i>
    <i>
      <x v="1"/>
    </i>
    <i t="grand">
      <x/>
    </i>
  </colItems>
  <dataFields count="1">
    <dataField name="Average of Note" fld="5"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AB4B97-80A0-4B2B-84D9-2A8B4477D768}" name="Table14" displayName="Table14" ref="A4:F9" totalsRowShown="0">
  <autoFilter ref="A4:F9" xr:uid="{DFC80943-10AB-44FE-B33F-32650A9B2CE6}"/>
  <tableColumns count="6">
    <tableColumn id="1" xr3:uid="{C067E2D5-BC8D-448E-ACB9-3B0ADFF5737D}" name="terme.terme"/>
    <tableColumn id="2" xr3:uid="{EB329F2F-B080-47C0-A233-FDB5B3159E3C}" name="tf.idf"/>
    <tableColumn id="3" xr3:uid="{6CB99751-F4A5-4849-A3A0-7718F1FA5A14}" name="log.entropy"/>
    <tableColumn id="4" xr3:uid="{57BFB537-9535-423F-8B93-11D9151622A4}" name="lsa"/>
    <tableColumn id="5" xr3:uid="{859649B1-7C3B-4DEB-9CAA-A58470A645D2}" name="lsa.ent"/>
    <tableColumn id="6" xr3:uid="{63D324B8-8C58-483E-94E9-70F8B9700DA2}" name="lsa.tfidf"/>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FA2CBE9-48F1-4F0A-BBC6-3BBD5EA8D9C0}" name="Table1313" displayName="Table1313" ref="H4:N10" totalsRowCount="1">
  <autoFilter ref="H4:N9" xr:uid="{7E3B5166-5BA5-4995-83D2-E13B5FC9F597}"/>
  <tableColumns count="7">
    <tableColumn id="1" xr3:uid="{0090C455-DBD3-44B1-BD2A-E3000652B3CD}" name="terme.terme" totalsRowFunction="custom">
      <totalsRowFormula>AVERAGE(Table1313[terme.terme])</totalsRowFormula>
    </tableColumn>
    <tableColumn id="2" xr3:uid="{2B6FC2F1-3B1E-4DCF-B588-5BEA0A745F61}" name="tf.idf" totalsRowFunction="custom">
      <totalsRowFormula>AVERAGE(Table1313[tf.idf])</totalsRowFormula>
    </tableColumn>
    <tableColumn id="3" xr3:uid="{D1DE3387-54BD-4CCD-8F3B-483379E96265}" name="log.entropy" totalsRowFunction="custom">
      <totalsRowFormula>AVERAGE(Table1313[log.entropy])</totalsRowFormula>
    </tableColumn>
    <tableColumn id="4" xr3:uid="{576A503C-7017-4188-B7BE-ECD61A1964E3}" name="lsa" totalsRowFunction="custom">
      <totalsRowFormula>AVERAGE(Table1313[lsa])</totalsRowFormula>
    </tableColumn>
    <tableColumn id="5" xr3:uid="{EBE0880C-1BED-4B16-A274-12631B376055}" name="lsa.ent" totalsRowFunction="custom">
      <totalsRowFormula>AVERAGE(Table1313[lsa.ent])</totalsRowFormula>
    </tableColumn>
    <tableColumn id="6" xr3:uid="{9542A68C-6A25-4215-AF54-52C01CBE5F0D}" name="lsa.tfidf" totalsRowFunction="custom">
      <totalsRowFormula>AVERAGE(Table1313[lsa.tfidf])</totalsRowFormula>
    </tableColumn>
    <tableColumn id="7" xr3:uid="{BC5A318F-B735-4595-9C19-91E14A931577}" name="Rang" totalsRowFunction="custom">
      <totalsRowFormula>AVERAGE(Table1313[Rang])</totalsRowFormula>
    </tableColumn>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165683-569E-4763-8202-84FFDDCF7673}" name="Table1" displayName="Table1" ref="A4:F9" totalsRowShown="0">
  <autoFilter ref="A4:F9" xr:uid="{A9A48E28-4461-4C20-84C6-F99CE13B48AE}"/>
  <tableColumns count="6">
    <tableColumn id="1" xr3:uid="{DDA5DDC7-027C-4B82-82B2-7627EC11DD52}" name="terme.terme"/>
    <tableColumn id="2" xr3:uid="{F6C200DA-042C-4E4E-B3C4-4E0EE0EA0373}" name="tf.idf"/>
    <tableColumn id="3" xr3:uid="{34F815F8-FFA3-46F5-8C8E-C7E7CEE58932}" name="log.entropy"/>
    <tableColumn id="4" xr3:uid="{A2CBC3EC-A28B-41BA-8E27-657B129B80FA}" name="lsa"/>
    <tableColumn id="5" xr3:uid="{48B0CA1F-8E95-4DBB-99F0-AD71E662A86A}" name="lsa.ent"/>
    <tableColumn id="6" xr3:uid="{D02B8BF9-2ED4-4E70-93EE-2AA5FD4911CF}" name="lsa.tfidf"/>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DBAC48-F4C6-4129-B87F-5C5A4C46AB4E}" name="Table13" displayName="Table13" ref="H4:N10" totalsRowCount="1">
  <autoFilter ref="H4:N9" xr:uid="{D5AF45BE-0B29-4C41-BE05-EF2E62D6FD9A}"/>
  <tableColumns count="7">
    <tableColumn id="1" xr3:uid="{660D57DD-5A72-4DBA-88A0-52B6C2E3E4FC}" name="terme.terme" totalsRowFunction="custom">
      <totalsRowFormula>AVERAGE(Table13[terme.terme])</totalsRowFormula>
    </tableColumn>
    <tableColumn id="2" xr3:uid="{2FE39CE9-EA4D-4E3E-B19B-E5413BF82645}" name="tf.idf" totalsRowFunction="custom">
      <totalsRowFormula>AVERAGE(Table13[tf.idf])</totalsRowFormula>
    </tableColumn>
    <tableColumn id="3" xr3:uid="{0DC5F413-9C7A-4BA2-AC23-3F072C51F661}" name="log.entropy" totalsRowFunction="custom">
      <totalsRowFormula>AVERAGE(Table13[log.entropy])</totalsRowFormula>
    </tableColumn>
    <tableColumn id="4" xr3:uid="{17404F96-00E3-4492-AFDA-CDBABF69C8B2}" name="lsa" totalsRowFunction="custom">
      <totalsRowFormula>AVERAGE(Table13[lsa])</totalsRowFormula>
    </tableColumn>
    <tableColumn id="5" xr3:uid="{4C44B8C0-BEF7-453F-937A-0FBECA3D512C}" name="lsa.ent" totalsRowFunction="custom">
      <totalsRowFormula>AVERAGE(Table13[lsa.ent])</totalsRowFormula>
    </tableColumn>
    <tableColumn id="6" xr3:uid="{15B4A552-1B2A-4A8C-A217-C2E74C27BA62}" name="lsa.tfidf" totalsRowFunction="custom">
      <totalsRowFormula>AVERAGE(Table13[lsa.tfidf])</totalsRowFormula>
    </tableColumn>
    <tableColumn id="7" xr3:uid="{AF9B1A0F-A1EE-4ACD-BCFC-5D7B42983124}" name="Rang" totalsRowFunction="custom">
      <totalsRowFormula>AVERAGE(Table13[Rang])</totalsRowFormula>
    </tableColumn>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BF9DD66-AD1B-4D66-B72C-B1C00E8CD6CB}" name="resultats" displayName="resultats" ref="A1:F181" totalsRowShown="0">
  <autoFilter ref="A1:F181" xr:uid="{47F141B5-45CD-4665-A9C3-1AA52A3C34E7}"/>
  <tableColumns count="6">
    <tableColumn id="1" xr3:uid="{64DD2EDC-12DE-48C0-A867-7C817F4ED21F}" name="id">
      <calculatedColumnFormula>ROW()-1</calculatedColumnFormula>
    </tableColumn>
    <tableColumn id="6" xr3:uid="{F8AC2AB0-4A80-4DE9-9871-4D436CB9386F}" name="User"/>
    <tableColumn id="2" xr3:uid="{52BB146A-D684-4525-95C2-863A85AAC960}" name="Cours"/>
    <tableColumn id="3" xr3:uid="{26848456-897C-49DA-AF7B-28DA308FF60B}" name="Rang"/>
    <tableColumn id="4" xr3:uid="{C5D9F88A-0740-4273-804E-5917510FF111}" name="Methode"/>
    <tableColumn id="5" xr3:uid="{D1FDA2DC-766B-453C-AF1D-51798704C21E}" name="Note"/>
  </tableColumns>
  <tableStyleInfo name="TableStyleMedium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3ABF55D-56CB-407A-8134-E5C8A8421A0B}" name="Table24" displayName="Table24" ref="A1:C31" totalsRowShown="0">
  <autoFilter ref="A1:C31" xr:uid="{55E4568B-5115-4AAF-B58B-718ED01B2FEE}"/>
  <tableColumns count="3">
    <tableColumn id="1" xr3:uid="{9CBCA9CC-FE3F-4517-A54D-F158B8E90C60}" name="Cours"/>
    <tableColumn id="2" xr3:uid="{B54DFD6A-4E72-439A-82A2-86276D80F9FE}" name="Modele"/>
    <tableColumn id="3" xr3:uid="{5831440E-C7EB-4D1B-9089-8AA4B9598254}" name="Methode"/>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4B6E8D-AEBC-4EBB-88E6-2D7B3D4C2962}" name="Table135" displayName="Table135" ref="H4:N9" totalsRowShown="0">
  <autoFilter ref="H4:N9" xr:uid="{C25B5BD3-E588-45E4-8336-41F2CB63249F}"/>
  <tableColumns count="7">
    <tableColumn id="1" xr3:uid="{1A0FCF15-D713-46C3-ACAB-4705671FDAAB}" name="terme.terme"/>
    <tableColumn id="2" xr3:uid="{222FBB45-C264-45F8-A4E8-F020F00F656A}" name="tf.idf"/>
    <tableColumn id="3" xr3:uid="{198FE8E2-6DF5-4630-BC64-0F19B533CC5C}" name="log.entropy"/>
    <tableColumn id="4" xr3:uid="{AABE154A-8D7E-44B1-951F-8E78EBAB74B7}" name="lsa"/>
    <tableColumn id="5" xr3:uid="{A7A0DB74-4913-42F9-82E8-4EFD8DD2E5E8}" name="lsa.ent"/>
    <tableColumn id="6" xr3:uid="{82680DD9-EC98-401E-B208-BEB2194C6DF7}" name="lsa.tfidf"/>
    <tableColumn id="7" xr3:uid="{5E65DFD0-5427-44CB-8283-15A5A8336767}" name="Rang"/>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9AA9AF-CF9B-4EFF-97D9-6A356AAA4873}" name="Table16" displayName="Table16" ref="A4:F9" totalsRowShown="0">
  <autoFilter ref="A4:F9" xr:uid="{5EEA42A4-47E6-466F-B60F-BD9A3BC110B9}"/>
  <tableColumns count="6">
    <tableColumn id="1" xr3:uid="{0E58F3F6-3FFF-4D85-9BAB-E6F17C9E2F06}" name="terme.terme"/>
    <tableColumn id="2" xr3:uid="{F280381B-F79D-4F1F-BAA4-18D04A3CE23D}" name="tf.idf"/>
    <tableColumn id="3" xr3:uid="{E9DB5242-72F2-4223-917E-5977F965F3C2}" name="log.entropy"/>
    <tableColumn id="4" xr3:uid="{8F32766D-3FB8-4AA7-AB31-09B77546EA25}" name="lsa"/>
    <tableColumn id="5" xr3:uid="{58D5D66C-9DED-4CDD-805A-43B97EB73C7D}" name="lsa.ent"/>
    <tableColumn id="6" xr3:uid="{629F30F5-2934-4868-80C4-D979DDFBA49B}" name="lsa.tfidf"/>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1D4462-35FB-4FD0-AE9E-677D65F36B6C}" name="Table137" displayName="Table137" ref="H4:N9" totalsRowShown="0">
  <autoFilter ref="H4:N9" xr:uid="{DC1CA561-23BD-4D1C-80AF-5B618342C599}"/>
  <tableColumns count="7">
    <tableColumn id="1" xr3:uid="{3398059D-0EB1-4A09-858E-FBE4DF08C6A2}" name="terme.terme"/>
    <tableColumn id="2" xr3:uid="{1D9949B2-D1BC-4C9F-BC74-03C79C21DF28}" name="tf.idf"/>
    <tableColumn id="3" xr3:uid="{3361CD8E-762A-4576-B4D2-3A97FD3567D2}" name="log.entropy"/>
    <tableColumn id="4" xr3:uid="{F08B1325-FBE1-4996-9403-CBCF0D6E2C77}" name="lsa"/>
    <tableColumn id="5" xr3:uid="{3AF1264A-2BEB-4C37-94A0-D6C7C5F18703}" name="lsa.ent"/>
    <tableColumn id="6" xr3:uid="{94B4E996-9199-486E-AEE4-9C566B916459}" name="lsa.tfidf"/>
    <tableColumn id="7" xr3:uid="{53C8F3BF-E0CD-450E-AEC8-A4FA6724B454}" name="Rang"/>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F16E17-ECED-4648-9C17-FE102250CD42}" name="Table18" displayName="Table18" ref="A4:F9" totalsRowShown="0">
  <autoFilter ref="A4:F9" xr:uid="{7DED037E-DDD6-4738-BF5D-36842AC926B6}"/>
  <tableColumns count="6">
    <tableColumn id="1" xr3:uid="{23870640-5CCC-42E7-BC4D-315570208A6F}" name="terme.terme"/>
    <tableColumn id="2" xr3:uid="{AF59E753-DCC3-46CA-BA13-D5B2BF8A81A0}" name="tf.idf"/>
    <tableColumn id="3" xr3:uid="{63EB05D3-6A3F-4F45-B4BC-9A81B68BA877}" name="log.entropy"/>
    <tableColumn id="4" xr3:uid="{ABF49F34-0A8D-48D1-A318-19B4FB3F7CF0}" name="lsa"/>
    <tableColumn id="5" xr3:uid="{4901EB73-B074-48A0-9A09-AC5F8DD692EB}" name="lsa.ent"/>
    <tableColumn id="6" xr3:uid="{0CE903B2-60E0-421A-9FEF-1E4A3C501EB7}" name="lsa.tfidf"/>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0FA958F-15E3-4EA0-9547-8FDFA046E29D}" name="Table139" displayName="Table139" ref="H4:N9" totalsRowShown="0">
  <autoFilter ref="H4:N9" xr:uid="{FA72F623-94F0-4489-A254-FADB2FA7BEDA}"/>
  <tableColumns count="7">
    <tableColumn id="1" xr3:uid="{9809FBBF-BA91-4510-BA9A-53D9F6DDB3B7}" name="terme.terme"/>
    <tableColumn id="2" xr3:uid="{AD49FBFA-BF1D-4981-B4CB-5B3C343CA99D}" name="tf.idf"/>
    <tableColumn id="3" xr3:uid="{2730D039-373B-4089-AF17-2354FF9750BE}" name="log.entropy"/>
    <tableColumn id="4" xr3:uid="{548CC673-8786-4A7D-89B0-6E8F2D8B2215}" name="lsa"/>
    <tableColumn id="5" xr3:uid="{ACBCCDCC-50B0-4B77-B516-DD66D05D32FB}" name="lsa.ent"/>
    <tableColumn id="6" xr3:uid="{E9AE6441-1BA1-4D07-B1BC-D507AB1928BB}" name="lsa.tfidf"/>
    <tableColumn id="7" xr3:uid="{D74BB6C0-E37F-4921-A1BA-9F2856548B7D}" name="Rang"/>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71828BC-9C9B-4DC5-B652-BD326A1CC246}" name="Table110" displayName="Table110" ref="A4:F9" totalsRowShown="0">
  <autoFilter ref="A4:F9" xr:uid="{3574796D-BB11-45E8-BBDB-550AF5F18C6B}"/>
  <tableColumns count="6">
    <tableColumn id="1" xr3:uid="{FA219662-007D-486C-815E-C5D2D2F27306}" name="terme.terme"/>
    <tableColumn id="2" xr3:uid="{736AA4F6-28EC-484B-A760-4A804D9A7303}" name="tf.idf"/>
    <tableColumn id="3" xr3:uid="{18F150CF-E577-4D18-AA2F-FE334D8AC4A5}" name="log.entropy"/>
    <tableColumn id="4" xr3:uid="{03C777E6-3832-4F7F-9065-1E6720DAC501}" name="lsa"/>
    <tableColumn id="5" xr3:uid="{CB14CE09-E155-49BA-BBD2-35756F1CF1D8}" name="lsa.ent"/>
    <tableColumn id="6" xr3:uid="{B4160AD4-FC67-4BD2-BFDA-2188152F3F97}" name="lsa.tfidf"/>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9A4C189-2AD9-44D3-84BA-E75C21297D22}" name="Table1311" displayName="Table1311" ref="H4:N10" totalsRowCount="1">
  <autoFilter ref="H4:N9" xr:uid="{E6EF177C-C1D0-4122-B27A-1FC9A66FA76F}"/>
  <tableColumns count="7">
    <tableColumn id="1" xr3:uid="{1103F947-D254-42A7-8A3E-D44DDA6B44B7}" name="terme.terme" totalsRowFunction="custom">
      <totalsRowFormula>AVERAGE(Table1311[terme.terme])</totalsRowFormula>
    </tableColumn>
    <tableColumn id="2" xr3:uid="{D1919D9E-3965-465C-82AC-DB09F0CA62B9}" name="tf.idf" totalsRowFunction="custom">
      <totalsRowFormula>AVERAGE(Table1311[tf.idf])</totalsRowFormula>
    </tableColumn>
    <tableColumn id="3" xr3:uid="{EF710F0B-618A-4ECB-879F-3BC1074C74B4}" name="log.entropy" totalsRowFunction="custom">
      <totalsRowFormula>AVERAGE(Table1311[log.entropy])</totalsRowFormula>
    </tableColumn>
    <tableColumn id="4" xr3:uid="{5710B80B-92C2-4BAB-AA9E-69DFA54E6D60}" name="lsa" totalsRowFunction="custom">
      <totalsRowFormula>AVERAGE(Table1311[lsa])</totalsRowFormula>
    </tableColumn>
    <tableColumn id="5" xr3:uid="{0841EE54-C268-47BE-B00D-3F98E6A66910}" name="lsa.ent" totalsRowFunction="custom">
      <totalsRowFormula>AVERAGE(Table1311[lsa.ent])</totalsRowFormula>
    </tableColumn>
    <tableColumn id="6" xr3:uid="{538779F1-2E5E-434F-A505-19BF819E4EE5}" name="lsa.tfidf" totalsRowFunction="custom">
      <totalsRowFormula>AVERAGE(Table1311[lsa.tfidf])</totalsRowFormula>
    </tableColumn>
    <tableColumn id="7" xr3:uid="{3EDD7EA4-25A4-4EB6-BDA2-87DB3123CA8B}" name="Rang" totalsRowFunction="custom">
      <totalsRowFormula>AVERAGE(Table1311[Rang])</totalsRowFormula>
    </tableColumn>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32EFED-1A11-45EB-BE77-DB3211EA2EEA}" name="Table112" displayName="Table112" ref="A4:F9" totalsRowShown="0">
  <autoFilter ref="A4:F9" xr:uid="{8F196F92-DBC8-4D7A-88DB-5CE1FF4FC6CD}"/>
  <tableColumns count="6">
    <tableColumn id="1" xr3:uid="{F1E16796-DDAF-46B3-AE0C-2DB0F951BE6E}" name="terme.terme"/>
    <tableColumn id="2" xr3:uid="{E37D8C94-C761-41BD-9A70-85BD58E6C3CA}" name="tf.idf"/>
    <tableColumn id="3" xr3:uid="{A6969940-206C-4192-B792-2DB218259762}" name="log.entropy"/>
    <tableColumn id="4" xr3:uid="{B600D956-FFD4-4417-9AC8-C15ECAC9DB3A}" name="lsa"/>
    <tableColumn id="5" xr3:uid="{6D20E3FB-7D1D-4905-9BE8-D1068A267E02}" name="lsa.ent"/>
    <tableColumn id="6" xr3:uid="{B9300061-0BDC-40F1-BC62-B3510EF3304E}" name="lsa.tfidf"/>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75CE3-C5DE-4132-B6B7-199C55931189}">
  <dimension ref="A2:N11"/>
  <sheetViews>
    <sheetView topLeftCell="B1" zoomScale="85" zoomScaleNormal="85" workbookViewId="0">
      <selection activeCell="J18" sqref="J18"/>
    </sheetView>
  </sheetViews>
  <sheetFormatPr baseColWidth="10" defaultColWidth="8.88671875" defaultRowHeight="14.4" x14ac:dyDescent="0.3"/>
  <cols>
    <col min="1" max="1" width="11.88671875" customWidth="1"/>
  </cols>
  <sheetData>
    <row r="2" spans="1:14" s="1" customFormat="1" ht="115.8" customHeight="1" x14ac:dyDescent="0.3">
      <c r="A2" s="7" t="s">
        <v>51</v>
      </c>
      <c r="B2" s="7"/>
      <c r="C2" s="7"/>
      <c r="D2" s="7"/>
      <c r="E2" s="7"/>
      <c r="F2" s="7"/>
    </row>
    <row r="4" spans="1:14" x14ac:dyDescent="0.3">
      <c r="A4" t="s">
        <v>0</v>
      </c>
      <c r="B4" t="s">
        <v>1</v>
      </c>
      <c r="C4" t="s">
        <v>2</v>
      </c>
      <c r="D4" t="s">
        <v>3</v>
      </c>
      <c r="E4" t="s">
        <v>18</v>
      </c>
      <c r="F4" t="s">
        <v>4</v>
      </c>
      <c r="H4" t="s">
        <v>0</v>
      </c>
      <c r="I4" t="s">
        <v>1</v>
      </c>
      <c r="J4" t="s">
        <v>2</v>
      </c>
      <c r="K4" t="s">
        <v>3</v>
      </c>
      <c r="L4" t="s">
        <v>18</v>
      </c>
      <c r="M4" t="s">
        <v>4</v>
      </c>
      <c r="N4" t="s">
        <v>9</v>
      </c>
    </row>
    <row r="5" spans="1:14" x14ac:dyDescent="0.3">
      <c r="A5" t="s">
        <v>42</v>
      </c>
      <c r="B5" t="s">
        <v>43</v>
      </c>
      <c r="C5" t="s">
        <v>42</v>
      </c>
      <c r="D5" t="s">
        <v>42</v>
      </c>
      <c r="E5" t="s">
        <v>34</v>
      </c>
      <c r="F5" t="s">
        <v>42</v>
      </c>
      <c r="H5">
        <v>5</v>
      </c>
      <c r="I5">
        <v>2</v>
      </c>
      <c r="J5">
        <v>5</v>
      </c>
      <c r="K5">
        <v>5</v>
      </c>
      <c r="L5">
        <v>5</v>
      </c>
      <c r="M5">
        <v>5</v>
      </c>
      <c r="N5">
        <v>1</v>
      </c>
    </row>
    <row r="6" spans="1:14" x14ac:dyDescent="0.3">
      <c r="A6" t="s">
        <v>7</v>
      </c>
      <c r="B6" t="s">
        <v>25</v>
      </c>
      <c r="C6" t="s">
        <v>7</v>
      </c>
      <c r="D6" t="s">
        <v>5</v>
      </c>
      <c r="E6" t="s">
        <v>30</v>
      </c>
      <c r="F6" t="s">
        <v>5</v>
      </c>
      <c r="H6">
        <v>5</v>
      </c>
      <c r="I6">
        <v>5</v>
      </c>
      <c r="J6">
        <v>5</v>
      </c>
      <c r="K6">
        <v>5</v>
      </c>
      <c r="L6">
        <v>2</v>
      </c>
      <c r="M6">
        <v>5</v>
      </c>
      <c r="N6">
        <v>2</v>
      </c>
    </row>
    <row r="7" spans="1:14" x14ac:dyDescent="0.3">
      <c r="A7" t="s">
        <v>30</v>
      </c>
      <c r="B7" t="s">
        <v>44</v>
      </c>
      <c r="C7" t="s">
        <v>30</v>
      </c>
      <c r="D7" t="s">
        <v>45</v>
      </c>
      <c r="E7" t="s">
        <v>41</v>
      </c>
      <c r="F7" t="s">
        <v>7</v>
      </c>
      <c r="H7">
        <v>2</v>
      </c>
      <c r="I7">
        <v>5</v>
      </c>
      <c r="J7">
        <v>2</v>
      </c>
      <c r="K7">
        <v>5</v>
      </c>
      <c r="L7">
        <v>1</v>
      </c>
      <c r="M7">
        <v>5</v>
      </c>
      <c r="N7">
        <v>3</v>
      </c>
    </row>
    <row r="8" spans="1:14" x14ac:dyDescent="0.3">
      <c r="A8" t="s">
        <v>46</v>
      </c>
      <c r="B8" t="s">
        <v>42</v>
      </c>
      <c r="C8" t="s">
        <v>46</v>
      </c>
      <c r="D8" t="s">
        <v>34</v>
      </c>
      <c r="E8" t="s">
        <v>47</v>
      </c>
      <c r="F8" t="s">
        <v>19</v>
      </c>
      <c r="H8">
        <v>4</v>
      </c>
      <c r="I8">
        <v>5</v>
      </c>
      <c r="J8">
        <v>4</v>
      </c>
      <c r="K8">
        <v>5</v>
      </c>
      <c r="L8">
        <v>1</v>
      </c>
      <c r="M8">
        <v>5</v>
      </c>
      <c r="N8">
        <v>4</v>
      </c>
    </row>
    <row r="9" spans="1:14" x14ac:dyDescent="0.3">
      <c r="A9" t="s">
        <v>5</v>
      </c>
      <c r="B9" t="s">
        <v>48</v>
      </c>
      <c r="C9" t="s">
        <v>5</v>
      </c>
      <c r="D9" t="s">
        <v>49</v>
      </c>
      <c r="E9" t="s">
        <v>50</v>
      </c>
      <c r="F9" t="s">
        <v>30</v>
      </c>
      <c r="H9">
        <v>5</v>
      </c>
      <c r="I9">
        <v>1</v>
      </c>
      <c r="J9">
        <v>5</v>
      </c>
      <c r="K9">
        <v>5</v>
      </c>
      <c r="L9">
        <v>4</v>
      </c>
      <c r="M9">
        <v>2</v>
      </c>
      <c r="N9">
        <v>5</v>
      </c>
    </row>
    <row r="11" spans="1:14" x14ac:dyDescent="0.3">
      <c r="A11">
        <v>0.4</v>
      </c>
      <c r="B11">
        <v>0.8</v>
      </c>
      <c r="C11">
        <v>0.4</v>
      </c>
      <c r="D11">
        <v>1</v>
      </c>
      <c r="E11">
        <v>0.2</v>
      </c>
      <c r="F11">
        <v>0.6</v>
      </c>
      <c r="H11">
        <f>AVERAGE(Table135[terme.terme])</f>
        <v>4.2</v>
      </c>
      <c r="I11">
        <f>AVERAGE(Table135[tf.idf])</f>
        <v>3.6</v>
      </c>
      <c r="J11">
        <f>AVERAGE(Table135[log.entropy])</f>
        <v>4.2</v>
      </c>
      <c r="K11">
        <f>AVERAGE(Table135[lsa])</f>
        <v>5</v>
      </c>
      <c r="L11">
        <f>AVERAGE(Table135[lsa.ent])</f>
        <v>2.6</v>
      </c>
      <c r="M11">
        <f>AVERAGE(Table135[lsa.tfidf])</f>
        <v>4.4000000000000004</v>
      </c>
    </row>
  </sheetData>
  <mergeCells count="1">
    <mergeCell ref="A2:F2"/>
  </mergeCell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17668-AAA7-494E-A27B-66DAD06A9750}">
  <dimension ref="A10:D51"/>
  <sheetViews>
    <sheetView workbookViewId="0">
      <selection activeCell="G1" sqref="G1"/>
    </sheetView>
  </sheetViews>
  <sheetFormatPr baseColWidth="10" defaultRowHeight="14.4" x14ac:dyDescent="0.3"/>
  <sheetData>
    <row r="10" spans="1:1" x14ac:dyDescent="0.3">
      <c r="A10" t="s">
        <v>132</v>
      </c>
    </row>
    <row r="23" spans="1:4" x14ac:dyDescent="0.3">
      <c r="A23" t="s">
        <v>133</v>
      </c>
    </row>
    <row r="25" spans="1:4" x14ac:dyDescent="0.3">
      <c r="B25" t="s">
        <v>161</v>
      </c>
      <c r="D25" t="s">
        <v>160</v>
      </c>
    </row>
    <row r="26" spans="1:4" x14ac:dyDescent="0.3">
      <c r="A26" s="5" t="s">
        <v>134</v>
      </c>
      <c r="D26" s="5" t="s">
        <v>134</v>
      </c>
    </row>
    <row r="27" spans="1:4" x14ac:dyDescent="0.3">
      <c r="A27" s="5" t="s">
        <v>135</v>
      </c>
      <c r="D27" s="5" t="s">
        <v>162</v>
      </c>
    </row>
    <row r="28" spans="1:4" x14ac:dyDescent="0.3">
      <c r="A28" s="5" t="s">
        <v>136</v>
      </c>
      <c r="D28" s="5" t="s">
        <v>163</v>
      </c>
    </row>
    <row r="29" spans="1:4" x14ac:dyDescent="0.3">
      <c r="A29" s="5" t="s">
        <v>137</v>
      </c>
      <c r="D29" s="5" t="s">
        <v>164</v>
      </c>
    </row>
    <row r="30" spans="1:4" x14ac:dyDescent="0.3">
      <c r="A30" s="5" t="s">
        <v>138</v>
      </c>
      <c r="D30" s="5" t="s">
        <v>165</v>
      </c>
    </row>
    <row r="31" spans="1:4" x14ac:dyDescent="0.3">
      <c r="A31" s="5" t="s">
        <v>139</v>
      </c>
      <c r="D31" s="5" t="s">
        <v>166</v>
      </c>
    </row>
    <row r="32" spans="1:4" x14ac:dyDescent="0.3">
      <c r="A32" s="5" t="s">
        <v>140</v>
      </c>
      <c r="D32" s="5" t="s">
        <v>167</v>
      </c>
    </row>
    <row r="33" spans="1:4" x14ac:dyDescent="0.3">
      <c r="A33" s="5" t="s">
        <v>141</v>
      </c>
      <c r="D33" s="5" t="s">
        <v>168</v>
      </c>
    </row>
    <row r="34" spans="1:4" x14ac:dyDescent="0.3">
      <c r="A34" s="5" t="s">
        <v>142</v>
      </c>
      <c r="D34" s="5" t="s">
        <v>169</v>
      </c>
    </row>
    <row r="35" spans="1:4" x14ac:dyDescent="0.3">
      <c r="A35" s="5" t="s">
        <v>143</v>
      </c>
      <c r="D35" s="5" t="s">
        <v>170</v>
      </c>
    </row>
    <row r="36" spans="1:4" x14ac:dyDescent="0.3">
      <c r="A36" s="5" t="s">
        <v>144</v>
      </c>
      <c r="D36" s="5" t="s">
        <v>171</v>
      </c>
    </row>
    <row r="37" spans="1:4" x14ac:dyDescent="0.3">
      <c r="A37" s="5" t="s">
        <v>145</v>
      </c>
      <c r="D37" s="5" t="s">
        <v>172</v>
      </c>
    </row>
    <row r="38" spans="1:4" x14ac:dyDescent="0.3">
      <c r="A38" s="5" t="s">
        <v>146</v>
      </c>
      <c r="D38" s="5" t="s">
        <v>173</v>
      </c>
    </row>
    <row r="39" spans="1:4" x14ac:dyDescent="0.3">
      <c r="A39" s="5" t="s">
        <v>147</v>
      </c>
      <c r="D39" s="5" t="s">
        <v>174</v>
      </c>
    </row>
    <row r="40" spans="1:4" x14ac:dyDescent="0.3">
      <c r="A40" s="5" t="s">
        <v>148</v>
      </c>
      <c r="D40" s="5" t="s">
        <v>175</v>
      </c>
    </row>
    <row r="41" spans="1:4" x14ac:dyDescent="0.3">
      <c r="A41" s="5" t="s">
        <v>149</v>
      </c>
      <c r="D41" s="5" t="s">
        <v>176</v>
      </c>
    </row>
    <row r="42" spans="1:4" x14ac:dyDescent="0.3">
      <c r="A42" s="5" t="s">
        <v>150</v>
      </c>
      <c r="D42" s="5" t="s">
        <v>177</v>
      </c>
    </row>
    <row r="43" spans="1:4" x14ac:dyDescent="0.3">
      <c r="A43" s="5" t="s">
        <v>151</v>
      </c>
      <c r="D43" s="5" t="s">
        <v>178</v>
      </c>
    </row>
    <row r="44" spans="1:4" x14ac:dyDescent="0.3">
      <c r="A44" s="5" t="s">
        <v>152</v>
      </c>
      <c r="D44" s="5" t="s">
        <v>179</v>
      </c>
    </row>
    <row r="45" spans="1:4" x14ac:dyDescent="0.3">
      <c r="A45" s="5" t="s">
        <v>153</v>
      </c>
      <c r="D45" s="5" t="s">
        <v>180</v>
      </c>
    </row>
    <row r="46" spans="1:4" x14ac:dyDescent="0.3">
      <c r="A46" s="5" t="s">
        <v>154</v>
      </c>
      <c r="D46" s="5" t="s">
        <v>181</v>
      </c>
    </row>
    <row r="47" spans="1:4" x14ac:dyDescent="0.3">
      <c r="A47" s="5" t="s">
        <v>155</v>
      </c>
      <c r="D47" s="5" t="s">
        <v>182</v>
      </c>
    </row>
    <row r="48" spans="1:4" x14ac:dyDescent="0.3">
      <c r="A48" s="5" t="s">
        <v>156</v>
      </c>
      <c r="D48" s="5" t="s">
        <v>183</v>
      </c>
    </row>
    <row r="49" spans="1:4" x14ac:dyDescent="0.3">
      <c r="A49" s="5" t="s">
        <v>157</v>
      </c>
      <c r="D49" s="5" t="s">
        <v>184</v>
      </c>
    </row>
    <row r="50" spans="1:4" x14ac:dyDescent="0.3">
      <c r="A50" s="5" t="s">
        <v>158</v>
      </c>
      <c r="D50" s="5" t="s">
        <v>185</v>
      </c>
    </row>
    <row r="51" spans="1:4" x14ac:dyDescent="0.3">
      <c r="A51" s="6" t="s">
        <v>159</v>
      </c>
      <c r="D51" s="6" t="s">
        <v>186</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C1471-891F-4EC8-8AD9-E9C3FE34A095}">
  <dimension ref="A1:A20"/>
  <sheetViews>
    <sheetView workbookViewId="0">
      <selection activeCell="J10" sqref="J10"/>
    </sheetView>
  </sheetViews>
  <sheetFormatPr baseColWidth="10" defaultRowHeight="14.4" x14ac:dyDescent="0.3"/>
  <sheetData>
    <row r="1" spans="1:1" x14ac:dyDescent="0.3">
      <c r="A1" t="s">
        <v>188</v>
      </c>
    </row>
    <row r="20" spans="1:1" x14ac:dyDescent="0.3">
      <c r="A20" t="s">
        <v>189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D6A43-0763-4EC0-BB42-E304A873C144}">
  <dimension ref="A1:U32"/>
  <sheetViews>
    <sheetView topLeftCell="G1" zoomScale="130" zoomScaleNormal="130" workbookViewId="0">
      <selection activeCell="F16" sqref="F16"/>
    </sheetView>
  </sheetViews>
  <sheetFormatPr baseColWidth="10" defaultColWidth="8.88671875" defaultRowHeight="14.4" x14ac:dyDescent="0.3"/>
  <cols>
    <col min="6" max="6" width="18" customWidth="1"/>
  </cols>
  <sheetData>
    <row r="1" spans="1:14" x14ac:dyDescent="0.3">
      <c r="A1" s="8"/>
      <c r="B1" s="8"/>
      <c r="C1" s="8"/>
      <c r="D1" s="8"/>
      <c r="E1" s="8"/>
      <c r="F1" s="8"/>
    </row>
    <row r="2" spans="1:14" ht="150.30000000000001" customHeight="1" x14ac:dyDescent="0.3">
      <c r="A2" s="9" t="s">
        <v>52</v>
      </c>
      <c r="B2" s="9"/>
      <c r="C2" s="9"/>
      <c r="D2" s="9"/>
      <c r="E2" s="9"/>
      <c r="F2" s="9"/>
    </row>
    <row r="4" spans="1:14" x14ac:dyDescent="0.3">
      <c r="A4" t="s">
        <v>0</v>
      </c>
      <c r="B4" t="s">
        <v>1</v>
      </c>
      <c r="C4" t="s">
        <v>2</v>
      </c>
      <c r="D4" t="s">
        <v>3</v>
      </c>
      <c r="E4" t="s">
        <v>18</v>
      </c>
      <c r="F4" t="s">
        <v>4</v>
      </c>
      <c r="H4" t="s">
        <v>0</v>
      </c>
      <c r="I4" t="s">
        <v>1</v>
      </c>
      <c r="J4" t="s">
        <v>2</v>
      </c>
      <c r="K4" t="s">
        <v>3</v>
      </c>
      <c r="L4" t="s">
        <v>18</v>
      </c>
      <c r="M4" t="s">
        <v>4</v>
      </c>
      <c r="N4" t="s">
        <v>9</v>
      </c>
    </row>
    <row r="5" spans="1:14" x14ac:dyDescent="0.3">
      <c r="A5" t="s">
        <v>22</v>
      </c>
      <c r="B5" t="s">
        <v>57</v>
      </c>
      <c r="C5" t="s">
        <v>22</v>
      </c>
      <c r="D5" t="s">
        <v>58</v>
      </c>
      <c r="E5" t="s">
        <v>24</v>
      </c>
      <c r="F5" t="s">
        <v>22</v>
      </c>
      <c r="H5">
        <v>4</v>
      </c>
      <c r="I5">
        <v>3</v>
      </c>
      <c r="J5">
        <v>4</v>
      </c>
      <c r="K5">
        <v>4</v>
      </c>
      <c r="L5">
        <v>5</v>
      </c>
      <c r="M5">
        <v>4</v>
      </c>
      <c r="N5">
        <v>1</v>
      </c>
    </row>
    <row r="6" spans="1:14" x14ac:dyDescent="0.3">
      <c r="A6" t="s">
        <v>58</v>
      </c>
      <c r="B6" t="s">
        <v>48</v>
      </c>
      <c r="C6" t="s">
        <v>58</v>
      </c>
      <c r="D6" t="s">
        <v>22</v>
      </c>
      <c r="E6" t="s">
        <v>59</v>
      </c>
      <c r="F6" t="s">
        <v>58</v>
      </c>
      <c r="H6">
        <v>4</v>
      </c>
      <c r="I6">
        <v>1</v>
      </c>
      <c r="J6">
        <v>4</v>
      </c>
      <c r="K6">
        <v>4</v>
      </c>
      <c r="L6">
        <v>5</v>
      </c>
      <c r="M6">
        <v>4</v>
      </c>
      <c r="N6">
        <v>2</v>
      </c>
    </row>
    <row r="7" spans="1:14" x14ac:dyDescent="0.3">
      <c r="A7" t="s">
        <v>60</v>
      </c>
      <c r="B7" t="s">
        <v>61</v>
      </c>
      <c r="C7" t="s">
        <v>60</v>
      </c>
      <c r="D7" t="s">
        <v>62</v>
      </c>
      <c r="E7" t="s">
        <v>58</v>
      </c>
      <c r="F7" t="s">
        <v>39</v>
      </c>
      <c r="H7">
        <v>5</v>
      </c>
      <c r="I7">
        <v>1</v>
      </c>
      <c r="J7">
        <v>5</v>
      </c>
      <c r="K7">
        <v>5</v>
      </c>
      <c r="L7">
        <v>4</v>
      </c>
      <c r="M7">
        <v>5</v>
      </c>
      <c r="N7">
        <v>3</v>
      </c>
    </row>
    <row r="8" spans="1:14" x14ac:dyDescent="0.3">
      <c r="A8" t="s">
        <v>39</v>
      </c>
      <c r="B8" t="s">
        <v>63</v>
      </c>
      <c r="C8" t="s">
        <v>39</v>
      </c>
      <c r="D8" t="s">
        <v>64</v>
      </c>
      <c r="E8" t="s">
        <v>65</v>
      </c>
      <c r="F8" t="s">
        <v>66</v>
      </c>
      <c r="H8">
        <v>5</v>
      </c>
      <c r="I8">
        <v>1</v>
      </c>
      <c r="J8">
        <v>5</v>
      </c>
      <c r="K8">
        <v>5</v>
      </c>
      <c r="L8">
        <v>5</v>
      </c>
      <c r="M8">
        <v>5</v>
      </c>
      <c r="N8">
        <v>4</v>
      </c>
    </row>
    <row r="9" spans="1:14" x14ac:dyDescent="0.3">
      <c r="A9" t="s">
        <v>66</v>
      </c>
      <c r="B9" t="s">
        <v>26</v>
      </c>
      <c r="C9" t="s">
        <v>66</v>
      </c>
      <c r="D9" t="s">
        <v>66</v>
      </c>
      <c r="E9" t="s">
        <v>27</v>
      </c>
      <c r="F9" t="s">
        <v>64</v>
      </c>
      <c r="H9">
        <v>5</v>
      </c>
      <c r="I9">
        <v>2</v>
      </c>
      <c r="J9">
        <v>5</v>
      </c>
      <c r="K9">
        <v>5</v>
      </c>
      <c r="L9">
        <v>5</v>
      </c>
      <c r="M9">
        <v>5</v>
      </c>
      <c r="N9">
        <v>5</v>
      </c>
    </row>
    <row r="11" spans="1:14" x14ac:dyDescent="0.3">
      <c r="A11">
        <v>0.2</v>
      </c>
      <c r="B11">
        <v>0</v>
      </c>
      <c r="C11">
        <v>0.2</v>
      </c>
      <c r="D11">
        <v>0</v>
      </c>
      <c r="E11">
        <v>0</v>
      </c>
      <c r="F11">
        <v>0.2</v>
      </c>
      <c r="H11">
        <f>AVERAGE(Table137[terme.terme])</f>
        <v>4.5999999999999996</v>
      </c>
      <c r="I11">
        <f>AVERAGE(Table137[tf.idf])</f>
        <v>1.6</v>
      </c>
      <c r="J11">
        <f>AVERAGE(Table137[log.entropy])</f>
        <v>4.5999999999999996</v>
      </c>
      <c r="K11">
        <f>AVERAGE(Table137[lsa])</f>
        <v>4.5999999999999996</v>
      </c>
      <c r="L11">
        <f>AVERAGE(Table137[lsa.ent])</f>
        <v>4.8</v>
      </c>
      <c r="M11">
        <f>AVERAGE(Table137[lsa.tfidf])</f>
        <v>4.5999999999999996</v>
      </c>
    </row>
    <row r="12" spans="1:14" x14ac:dyDescent="0.3">
      <c r="A12">
        <v>3</v>
      </c>
    </row>
    <row r="14" spans="1:14" x14ac:dyDescent="0.3">
      <c r="B14" t="s">
        <v>4</v>
      </c>
      <c r="C14" t="s">
        <v>1</v>
      </c>
      <c r="D14" t="s">
        <v>194</v>
      </c>
      <c r="K14" t="s">
        <v>192</v>
      </c>
    </row>
    <row r="15" spans="1:14" x14ac:dyDescent="0.3">
      <c r="K15" t="s">
        <v>193</v>
      </c>
    </row>
    <row r="17" spans="1:21" x14ac:dyDescent="0.3">
      <c r="A17" t="s">
        <v>122</v>
      </c>
    </row>
    <row r="18" spans="1:21" x14ac:dyDescent="0.3">
      <c r="B18" t="s">
        <v>0</v>
      </c>
      <c r="C18" t="s">
        <v>1</v>
      </c>
      <c r="D18" t="s">
        <v>2</v>
      </c>
      <c r="E18" t="s">
        <v>3</v>
      </c>
      <c r="F18" t="s">
        <v>4</v>
      </c>
      <c r="G18" t="s">
        <v>123</v>
      </c>
      <c r="I18" t="s">
        <v>1</v>
      </c>
      <c r="O18" t="s">
        <v>195</v>
      </c>
    </row>
    <row r="19" spans="1:21" x14ac:dyDescent="0.3">
      <c r="A19">
        <v>1</v>
      </c>
      <c r="B19" t="s">
        <v>22</v>
      </c>
      <c r="C19" t="s">
        <v>22</v>
      </c>
      <c r="D19" t="s">
        <v>22</v>
      </c>
      <c r="E19" t="s">
        <v>58</v>
      </c>
      <c r="F19" t="s">
        <v>58</v>
      </c>
      <c r="G19" t="s">
        <v>22</v>
      </c>
      <c r="I19">
        <v>4</v>
      </c>
      <c r="P19" t="s">
        <v>0</v>
      </c>
      <c r="Q19" t="s">
        <v>1</v>
      </c>
      <c r="R19" t="s">
        <v>2</v>
      </c>
      <c r="S19" t="s">
        <v>3</v>
      </c>
      <c r="T19" t="s">
        <v>4</v>
      </c>
      <c r="U19" t="s">
        <v>123</v>
      </c>
    </row>
    <row r="20" spans="1:21" x14ac:dyDescent="0.3">
      <c r="A20">
        <v>2</v>
      </c>
      <c r="B20" t="s">
        <v>58</v>
      </c>
      <c r="C20" t="s">
        <v>58</v>
      </c>
      <c r="D20" t="s">
        <v>58</v>
      </c>
      <c r="E20" t="s">
        <v>22</v>
      </c>
      <c r="F20" t="s">
        <v>22</v>
      </c>
      <c r="G20" t="s">
        <v>58</v>
      </c>
      <c r="I20">
        <v>4</v>
      </c>
      <c r="O20">
        <v>1</v>
      </c>
      <c r="P20" t="s">
        <v>22</v>
      </c>
      <c r="Q20" t="s">
        <v>22</v>
      </c>
      <c r="R20" t="s">
        <v>22</v>
      </c>
      <c r="S20" t="s">
        <v>58</v>
      </c>
      <c r="T20" t="s">
        <v>58</v>
      </c>
      <c r="U20" t="s">
        <v>22</v>
      </c>
    </row>
    <row r="21" spans="1:21" x14ac:dyDescent="0.3">
      <c r="A21">
        <v>3</v>
      </c>
      <c r="B21" t="s">
        <v>60</v>
      </c>
      <c r="C21" t="s">
        <v>60</v>
      </c>
      <c r="D21" t="s">
        <v>60</v>
      </c>
      <c r="E21" t="s">
        <v>62</v>
      </c>
      <c r="F21" t="s">
        <v>60</v>
      </c>
      <c r="G21" t="s">
        <v>39</v>
      </c>
      <c r="I21">
        <v>5</v>
      </c>
      <c r="O21">
        <v>2</v>
      </c>
      <c r="P21" t="s">
        <v>58</v>
      </c>
      <c r="Q21" t="s">
        <v>58</v>
      </c>
      <c r="R21" t="s">
        <v>58</v>
      </c>
      <c r="S21" t="s">
        <v>22</v>
      </c>
      <c r="T21" t="s">
        <v>22</v>
      </c>
      <c r="U21" t="s">
        <v>58</v>
      </c>
    </row>
    <row r="22" spans="1:21" x14ac:dyDescent="0.3">
      <c r="A22">
        <v>4</v>
      </c>
      <c r="B22" t="s">
        <v>39</v>
      </c>
      <c r="C22" t="s">
        <v>39</v>
      </c>
      <c r="D22" t="s">
        <v>39</v>
      </c>
      <c r="E22" t="s">
        <v>64</v>
      </c>
      <c r="F22" t="s">
        <v>66</v>
      </c>
      <c r="G22" t="s">
        <v>66</v>
      </c>
      <c r="I22">
        <v>5</v>
      </c>
      <c r="O22">
        <v>3</v>
      </c>
      <c r="P22" t="s">
        <v>60</v>
      </c>
      <c r="Q22" t="s">
        <v>60</v>
      </c>
      <c r="R22" t="s">
        <v>60</v>
      </c>
      <c r="S22" t="s">
        <v>62</v>
      </c>
      <c r="T22" t="s">
        <v>60</v>
      </c>
      <c r="U22" t="s">
        <v>39</v>
      </c>
    </row>
    <row r="23" spans="1:21" x14ac:dyDescent="0.3">
      <c r="A23">
        <v>5</v>
      </c>
      <c r="B23" t="s">
        <v>66</v>
      </c>
      <c r="C23" t="s">
        <v>66</v>
      </c>
      <c r="D23" t="s">
        <v>66</v>
      </c>
      <c r="E23" t="s">
        <v>66</v>
      </c>
      <c r="F23" t="s">
        <v>124</v>
      </c>
      <c r="G23" t="s">
        <v>64</v>
      </c>
      <c r="I23">
        <v>5</v>
      </c>
      <c r="O23">
        <v>4</v>
      </c>
      <c r="P23" t="s">
        <v>39</v>
      </c>
      <c r="Q23" t="s">
        <v>39</v>
      </c>
      <c r="R23" t="s">
        <v>39</v>
      </c>
      <c r="S23" t="s">
        <v>64</v>
      </c>
      <c r="T23" t="s">
        <v>39</v>
      </c>
      <c r="U23" t="s">
        <v>66</v>
      </c>
    </row>
    <row r="24" spans="1:21" x14ac:dyDescent="0.3">
      <c r="O24">
        <v>5</v>
      </c>
      <c r="P24" t="s">
        <v>66</v>
      </c>
      <c r="Q24" t="s">
        <v>66</v>
      </c>
      <c r="R24" t="s">
        <v>66</v>
      </c>
      <c r="S24" t="s">
        <v>66</v>
      </c>
      <c r="T24" t="s">
        <v>77</v>
      </c>
      <c r="U24" t="s">
        <v>64</v>
      </c>
    </row>
    <row r="26" spans="1:21" x14ac:dyDescent="0.3">
      <c r="A26" t="s">
        <v>191</v>
      </c>
    </row>
    <row r="27" spans="1:21" x14ac:dyDescent="0.3">
      <c r="B27" t="s">
        <v>0</v>
      </c>
      <c r="C27" t="s">
        <v>1</v>
      </c>
      <c r="D27" t="s">
        <v>2</v>
      </c>
      <c r="E27" t="s">
        <v>3</v>
      </c>
      <c r="F27" t="s">
        <v>4</v>
      </c>
      <c r="G27" t="s">
        <v>123</v>
      </c>
    </row>
    <row r="28" spans="1:21" x14ac:dyDescent="0.3">
      <c r="A28">
        <v>1</v>
      </c>
      <c r="B28" t="s">
        <v>22</v>
      </c>
      <c r="C28" t="s">
        <v>22</v>
      </c>
      <c r="D28" t="s">
        <v>22</v>
      </c>
      <c r="E28" t="s">
        <v>58</v>
      </c>
      <c r="F28" t="s">
        <v>58</v>
      </c>
      <c r="G28" t="s">
        <v>22</v>
      </c>
    </row>
    <row r="29" spans="1:21" x14ac:dyDescent="0.3">
      <c r="A29">
        <v>2</v>
      </c>
      <c r="B29" t="s">
        <v>58</v>
      </c>
      <c r="C29" t="s">
        <v>58</v>
      </c>
      <c r="D29" t="s">
        <v>58</v>
      </c>
      <c r="E29" t="s">
        <v>22</v>
      </c>
      <c r="F29" t="s">
        <v>22</v>
      </c>
      <c r="G29" t="s">
        <v>58</v>
      </c>
    </row>
    <row r="30" spans="1:21" x14ac:dyDescent="0.3">
      <c r="A30">
        <v>3</v>
      </c>
      <c r="B30" t="s">
        <v>60</v>
      </c>
      <c r="C30" t="s">
        <v>60</v>
      </c>
      <c r="D30" t="s">
        <v>60</v>
      </c>
      <c r="E30" t="s">
        <v>62</v>
      </c>
      <c r="F30" t="s">
        <v>60</v>
      </c>
      <c r="G30" t="s">
        <v>39</v>
      </c>
    </row>
    <row r="31" spans="1:21" x14ac:dyDescent="0.3">
      <c r="A31">
        <v>4</v>
      </c>
      <c r="B31" t="s">
        <v>39</v>
      </c>
      <c r="C31" t="s">
        <v>39</v>
      </c>
      <c r="D31" t="s">
        <v>39</v>
      </c>
      <c r="E31" t="s">
        <v>64</v>
      </c>
      <c r="F31" t="s">
        <v>66</v>
      </c>
      <c r="G31" t="s">
        <v>66</v>
      </c>
    </row>
    <row r="32" spans="1:21" x14ac:dyDescent="0.3">
      <c r="A32">
        <v>5</v>
      </c>
      <c r="B32" t="s">
        <v>66</v>
      </c>
      <c r="C32" t="s">
        <v>66</v>
      </c>
      <c r="D32" t="s">
        <v>66</v>
      </c>
      <c r="E32" t="s">
        <v>66</v>
      </c>
      <c r="F32" t="s">
        <v>124</v>
      </c>
      <c r="G32" t="s">
        <v>64</v>
      </c>
    </row>
  </sheetData>
  <mergeCells count="2">
    <mergeCell ref="A1:F1"/>
    <mergeCell ref="A2:F2"/>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07C4B-FE4A-4529-9CE9-3A2B1154733A}">
  <dimension ref="A1:N23"/>
  <sheetViews>
    <sheetView topLeftCell="D1" zoomScale="85" zoomScaleNormal="85" workbookViewId="0">
      <selection activeCell="E14" sqref="E14"/>
    </sheetView>
  </sheetViews>
  <sheetFormatPr baseColWidth="10" defaultColWidth="8.88671875" defaultRowHeight="14.4" x14ac:dyDescent="0.3"/>
  <cols>
    <col min="6" max="6" width="17.6640625" customWidth="1"/>
  </cols>
  <sheetData>
    <row r="1" spans="1:14" x14ac:dyDescent="0.3">
      <c r="A1" s="8"/>
      <c r="B1" s="8"/>
      <c r="C1" s="8"/>
      <c r="D1" s="8"/>
      <c r="E1" s="8"/>
      <c r="F1" s="8"/>
    </row>
    <row r="2" spans="1:14" ht="133.19999999999999" customHeight="1" x14ac:dyDescent="0.3">
      <c r="A2" s="9" t="s">
        <v>53</v>
      </c>
      <c r="B2" s="9"/>
      <c r="C2" s="9"/>
      <c r="D2" s="9"/>
      <c r="E2" s="9"/>
      <c r="F2" s="9"/>
    </row>
    <row r="4" spans="1:14" x14ac:dyDescent="0.3">
      <c r="A4" t="s">
        <v>0</v>
      </c>
      <c r="B4" t="s">
        <v>1</v>
      </c>
      <c r="C4" t="s">
        <v>2</v>
      </c>
      <c r="D4" t="s">
        <v>3</v>
      </c>
      <c r="E4" t="s">
        <v>18</v>
      </c>
      <c r="F4" t="s">
        <v>4</v>
      </c>
      <c r="H4" t="s">
        <v>0</v>
      </c>
      <c r="I4" t="s">
        <v>1</v>
      </c>
      <c r="J4" t="s">
        <v>2</v>
      </c>
      <c r="K4" t="s">
        <v>3</v>
      </c>
      <c r="L4" t="s">
        <v>18</v>
      </c>
      <c r="M4" t="s">
        <v>4</v>
      </c>
      <c r="N4" t="s">
        <v>9</v>
      </c>
    </row>
    <row r="5" spans="1:14" x14ac:dyDescent="0.3">
      <c r="A5" t="s">
        <v>67</v>
      </c>
      <c r="B5" t="s">
        <v>67</v>
      </c>
      <c r="C5" t="s">
        <v>67</v>
      </c>
      <c r="D5" t="s">
        <v>67</v>
      </c>
      <c r="E5" t="s">
        <v>68</v>
      </c>
      <c r="F5" t="s">
        <v>67</v>
      </c>
      <c r="H5">
        <v>4</v>
      </c>
      <c r="I5">
        <v>4</v>
      </c>
      <c r="J5">
        <v>4</v>
      </c>
      <c r="K5">
        <v>4</v>
      </c>
      <c r="L5">
        <v>1</v>
      </c>
      <c r="M5">
        <v>4</v>
      </c>
      <c r="N5">
        <v>1</v>
      </c>
    </row>
    <row r="6" spans="1:14" x14ac:dyDescent="0.3">
      <c r="A6" t="s">
        <v>69</v>
      </c>
      <c r="B6" t="s">
        <v>70</v>
      </c>
      <c r="C6" t="s">
        <v>69</v>
      </c>
      <c r="D6" t="s">
        <v>71</v>
      </c>
      <c r="E6" t="s">
        <v>72</v>
      </c>
      <c r="F6" t="s">
        <v>73</v>
      </c>
      <c r="H6">
        <v>5</v>
      </c>
      <c r="I6">
        <v>3</v>
      </c>
      <c r="J6">
        <v>5</v>
      </c>
      <c r="K6">
        <v>5</v>
      </c>
      <c r="L6">
        <v>1</v>
      </c>
      <c r="M6">
        <v>2</v>
      </c>
      <c r="N6">
        <v>2</v>
      </c>
    </row>
    <row r="7" spans="1:14" x14ac:dyDescent="0.3">
      <c r="A7" t="s">
        <v>71</v>
      </c>
      <c r="B7" t="s">
        <v>74</v>
      </c>
      <c r="C7" t="s">
        <v>71</v>
      </c>
      <c r="D7" t="s">
        <v>74</v>
      </c>
      <c r="E7" t="s">
        <v>75</v>
      </c>
      <c r="F7" t="s">
        <v>76</v>
      </c>
      <c r="H7">
        <v>5</v>
      </c>
      <c r="I7">
        <v>1</v>
      </c>
      <c r="J7">
        <v>5</v>
      </c>
      <c r="K7">
        <v>1</v>
      </c>
      <c r="L7">
        <v>2</v>
      </c>
      <c r="M7">
        <v>3</v>
      </c>
      <c r="N7">
        <v>3</v>
      </c>
    </row>
    <row r="8" spans="1:14" x14ac:dyDescent="0.3">
      <c r="A8" t="s">
        <v>76</v>
      </c>
      <c r="B8" t="s">
        <v>40</v>
      </c>
      <c r="C8" t="s">
        <v>76</v>
      </c>
      <c r="D8" t="s">
        <v>69</v>
      </c>
      <c r="E8" t="s">
        <v>77</v>
      </c>
      <c r="F8" t="s">
        <v>69</v>
      </c>
      <c r="H8">
        <v>3</v>
      </c>
      <c r="I8">
        <v>3</v>
      </c>
      <c r="J8">
        <v>3</v>
      </c>
      <c r="K8">
        <v>5</v>
      </c>
      <c r="L8">
        <v>2</v>
      </c>
      <c r="M8">
        <v>5</v>
      </c>
      <c r="N8">
        <v>4</v>
      </c>
    </row>
    <row r="9" spans="1:14" x14ac:dyDescent="0.3">
      <c r="A9" t="s">
        <v>78</v>
      </c>
      <c r="B9" t="s">
        <v>48</v>
      </c>
      <c r="C9" t="s">
        <v>78</v>
      </c>
      <c r="D9" t="s">
        <v>79</v>
      </c>
      <c r="E9" t="s">
        <v>74</v>
      </c>
      <c r="F9" t="s">
        <v>80</v>
      </c>
      <c r="H9">
        <v>1</v>
      </c>
      <c r="I9">
        <v>1</v>
      </c>
      <c r="J9">
        <v>1</v>
      </c>
      <c r="K9">
        <v>5</v>
      </c>
      <c r="L9">
        <v>1</v>
      </c>
      <c r="M9">
        <v>1</v>
      </c>
      <c r="N9">
        <v>5</v>
      </c>
    </row>
    <row r="11" spans="1:14" x14ac:dyDescent="0.3">
      <c r="A11">
        <v>0.6</v>
      </c>
      <c r="B11">
        <v>0</v>
      </c>
      <c r="C11">
        <v>0.6</v>
      </c>
      <c r="D11">
        <v>0.4</v>
      </c>
      <c r="E11">
        <v>0</v>
      </c>
      <c r="F11">
        <v>0.4</v>
      </c>
      <c r="H11">
        <f>AVERAGE(Table139[terme.terme])</f>
        <v>3.6</v>
      </c>
      <c r="I11">
        <f>AVERAGE(Table139[tf.idf])</f>
        <v>2.4</v>
      </c>
      <c r="J11">
        <f>AVERAGE(Table139[log.entropy])</f>
        <v>3.6</v>
      </c>
      <c r="K11">
        <f>AVERAGE(Table139[lsa])</f>
        <v>4</v>
      </c>
      <c r="L11">
        <f>AVERAGE(Table139[lsa.ent])</f>
        <v>1.4</v>
      </c>
      <c r="M11">
        <f>AVERAGE(Table139[lsa.tfidf])</f>
        <v>3</v>
      </c>
      <c r="N11">
        <f>AVERAGE(Table139[Rang])</f>
        <v>3</v>
      </c>
    </row>
    <row r="15" spans="1:14" x14ac:dyDescent="0.3">
      <c r="A15" t="s">
        <v>131</v>
      </c>
    </row>
    <row r="17" spans="1:13" x14ac:dyDescent="0.3">
      <c r="B17" t="s">
        <v>0</v>
      </c>
      <c r="C17" t="s">
        <v>1</v>
      </c>
      <c r="D17" t="s">
        <v>2</v>
      </c>
      <c r="E17" t="s">
        <v>3</v>
      </c>
      <c r="F17" t="s">
        <v>4</v>
      </c>
      <c r="G17" t="s">
        <v>123</v>
      </c>
    </row>
    <row r="18" spans="1:13" x14ac:dyDescent="0.3">
      <c r="A18">
        <v>1</v>
      </c>
      <c r="B18" t="s">
        <v>67</v>
      </c>
      <c r="C18" t="s">
        <v>67</v>
      </c>
      <c r="D18" t="s">
        <v>67</v>
      </c>
      <c r="E18" t="s">
        <v>67</v>
      </c>
      <c r="F18" t="s">
        <v>70</v>
      </c>
      <c r="G18" t="s">
        <v>67</v>
      </c>
      <c r="K18">
        <v>4</v>
      </c>
      <c r="L18">
        <v>3</v>
      </c>
      <c r="M18">
        <v>4</v>
      </c>
    </row>
    <row r="19" spans="1:13" x14ac:dyDescent="0.3">
      <c r="A19">
        <v>2</v>
      </c>
      <c r="B19" t="s">
        <v>69</v>
      </c>
      <c r="C19" t="s">
        <v>70</v>
      </c>
      <c r="D19" t="s">
        <v>69</v>
      </c>
      <c r="E19" t="s">
        <v>79</v>
      </c>
      <c r="F19" t="s">
        <v>67</v>
      </c>
      <c r="G19" t="s">
        <v>73</v>
      </c>
      <c r="K19">
        <v>5</v>
      </c>
      <c r="L19">
        <v>4</v>
      </c>
      <c r="M19">
        <v>2</v>
      </c>
    </row>
    <row r="20" spans="1:13" x14ac:dyDescent="0.3">
      <c r="A20">
        <v>3</v>
      </c>
      <c r="B20" t="s">
        <v>71</v>
      </c>
      <c r="C20" t="s">
        <v>74</v>
      </c>
      <c r="D20" t="s">
        <v>71</v>
      </c>
      <c r="E20" t="s">
        <v>128</v>
      </c>
      <c r="F20" t="s">
        <v>74</v>
      </c>
      <c r="G20" t="s">
        <v>71</v>
      </c>
      <c r="K20">
        <v>4</v>
      </c>
      <c r="L20">
        <v>1</v>
      </c>
      <c r="M20">
        <v>3</v>
      </c>
    </row>
    <row r="21" spans="1:13" x14ac:dyDescent="0.3">
      <c r="A21">
        <v>4</v>
      </c>
      <c r="B21" t="s">
        <v>76</v>
      </c>
      <c r="C21" t="s">
        <v>40</v>
      </c>
      <c r="D21" t="s">
        <v>76</v>
      </c>
      <c r="E21" t="s">
        <v>73</v>
      </c>
      <c r="F21" t="s">
        <v>129</v>
      </c>
      <c r="G21" t="s">
        <v>69</v>
      </c>
      <c r="K21">
        <v>2</v>
      </c>
      <c r="L21">
        <v>2</v>
      </c>
      <c r="M21">
        <v>5</v>
      </c>
    </row>
    <row r="22" spans="1:13" x14ac:dyDescent="0.3">
      <c r="A22">
        <v>5</v>
      </c>
      <c r="B22" t="s">
        <v>78</v>
      </c>
      <c r="C22" t="s">
        <v>48</v>
      </c>
      <c r="D22" t="s">
        <v>78</v>
      </c>
      <c r="E22" t="s">
        <v>130</v>
      </c>
      <c r="F22" t="s">
        <v>79</v>
      </c>
      <c r="G22" t="s">
        <v>130</v>
      </c>
      <c r="K22">
        <v>4</v>
      </c>
      <c r="L22">
        <v>5</v>
      </c>
      <c r="M22">
        <v>1</v>
      </c>
    </row>
    <row r="23" spans="1:13" x14ac:dyDescent="0.3">
      <c r="K23">
        <f>AVERAGE(K18:K22)</f>
        <v>3.8</v>
      </c>
      <c r="L23">
        <f t="shared" ref="L23:M23" si="0">AVERAGE(L18:L22)</f>
        <v>3</v>
      </c>
      <c r="M23">
        <f t="shared" si="0"/>
        <v>3</v>
      </c>
    </row>
  </sheetData>
  <mergeCells count="2">
    <mergeCell ref="A1:F1"/>
    <mergeCell ref="A2:F2"/>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557E0-1F20-4119-BBDF-3D1851626748}">
  <dimension ref="A1:N10"/>
  <sheetViews>
    <sheetView topLeftCell="E1" workbookViewId="0">
      <selection activeCell="L12" sqref="L12"/>
    </sheetView>
  </sheetViews>
  <sheetFormatPr baseColWidth="10" defaultColWidth="8.88671875" defaultRowHeight="14.4" x14ac:dyDescent="0.3"/>
  <sheetData>
    <row r="1" spans="1:14" x14ac:dyDescent="0.3">
      <c r="A1" s="8"/>
      <c r="B1" s="8"/>
      <c r="C1" s="8"/>
      <c r="D1" s="8"/>
      <c r="E1" s="8"/>
      <c r="F1" s="8"/>
    </row>
    <row r="2" spans="1:14" ht="86.1" customHeight="1" x14ac:dyDescent="0.3">
      <c r="A2" s="9" t="s">
        <v>54</v>
      </c>
      <c r="B2" s="9"/>
      <c r="C2" s="9"/>
      <c r="D2" s="9"/>
      <c r="E2" s="9"/>
      <c r="F2" s="9"/>
    </row>
    <row r="4" spans="1:14" x14ac:dyDescent="0.3">
      <c r="A4" t="s">
        <v>0</v>
      </c>
      <c r="B4" t="s">
        <v>1</v>
      </c>
      <c r="C4" t="s">
        <v>2</v>
      </c>
      <c r="D4" t="s">
        <v>3</v>
      </c>
      <c r="E4" t="s">
        <v>18</v>
      </c>
      <c r="F4" t="s">
        <v>4</v>
      </c>
      <c r="H4" t="s">
        <v>0</v>
      </c>
      <c r="I4" t="s">
        <v>1</v>
      </c>
      <c r="J4" t="s">
        <v>2</v>
      </c>
      <c r="K4" t="s">
        <v>3</v>
      </c>
      <c r="L4" t="s">
        <v>18</v>
      </c>
      <c r="M4" t="s">
        <v>4</v>
      </c>
      <c r="N4" t="s">
        <v>9</v>
      </c>
    </row>
    <row r="5" spans="1:14" x14ac:dyDescent="0.3">
      <c r="A5" t="s">
        <v>81</v>
      </c>
      <c r="B5" t="s">
        <v>37</v>
      </c>
      <c r="C5" t="s">
        <v>81</v>
      </c>
      <c r="D5" t="s">
        <v>82</v>
      </c>
      <c r="E5" t="s">
        <v>37</v>
      </c>
      <c r="F5" t="s">
        <v>81</v>
      </c>
      <c r="H5">
        <v>5</v>
      </c>
      <c r="I5">
        <v>5</v>
      </c>
      <c r="J5">
        <v>5</v>
      </c>
      <c r="K5">
        <v>2</v>
      </c>
      <c r="L5">
        <v>5</v>
      </c>
      <c r="M5">
        <v>5</v>
      </c>
      <c r="N5">
        <v>1</v>
      </c>
    </row>
    <row r="6" spans="1:14" x14ac:dyDescent="0.3">
      <c r="A6" t="s">
        <v>83</v>
      </c>
      <c r="B6" t="s">
        <v>81</v>
      </c>
      <c r="C6" t="s">
        <v>83</v>
      </c>
      <c r="D6" t="s">
        <v>23</v>
      </c>
      <c r="E6" t="s">
        <v>35</v>
      </c>
      <c r="F6" t="s">
        <v>82</v>
      </c>
      <c r="H6">
        <v>4</v>
      </c>
      <c r="I6">
        <v>5</v>
      </c>
      <c r="J6">
        <v>4</v>
      </c>
      <c r="K6">
        <v>5</v>
      </c>
      <c r="L6">
        <v>5</v>
      </c>
      <c r="M6">
        <v>2</v>
      </c>
      <c r="N6">
        <v>2</v>
      </c>
    </row>
    <row r="7" spans="1:14" x14ac:dyDescent="0.3">
      <c r="A7" t="s">
        <v>23</v>
      </c>
      <c r="B7" t="s">
        <v>29</v>
      </c>
      <c r="C7" t="s">
        <v>23</v>
      </c>
      <c r="D7" t="s">
        <v>84</v>
      </c>
      <c r="E7" t="s">
        <v>71</v>
      </c>
      <c r="F7" t="s">
        <v>85</v>
      </c>
      <c r="H7">
        <v>5</v>
      </c>
      <c r="I7">
        <v>4</v>
      </c>
      <c r="J7">
        <v>5</v>
      </c>
      <c r="K7">
        <v>5</v>
      </c>
      <c r="L7">
        <v>1</v>
      </c>
      <c r="M7">
        <v>5</v>
      </c>
      <c r="N7">
        <v>3</v>
      </c>
    </row>
    <row r="8" spans="1:14" x14ac:dyDescent="0.3">
      <c r="A8" t="s">
        <v>86</v>
      </c>
      <c r="B8" t="s">
        <v>87</v>
      </c>
      <c r="C8" t="s">
        <v>86</v>
      </c>
      <c r="D8" t="s">
        <v>88</v>
      </c>
      <c r="E8" t="s">
        <v>33</v>
      </c>
      <c r="F8" t="s">
        <v>89</v>
      </c>
      <c r="H8">
        <v>5</v>
      </c>
      <c r="I8">
        <v>5</v>
      </c>
      <c r="J8">
        <v>5</v>
      </c>
      <c r="K8">
        <v>1</v>
      </c>
      <c r="L8">
        <v>4</v>
      </c>
      <c r="M8">
        <v>1</v>
      </c>
      <c r="N8">
        <v>4</v>
      </c>
    </row>
    <row r="9" spans="1:14" x14ac:dyDescent="0.3">
      <c r="A9" t="s">
        <v>90</v>
      </c>
      <c r="B9" t="s">
        <v>21</v>
      </c>
      <c r="C9" t="s">
        <v>90</v>
      </c>
      <c r="D9" t="s">
        <v>81</v>
      </c>
      <c r="E9" t="s">
        <v>91</v>
      </c>
      <c r="F9" t="s">
        <v>23</v>
      </c>
      <c r="H9">
        <v>2</v>
      </c>
      <c r="I9">
        <v>1</v>
      </c>
      <c r="J9">
        <v>2</v>
      </c>
      <c r="K9">
        <v>5</v>
      </c>
      <c r="L9">
        <v>4</v>
      </c>
      <c r="M9">
        <v>5</v>
      </c>
      <c r="N9">
        <v>5</v>
      </c>
    </row>
    <row r="10" spans="1:14" x14ac:dyDescent="0.3">
      <c r="H10">
        <f>AVERAGE(Table1311[terme.terme])</f>
        <v>4.2</v>
      </c>
      <c r="I10">
        <f>AVERAGE(Table1311[tf.idf])</f>
        <v>4</v>
      </c>
      <c r="J10">
        <f>AVERAGE(Table1311[log.entropy])</f>
        <v>4.2</v>
      </c>
      <c r="K10">
        <f>AVERAGE(Table1311[lsa])</f>
        <v>3.6</v>
      </c>
      <c r="L10">
        <f>AVERAGE(Table1311[lsa.ent])</f>
        <v>3.8</v>
      </c>
      <c r="M10">
        <f>AVERAGE(Table1311[lsa.tfidf])</f>
        <v>3.6</v>
      </c>
      <c r="N10">
        <f>AVERAGE(Table1311[Rang])</f>
        <v>3</v>
      </c>
    </row>
  </sheetData>
  <mergeCells count="2">
    <mergeCell ref="A1:F1"/>
    <mergeCell ref="A2:F2"/>
  </mergeCells>
  <conditionalFormatting sqref="A5:F9">
    <cfRule type="duplicateValues" dxfId="2"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00B65-D8E2-42FE-8A66-5E573459333B}">
  <dimension ref="A1:N10"/>
  <sheetViews>
    <sheetView tabSelected="1" topLeftCell="F1" workbookViewId="0">
      <selection activeCell="M14" sqref="M14"/>
    </sheetView>
  </sheetViews>
  <sheetFormatPr baseColWidth="10" defaultColWidth="8.88671875" defaultRowHeight="14.4" x14ac:dyDescent="0.3"/>
  <cols>
    <col min="6" max="6" width="20.109375" customWidth="1"/>
  </cols>
  <sheetData>
    <row r="1" spans="1:14" x14ac:dyDescent="0.3">
      <c r="A1" s="10"/>
      <c r="B1" s="10"/>
      <c r="C1" s="10"/>
      <c r="D1" s="10"/>
      <c r="E1" s="10"/>
      <c r="F1" s="10"/>
    </row>
    <row r="2" spans="1:14" ht="123.3" customHeight="1" x14ac:dyDescent="0.3">
      <c r="A2" s="7" t="s">
        <v>55</v>
      </c>
      <c r="B2" s="7"/>
      <c r="C2" s="7"/>
      <c r="D2" s="7"/>
      <c r="E2" s="7"/>
      <c r="F2" s="7"/>
    </row>
    <row r="4" spans="1:14" x14ac:dyDescent="0.3">
      <c r="A4" t="s">
        <v>0</v>
      </c>
      <c r="B4" t="s">
        <v>1</v>
      </c>
      <c r="C4" t="s">
        <v>2</v>
      </c>
      <c r="D4" t="s">
        <v>3</v>
      </c>
      <c r="E4" t="s">
        <v>18</v>
      </c>
      <c r="F4" t="s">
        <v>4</v>
      </c>
      <c r="H4" t="s">
        <v>0</v>
      </c>
      <c r="I4" t="s">
        <v>1</v>
      </c>
      <c r="J4" t="s">
        <v>2</v>
      </c>
      <c r="K4" t="s">
        <v>3</v>
      </c>
      <c r="L4" t="s">
        <v>18</v>
      </c>
      <c r="M4" t="s">
        <v>4</v>
      </c>
      <c r="N4" t="s">
        <v>9</v>
      </c>
    </row>
    <row r="5" spans="1:14" x14ac:dyDescent="0.3">
      <c r="A5" t="s">
        <v>92</v>
      </c>
      <c r="B5" t="s">
        <v>93</v>
      </c>
      <c r="C5" t="s">
        <v>92</v>
      </c>
      <c r="D5" t="s">
        <v>92</v>
      </c>
      <c r="E5" t="s">
        <v>94</v>
      </c>
      <c r="F5" t="s">
        <v>95</v>
      </c>
      <c r="H5">
        <v>5</v>
      </c>
      <c r="I5">
        <v>5</v>
      </c>
      <c r="J5">
        <v>5</v>
      </c>
      <c r="K5">
        <v>5</v>
      </c>
      <c r="L5">
        <v>5</v>
      </c>
      <c r="M5">
        <v>5</v>
      </c>
      <c r="N5">
        <v>1</v>
      </c>
    </row>
    <row r="6" spans="1:14" x14ac:dyDescent="0.3">
      <c r="A6" t="s">
        <v>20</v>
      </c>
      <c r="B6" t="s">
        <v>96</v>
      </c>
      <c r="C6" t="s">
        <v>20</v>
      </c>
      <c r="D6" t="s">
        <v>95</v>
      </c>
      <c r="E6" t="s">
        <v>97</v>
      </c>
      <c r="F6" t="s">
        <v>98</v>
      </c>
      <c r="H6">
        <v>5</v>
      </c>
      <c r="I6">
        <v>5</v>
      </c>
      <c r="J6">
        <v>5</v>
      </c>
      <c r="K6">
        <v>5</v>
      </c>
      <c r="L6">
        <v>5</v>
      </c>
      <c r="M6">
        <v>5</v>
      </c>
      <c r="N6">
        <v>2</v>
      </c>
    </row>
    <row r="7" spans="1:14" x14ac:dyDescent="0.3">
      <c r="A7" t="s">
        <v>93</v>
      </c>
      <c r="B7" t="s">
        <v>92</v>
      </c>
      <c r="C7" t="s">
        <v>93</v>
      </c>
      <c r="D7" t="s">
        <v>20</v>
      </c>
      <c r="E7" t="s">
        <v>96</v>
      </c>
      <c r="F7" t="s">
        <v>93</v>
      </c>
      <c r="H7">
        <v>5</v>
      </c>
      <c r="I7">
        <v>5</v>
      </c>
      <c r="J7">
        <v>5</v>
      </c>
      <c r="K7">
        <v>5</v>
      </c>
      <c r="L7">
        <v>5</v>
      </c>
      <c r="M7">
        <v>5</v>
      </c>
      <c r="N7">
        <v>3</v>
      </c>
    </row>
    <row r="8" spans="1:14" x14ac:dyDescent="0.3">
      <c r="A8" t="s">
        <v>98</v>
      </c>
      <c r="B8" t="s">
        <v>48</v>
      </c>
      <c r="C8" t="s">
        <v>98</v>
      </c>
      <c r="D8" t="s">
        <v>93</v>
      </c>
      <c r="E8" t="s">
        <v>99</v>
      </c>
      <c r="F8" t="s">
        <v>20</v>
      </c>
      <c r="H8">
        <v>5</v>
      </c>
      <c r="I8">
        <v>1</v>
      </c>
      <c r="J8">
        <v>5</v>
      </c>
      <c r="K8">
        <v>5</v>
      </c>
      <c r="L8">
        <v>5</v>
      </c>
      <c r="M8">
        <v>5</v>
      </c>
      <c r="N8">
        <v>4</v>
      </c>
    </row>
    <row r="9" spans="1:14" x14ac:dyDescent="0.3">
      <c r="A9" t="s">
        <v>95</v>
      </c>
      <c r="B9" t="s">
        <v>61</v>
      </c>
      <c r="C9" t="s">
        <v>95</v>
      </c>
      <c r="D9" t="s">
        <v>100</v>
      </c>
      <c r="E9" t="s">
        <v>101</v>
      </c>
      <c r="F9" t="s">
        <v>92</v>
      </c>
      <c r="H9">
        <v>5</v>
      </c>
      <c r="I9">
        <v>2</v>
      </c>
      <c r="J9">
        <v>5</v>
      </c>
      <c r="K9">
        <v>5</v>
      </c>
      <c r="L9">
        <v>5</v>
      </c>
      <c r="M9">
        <v>5</v>
      </c>
      <c r="N9">
        <v>5</v>
      </c>
    </row>
    <row r="10" spans="1:14" x14ac:dyDescent="0.3">
      <c r="H10">
        <f>AVERAGE(Table1313[terme.terme])</f>
        <v>5</v>
      </c>
      <c r="I10">
        <f>AVERAGE(Table1313[tf.idf])</f>
        <v>3.6</v>
      </c>
      <c r="J10">
        <f>AVERAGE(Table1313[log.entropy])</f>
        <v>5</v>
      </c>
      <c r="K10">
        <f>AVERAGE(Table1313[lsa])</f>
        <v>5</v>
      </c>
      <c r="L10">
        <f>AVERAGE(Table1313[lsa.ent])</f>
        <v>5</v>
      </c>
      <c r="M10">
        <f>AVERAGE(Table1313[lsa.tfidf])</f>
        <v>5</v>
      </c>
      <c r="N10">
        <f>AVERAGE(Table1313[Rang])</f>
        <v>3</v>
      </c>
    </row>
  </sheetData>
  <mergeCells count="2">
    <mergeCell ref="A1:F1"/>
    <mergeCell ref="A2:F2"/>
  </mergeCells>
  <conditionalFormatting sqref="A5:F9">
    <cfRule type="duplicateValues" dxfId="1" priority="1"/>
  </conditionalFormatting>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D38B0-4F1D-45F0-ABD1-C29168900DC4}">
  <dimension ref="A1:N21"/>
  <sheetViews>
    <sheetView topLeftCell="G2" workbookViewId="0">
      <selection activeCell="L14" sqref="L14"/>
    </sheetView>
  </sheetViews>
  <sheetFormatPr baseColWidth="10" defaultColWidth="8.88671875" defaultRowHeight="14.4" x14ac:dyDescent="0.3"/>
  <cols>
    <col min="1" max="1" width="12.5546875" customWidth="1"/>
    <col min="3" max="3" width="11.5546875" customWidth="1"/>
    <col min="6" max="6" width="48.88671875" customWidth="1"/>
    <col min="8" max="8" width="13.33203125" bestFit="1" customWidth="1"/>
    <col min="9" max="9" width="6.88671875" bestFit="1" customWidth="1"/>
    <col min="10" max="10" width="12.33203125" bestFit="1" customWidth="1"/>
    <col min="11" max="11" width="5.109375" bestFit="1" customWidth="1"/>
    <col min="12" max="12" width="9.109375" bestFit="1" customWidth="1"/>
    <col min="13" max="13" width="12.109375" bestFit="1" customWidth="1"/>
  </cols>
  <sheetData>
    <row r="1" spans="1:14" x14ac:dyDescent="0.3">
      <c r="A1" s="8"/>
      <c r="B1" s="8"/>
      <c r="C1" s="8"/>
      <c r="D1" s="8"/>
      <c r="E1" s="8"/>
      <c r="F1" s="8"/>
    </row>
    <row r="2" spans="1:14" ht="89.7" customHeight="1" x14ac:dyDescent="0.3">
      <c r="A2" s="9" t="s">
        <v>56</v>
      </c>
      <c r="B2" s="9"/>
      <c r="C2" s="9"/>
      <c r="D2" s="9"/>
      <c r="E2" s="9"/>
      <c r="F2" s="9"/>
    </row>
    <row r="4" spans="1:14" x14ac:dyDescent="0.3">
      <c r="A4" t="s">
        <v>0</v>
      </c>
      <c r="B4" t="s">
        <v>1</v>
      </c>
      <c r="C4" t="s">
        <v>2</v>
      </c>
      <c r="D4" t="s">
        <v>3</v>
      </c>
      <c r="E4" t="s">
        <v>18</v>
      </c>
      <c r="F4" t="s">
        <v>4</v>
      </c>
      <c r="H4" t="s">
        <v>0</v>
      </c>
      <c r="I4" t="s">
        <v>1</v>
      </c>
      <c r="J4" t="s">
        <v>2</v>
      </c>
      <c r="K4" t="s">
        <v>3</v>
      </c>
      <c r="L4" t="s">
        <v>18</v>
      </c>
      <c r="M4" t="s">
        <v>4</v>
      </c>
      <c r="N4" t="s">
        <v>9</v>
      </c>
    </row>
    <row r="5" spans="1:14" x14ac:dyDescent="0.3">
      <c r="A5" t="s">
        <v>32</v>
      </c>
      <c r="B5" t="s">
        <v>102</v>
      </c>
      <c r="C5" t="s">
        <v>32</v>
      </c>
      <c r="D5" t="s">
        <v>103</v>
      </c>
      <c r="E5" t="s">
        <v>104</v>
      </c>
      <c r="F5" t="s">
        <v>105</v>
      </c>
      <c r="H5">
        <v>4</v>
      </c>
      <c r="I5">
        <v>3</v>
      </c>
      <c r="J5">
        <v>4</v>
      </c>
      <c r="K5">
        <v>1</v>
      </c>
      <c r="L5">
        <v>5</v>
      </c>
      <c r="M5">
        <v>3</v>
      </c>
      <c r="N5">
        <v>1</v>
      </c>
    </row>
    <row r="6" spans="1:14" x14ac:dyDescent="0.3">
      <c r="A6" t="s">
        <v>31</v>
      </c>
      <c r="B6" t="s">
        <v>28</v>
      </c>
      <c r="C6" t="s">
        <v>31</v>
      </c>
      <c r="D6" t="s">
        <v>106</v>
      </c>
      <c r="E6" t="s">
        <v>102</v>
      </c>
      <c r="F6" t="s">
        <v>107</v>
      </c>
      <c r="H6">
        <v>5</v>
      </c>
      <c r="I6">
        <v>5</v>
      </c>
      <c r="J6">
        <v>5</v>
      </c>
      <c r="K6">
        <v>3</v>
      </c>
      <c r="L6">
        <v>3</v>
      </c>
      <c r="M6">
        <v>5</v>
      </c>
      <c r="N6">
        <v>2</v>
      </c>
    </row>
    <row r="7" spans="1:14" x14ac:dyDescent="0.3">
      <c r="A7" t="s">
        <v>108</v>
      </c>
      <c r="B7" t="s">
        <v>48</v>
      </c>
      <c r="C7" t="s">
        <v>108</v>
      </c>
      <c r="D7" t="s">
        <v>105</v>
      </c>
      <c r="E7" t="s">
        <v>109</v>
      </c>
      <c r="F7" t="s">
        <v>106</v>
      </c>
      <c r="H7">
        <v>2</v>
      </c>
      <c r="I7">
        <v>1</v>
      </c>
      <c r="J7">
        <v>2</v>
      </c>
      <c r="K7">
        <v>3</v>
      </c>
      <c r="L7">
        <v>5</v>
      </c>
      <c r="M7">
        <v>3</v>
      </c>
      <c r="N7">
        <v>3</v>
      </c>
    </row>
    <row r="8" spans="1:14" x14ac:dyDescent="0.3">
      <c r="A8" t="s">
        <v>110</v>
      </c>
      <c r="B8" t="s">
        <v>61</v>
      </c>
      <c r="C8" t="s">
        <v>110</v>
      </c>
      <c r="D8" t="s">
        <v>111</v>
      </c>
      <c r="E8" t="s">
        <v>112</v>
      </c>
      <c r="F8" t="s">
        <v>113</v>
      </c>
      <c r="H8">
        <v>2</v>
      </c>
      <c r="I8">
        <v>1</v>
      </c>
      <c r="J8">
        <v>2</v>
      </c>
      <c r="K8">
        <v>4</v>
      </c>
      <c r="L8">
        <v>5</v>
      </c>
      <c r="M8">
        <v>5</v>
      </c>
      <c r="N8">
        <v>4</v>
      </c>
    </row>
    <row r="9" spans="1:14" x14ac:dyDescent="0.3">
      <c r="A9" t="s">
        <v>107</v>
      </c>
      <c r="B9" t="s">
        <v>63</v>
      </c>
      <c r="C9" t="s">
        <v>107</v>
      </c>
      <c r="D9" t="s">
        <v>114</v>
      </c>
      <c r="E9" t="s">
        <v>115</v>
      </c>
      <c r="F9" t="s">
        <v>116</v>
      </c>
      <c r="H9">
        <v>5</v>
      </c>
      <c r="I9">
        <v>2</v>
      </c>
      <c r="J9">
        <v>5</v>
      </c>
      <c r="K9">
        <v>2</v>
      </c>
      <c r="L9">
        <v>5</v>
      </c>
      <c r="M9">
        <v>5</v>
      </c>
      <c r="N9">
        <v>5</v>
      </c>
    </row>
    <row r="10" spans="1:14" x14ac:dyDescent="0.3">
      <c r="H10">
        <f>AVERAGE(Table13[terme.terme])</f>
        <v>3.6</v>
      </c>
      <c r="I10">
        <f>AVERAGE(Table13[tf.idf])</f>
        <v>2.4</v>
      </c>
      <c r="J10">
        <f>AVERAGE(Table13[log.entropy])</f>
        <v>3.6</v>
      </c>
      <c r="K10">
        <f>AVERAGE(Table13[lsa])</f>
        <v>2.6</v>
      </c>
      <c r="L10">
        <f>AVERAGE(Table13[lsa.ent])</f>
        <v>4.5999999999999996</v>
      </c>
      <c r="M10">
        <f>AVERAGE(Table13[lsa.tfidf])</f>
        <v>4.2</v>
      </c>
      <c r="N10">
        <f>AVERAGE(Table13[Rang])</f>
        <v>3</v>
      </c>
    </row>
    <row r="14" spans="1:14" x14ac:dyDescent="0.3">
      <c r="A14" t="s">
        <v>190</v>
      </c>
    </row>
    <row r="16" spans="1:14" x14ac:dyDescent="0.3">
      <c r="B16" t="s">
        <v>0</v>
      </c>
      <c r="C16" t="s">
        <v>1</v>
      </c>
      <c r="D16" t="s">
        <v>2</v>
      </c>
      <c r="E16" t="s">
        <v>3</v>
      </c>
      <c r="F16" t="s">
        <v>4</v>
      </c>
      <c r="G16" t="s">
        <v>123</v>
      </c>
    </row>
    <row r="17" spans="1:7" x14ac:dyDescent="0.3">
      <c r="A17">
        <v>1</v>
      </c>
      <c r="B17" t="s">
        <v>32</v>
      </c>
      <c r="C17" t="s">
        <v>102</v>
      </c>
      <c r="D17" t="s">
        <v>32</v>
      </c>
      <c r="E17" t="s">
        <v>103</v>
      </c>
      <c r="F17" t="s">
        <v>104</v>
      </c>
      <c r="G17" t="s">
        <v>105</v>
      </c>
    </row>
    <row r="18" spans="1:7" x14ac:dyDescent="0.3">
      <c r="A18">
        <v>2</v>
      </c>
      <c r="B18" t="s">
        <v>31</v>
      </c>
      <c r="C18" t="s">
        <v>28</v>
      </c>
      <c r="D18" t="s">
        <v>31</v>
      </c>
      <c r="E18" t="s">
        <v>106</v>
      </c>
      <c r="F18" t="s">
        <v>109</v>
      </c>
      <c r="G18" t="s">
        <v>107</v>
      </c>
    </row>
    <row r="19" spans="1:7" x14ac:dyDescent="0.3">
      <c r="A19">
        <v>3</v>
      </c>
      <c r="B19" t="s">
        <v>108</v>
      </c>
      <c r="C19" t="s">
        <v>48</v>
      </c>
      <c r="D19" t="s">
        <v>108</v>
      </c>
      <c r="E19" t="s">
        <v>105</v>
      </c>
      <c r="F19" t="s">
        <v>102</v>
      </c>
      <c r="G19" t="s">
        <v>106</v>
      </c>
    </row>
    <row r="20" spans="1:7" x14ac:dyDescent="0.3">
      <c r="A20">
        <v>4</v>
      </c>
      <c r="B20" t="s">
        <v>110</v>
      </c>
      <c r="C20" t="s">
        <v>61</v>
      </c>
      <c r="D20" t="s">
        <v>110</v>
      </c>
      <c r="E20" t="s">
        <v>111</v>
      </c>
      <c r="F20" t="s">
        <v>187</v>
      </c>
      <c r="G20" t="s">
        <v>113</v>
      </c>
    </row>
    <row r="21" spans="1:7" x14ac:dyDescent="0.3">
      <c r="A21">
        <v>5</v>
      </c>
      <c r="B21" t="s">
        <v>107</v>
      </c>
      <c r="C21" t="s">
        <v>63</v>
      </c>
      <c r="D21" t="s">
        <v>107</v>
      </c>
      <c r="E21" t="s">
        <v>114</v>
      </c>
      <c r="F21" t="s">
        <v>111</v>
      </c>
      <c r="G21" t="s">
        <v>116</v>
      </c>
    </row>
  </sheetData>
  <mergeCells count="2">
    <mergeCell ref="A1:F1"/>
    <mergeCell ref="A2:F2"/>
  </mergeCells>
  <conditionalFormatting sqref="A5:F9">
    <cfRule type="duplicateValues" dxfId="0" priority="1"/>
  </conditionalFormatting>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BE396-7256-413C-88E3-204C4A5F543B}">
  <dimension ref="A1:F181"/>
  <sheetViews>
    <sheetView topLeftCell="A23" zoomScale="85" zoomScaleNormal="85" workbookViewId="0">
      <selection activeCell="I17" sqref="I17"/>
    </sheetView>
  </sheetViews>
  <sheetFormatPr baseColWidth="10" defaultColWidth="8.88671875" defaultRowHeight="14.4" x14ac:dyDescent="0.3"/>
  <cols>
    <col min="2" max="2" width="7.5546875" bestFit="1" customWidth="1"/>
    <col min="4" max="4" width="10.44140625" bestFit="1" customWidth="1"/>
  </cols>
  <sheetData>
    <row r="1" spans="1:6" x14ac:dyDescent="0.3">
      <c r="A1" t="s">
        <v>6</v>
      </c>
      <c r="B1" t="s">
        <v>36</v>
      </c>
      <c r="C1" t="s">
        <v>8</v>
      </c>
      <c r="D1" t="s">
        <v>9</v>
      </c>
      <c r="E1" t="s">
        <v>10</v>
      </c>
      <c r="F1" t="s">
        <v>11</v>
      </c>
    </row>
    <row r="2" spans="1:6" x14ac:dyDescent="0.3">
      <c r="A2">
        <f>ROW()-1</f>
        <v>1</v>
      </c>
      <c r="B2">
        <v>2</v>
      </c>
      <c r="C2" t="s">
        <v>117</v>
      </c>
      <c r="D2">
        <v>1</v>
      </c>
      <c r="E2" t="s">
        <v>0</v>
      </c>
      <c r="F2">
        <v>5</v>
      </c>
    </row>
    <row r="3" spans="1:6" x14ac:dyDescent="0.3">
      <c r="A3">
        <f>ROW()-1</f>
        <v>2</v>
      </c>
      <c r="B3">
        <v>2</v>
      </c>
      <c r="C3" t="s">
        <v>117</v>
      </c>
      <c r="D3">
        <v>2</v>
      </c>
      <c r="E3" t="s">
        <v>0</v>
      </c>
      <c r="F3">
        <v>4</v>
      </c>
    </row>
    <row r="4" spans="1:6" x14ac:dyDescent="0.3">
      <c r="A4">
        <f>ROW()-1</f>
        <v>3</v>
      </c>
      <c r="B4">
        <v>2</v>
      </c>
      <c r="C4" t="s">
        <v>117</v>
      </c>
      <c r="D4">
        <v>3</v>
      </c>
      <c r="E4" t="s">
        <v>0</v>
      </c>
      <c r="F4">
        <v>5</v>
      </c>
    </row>
    <row r="5" spans="1:6" x14ac:dyDescent="0.3">
      <c r="A5">
        <f>ROW()-1</f>
        <v>4</v>
      </c>
      <c r="B5">
        <v>2</v>
      </c>
      <c r="C5" t="s">
        <v>117</v>
      </c>
      <c r="D5">
        <v>4</v>
      </c>
      <c r="E5" t="s">
        <v>0</v>
      </c>
      <c r="F5">
        <v>5</v>
      </c>
    </row>
    <row r="6" spans="1:6" x14ac:dyDescent="0.3">
      <c r="A6">
        <f>ROW()-1</f>
        <v>5</v>
      </c>
      <c r="B6">
        <v>2</v>
      </c>
      <c r="C6" t="s">
        <v>117</v>
      </c>
      <c r="D6">
        <v>5</v>
      </c>
      <c r="E6" t="s">
        <v>0</v>
      </c>
      <c r="F6">
        <v>2</v>
      </c>
    </row>
    <row r="7" spans="1:6" x14ac:dyDescent="0.3">
      <c r="A7">
        <f t="shared" ref="A7:A11" si="0">ROW()-1</f>
        <v>6</v>
      </c>
      <c r="B7">
        <v>2</v>
      </c>
      <c r="C7" t="s">
        <v>117</v>
      </c>
      <c r="D7">
        <v>1</v>
      </c>
      <c r="E7" t="s">
        <v>1</v>
      </c>
      <c r="F7">
        <v>5</v>
      </c>
    </row>
    <row r="8" spans="1:6" x14ac:dyDescent="0.3">
      <c r="A8">
        <f t="shared" si="0"/>
        <v>7</v>
      </c>
      <c r="B8">
        <v>2</v>
      </c>
      <c r="C8" t="s">
        <v>117</v>
      </c>
      <c r="D8">
        <v>2</v>
      </c>
      <c r="E8" t="s">
        <v>1</v>
      </c>
      <c r="F8">
        <v>5</v>
      </c>
    </row>
    <row r="9" spans="1:6" x14ac:dyDescent="0.3">
      <c r="A9">
        <f t="shared" si="0"/>
        <v>8</v>
      </c>
      <c r="B9">
        <v>2</v>
      </c>
      <c r="C9" t="s">
        <v>117</v>
      </c>
      <c r="D9">
        <v>3</v>
      </c>
      <c r="E9" t="s">
        <v>1</v>
      </c>
      <c r="F9">
        <v>4</v>
      </c>
    </row>
    <row r="10" spans="1:6" x14ac:dyDescent="0.3">
      <c r="A10">
        <f t="shared" si="0"/>
        <v>9</v>
      </c>
      <c r="B10">
        <v>2</v>
      </c>
      <c r="C10" t="s">
        <v>117</v>
      </c>
      <c r="D10">
        <v>4</v>
      </c>
      <c r="E10" t="s">
        <v>1</v>
      </c>
      <c r="F10">
        <v>5</v>
      </c>
    </row>
    <row r="11" spans="1:6" x14ac:dyDescent="0.3">
      <c r="A11">
        <f t="shared" si="0"/>
        <v>10</v>
      </c>
      <c r="B11">
        <v>2</v>
      </c>
      <c r="C11" t="s">
        <v>117</v>
      </c>
      <c r="D11">
        <v>5</v>
      </c>
      <c r="E11" t="s">
        <v>1</v>
      </c>
      <c r="F11">
        <v>1</v>
      </c>
    </row>
    <row r="12" spans="1:6" x14ac:dyDescent="0.3">
      <c r="A12">
        <f t="shared" ref="A12:A16" si="1">ROW()-1</f>
        <v>11</v>
      </c>
      <c r="B12">
        <v>2</v>
      </c>
      <c r="C12" t="s">
        <v>117</v>
      </c>
      <c r="D12">
        <v>1</v>
      </c>
      <c r="E12" t="s">
        <v>2</v>
      </c>
      <c r="F12">
        <v>5</v>
      </c>
    </row>
    <row r="13" spans="1:6" x14ac:dyDescent="0.3">
      <c r="A13">
        <f t="shared" si="1"/>
        <v>12</v>
      </c>
      <c r="B13">
        <v>2</v>
      </c>
      <c r="C13" t="s">
        <v>117</v>
      </c>
      <c r="D13">
        <v>2</v>
      </c>
      <c r="E13" t="s">
        <v>2</v>
      </c>
      <c r="F13">
        <v>4</v>
      </c>
    </row>
    <row r="14" spans="1:6" x14ac:dyDescent="0.3">
      <c r="A14">
        <f t="shared" si="1"/>
        <v>13</v>
      </c>
      <c r="B14">
        <v>2</v>
      </c>
      <c r="C14" t="s">
        <v>117</v>
      </c>
      <c r="D14">
        <v>3</v>
      </c>
      <c r="E14" t="s">
        <v>2</v>
      </c>
      <c r="F14">
        <v>5</v>
      </c>
    </row>
    <row r="15" spans="1:6" x14ac:dyDescent="0.3">
      <c r="A15">
        <f t="shared" si="1"/>
        <v>14</v>
      </c>
      <c r="B15">
        <v>2</v>
      </c>
      <c r="C15" t="s">
        <v>117</v>
      </c>
      <c r="D15">
        <v>4</v>
      </c>
      <c r="E15" t="s">
        <v>2</v>
      </c>
      <c r="F15">
        <v>5</v>
      </c>
    </row>
    <row r="16" spans="1:6" x14ac:dyDescent="0.3">
      <c r="A16">
        <f t="shared" si="1"/>
        <v>15</v>
      </c>
      <c r="B16">
        <v>2</v>
      </c>
      <c r="C16" t="s">
        <v>117</v>
      </c>
      <c r="D16">
        <v>5</v>
      </c>
      <c r="E16" t="s">
        <v>2</v>
      </c>
      <c r="F16">
        <v>2</v>
      </c>
    </row>
    <row r="17" spans="1:6" x14ac:dyDescent="0.3">
      <c r="A17">
        <f t="shared" ref="A17:A21" si="2">ROW()-1</f>
        <v>16</v>
      </c>
      <c r="B17">
        <v>2</v>
      </c>
      <c r="C17" t="s">
        <v>117</v>
      </c>
      <c r="D17">
        <v>1</v>
      </c>
      <c r="E17" t="s">
        <v>3</v>
      </c>
      <c r="F17">
        <v>2</v>
      </c>
    </row>
    <row r="18" spans="1:6" x14ac:dyDescent="0.3">
      <c r="A18">
        <f t="shared" si="2"/>
        <v>17</v>
      </c>
      <c r="B18">
        <v>2</v>
      </c>
      <c r="C18" t="s">
        <v>117</v>
      </c>
      <c r="D18">
        <v>2</v>
      </c>
      <c r="E18" t="s">
        <v>3</v>
      </c>
      <c r="F18">
        <v>5</v>
      </c>
    </row>
    <row r="19" spans="1:6" x14ac:dyDescent="0.3">
      <c r="A19">
        <f t="shared" si="2"/>
        <v>18</v>
      </c>
      <c r="B19">
        <v>2</v>
      </c>
      <c r="C19" t="s">
        <v>117</v>
      </c>
      <c r="D19">
        <v>3</v>
      </c>
      <c r="E19" t="s">
        <v>3</v>
      </c>
      <c r="F19">
        <v>5</v>
      </c>
    </row>
    <row r="20" spans="1:6" x14ac:dyDescent="0.3">
      <c r="A20">
        <f t="shared" si="2"/>
        <v>19</v>
      </c>
      <c r="B20">
        <v>2</v>
      </c>
      <c r="C20" t="s">
        <v>117</v>
      </c>
      <c r="D20">
        <v>4</v>
      </c>
      <c r="E20" t="s">
        <v>3</v>
      </c>
      <c r="F20">
        <v>1</v>
      </c>
    </row>
    <row r="21" spans="1:6" x14ac:dyDescent="0.3">
      <c r="A21">
        <f t="shared" si="2"/>
        <v>20</v>
      </c>
      <c r="B21">
        <v>2</v>
      </c>
      <c r="C21" t="s">
        <v>117</v>
      </c>
      <c r="D21">
        <v>5</v>
      </c>
      <c r="E21" t="s">
        <v>3</v>
      </c>
      <c r="F21">
        <v>5</v>
      </c>
    </row>
    <row r="22" spans="1:6" x14ac:dyDescent="0.3">
      <c r="A22">
        <f t="shared" ref="A22:A26" si="3">ROW()-1</f>
        <v>21</v>
      </c>
      <c r="B22">
        <v>2</v>
      </c>
      <c r="C22" t="s">
        <v>117</v>
      </c>
      <c r="D22">
        <v>1</v>
      </c>
      <c r="E22" t="s">
        <v>4</v>
      </c>
      <c r="F22">
        <v>5</v>
      </c>
    </row>
    <row r="23" spans="1:6" x14ac:dyDescent="0.3">
      <c r="A23">
        <f t="shared" si="3"/>
        <v>22</v>
      </c>
      <c r="B23">
        <v>2</v>
      </c>
      <c r="C23" t="s">
        <v>117</v>
      </c>
      <c r="D23">
        <v>2</v>
      </c>
      <c r="E23" t="s">
        <v>4</v>
      </c>
      <c r="F23">
        <v>5</v>
      </c>
    </row>
    <row r="24" spans="1:6" x14ac:dyDescent="0.3">
      <c r="A24">
        <f t="shared" si="3"/>
        <v>23</v>
      </c>
      <c r="B24">
        <v>2</v>
      </c>
      <c r="C24" t="s">
        <v>117</v>
      </c>
      <c r="D24">
        <v>3</v>
      </c>
      <c r="E24" t="s">
        <v>4</v>
      </c>
      <c r="F24">
        <v>1</v>
      </c>
    </row>
    <row r="25" spans="1:6" x14ac:dyDescent="0.3">
      <c r="A25">
        <f t="shared" si="3"/>
        <v>24</v>
      </c>
      <c r="B25">
        <v>2</v>
      </c>
      <c r="C25" t="s">
        <v>117</v>
      </c>
      <c r="D25">
        <v>4</v>
      </c>
      <c r="E25" t="s">
        <v>4</v>
      </c>
      <c r="F25">
        <v>4</v>
      </c>
    </row>
    <row r="26" spans="1:6" x14ac:dyDescent="0.3">
      <c r="A26">
        <f t="shared" si="3"/>
        <v>25</v>
      </c>
      <c r="B26">
        <v>2</v>
      </c>
      <c r="C26" t="s">
        <v>117</v>
      </c>
      <c r="D26">
        <v>5</v>
      </c>
      <c r="E26" t="s">
        <v>4</v>
      </c>
      <c r="F26">
        <v>4</v>
      </c>
    </row>
    <row r="27" spans="1:6" x14ac:dyDescent="0.3">
      <c r="A27">
        <f t="shared" ref="A27:A31" si="4">ROW()-1</f>
        <v>26</v>
      </c>
      <c r="B27">
        <v>2</v>
      </c>
      <c r="C27" t="s">
        <v>117</v>
      </c>
      <c r="D27">
        <v>1</v>
      </c>
      <c r="E27" t="s">
        <v>18</v>
      </c>
      <c r="F27">
        <v>5</v>
      </c>
    </row>
    <row r="28" spans="1:6" x14ac:dyDescent="0.3">
      <c r="A28">
        <f t="shared" si="4"/>
        <v>27</v>
      </c>
      <c r="B28">
        <v>2</v>
      </c>
      <c r="C28" t="s">
        <v>117</v>
      </c>
      <c r="D28">
        <v>2</v>
      </c>
      <c r="E28" t="s">
        <v>18</v>
      </c>
      <c r="F28">
        <v>2</v>
      </c>
    </row>
    <row r="29" spans="1:6" x14ac:dyDescent="0.3">
      <c r="A29">
        <f t="shared" si="4"/>
        <v>28</v>
      </c>
      <c r="B29">
        <v>2</v>
      </c>
      <c r="C29" t="s">
        <v>117</v>
      </c>
      <c r="D29">
        <v>3</v>
      </c>
      <c r="E29" t="s">
        <v>18</v>
      </c>
      <c r="F29">
        <v>5</v>
      </c>
    </row>
    <row r="30" spans="1:6" x14ac:dyDescent="0.3">
      <c r="A30">
        <f t="shared" si="4"/>
        <v>29</v>
      </c>
      <c r="B30">
        <v>2</v>
      </c>
      <c r="C30" t="s">
        <v>117</v>
      </c>
      <c r="D30">
        <v>4</v>
      </c>
      <c r="E30" t="s">
        <v>18</v>
      </c>
      <c r="F30">
        <v>1</v>
      </c>
    </row>
    <row r="31" spans="1:6" x14ac:dyDescent="0.3">
      <c r="A31">
        <f t="shared" si="4"/>
        <v>30</v>
      </c>
      <c r="B31">
        <v>2</v>
      </c>
      <c r="C31" t="s">
        <v>117</v>
      </c>
      <c r="D31">
        <v>5</v>
      </c>
      <c r="E31" t="s">
        <v>18</v>
      </c>
      <c r="F31">
        <v>5</v>
      </c>
    </row>
    <row r="32" spans="1:6" x14ac:dyDescent="0.3">
      <c r="A32">
        <f t="shared" ref="A32:A61" si="5">ROW()-1</f>
        <v>31</v>
      </c>
      <c r="B32">
        <v>2</v>
      </c>
      <c r="C32" t="s">
        <v>118</v>
      </c>
      <c r="D32">
        <v>1</v>
      </c>
      <c r="E32" t="s">
        <v>0</v>
      </c>
      <c r="F32">
        <v>5</v>
      </c>
    </row>
    <row r="33" spans="1:6" x14ac:dyDescent="0.3">
      <c r="A33">
        <f t="shared" si="5"/>
        <v>32</v>
      </c>
      <c r="B33">
        <v>2</v>
      </c>
      <c r="C33" t="s">
        <v>118</v>
      </c>
      <c r="D33">
        <v>2</v>
      </c>
      <c r="E33" t="s">
        <v>0</v>
      </c>
      <c r="F33">
        <v>5</v>
      </c>
    </row>
    <row r="34" spans="1:6" x14ac:dyDescent="0.3">
      <c r="A34">
        <f t="shared" si="5"/>
        <v>33</v>
      </c>
      <c r="B34">
        <v>2</v>
      </c>
      <c r="C34" t="s">
        <v>118</v>
      </c>
      <c r="D34">
        <v>3</v>
      </c>
      <c r="E34" t="s">
        <v>0</v>
      </c>
      <c r="F34">
        <v>5</v>
      </c>
    </row>
    <row r="35" spans="1:6" x14ac:dyDescent="0.3">
      <c r="A35">
        <f t="shared" si="5"/>
        <v>34</v>
      </c>
      <c r="B35">
        <v>2</v>
      </c>
      <c r="C35" t="s">
        <v>118</v>
      </c>
      <c r="D35">
        <v>4</v>
      </c>
      <c r="E35" t="s">
        <v>0</v>
      </c>
      <c r="F35">
        <v>5</v>
      </c>
    </row>
    <row r="36" spans="1:6" x14ac:dyDescent="0.3">
      <c r="A36">
        <f t="shared" si="5"/>
        <v>35</v>
      </c>
      <c r="B36">
        <v>2</v>
      </c>
      <c r="C36" t="s">
        <v>118</v>
      </c>
      <c r="D36">
        <v>5</v>
      </c>
      <c r="E36" t="s">
        <v>0</v>
      </c>
      <c r="F36">
        <v>5</v>
      </c>
    </row>
    <row r="37" spans="1:6" x14ac:dyDescent="0.3">
      <c r="A37">
        <f t="shared" si="5"/>
        <v>36</v>
      </c>
      <c r="B37">
        <v>2</v>
      </c>
      <c r="C37" t="s">
        <v>118</v>
      </c>
      <c r="D37">
        <v>1</v>
      </c>
      <c r="E37" t="s">
        <v>1</v>
      </c>
      <c r="F37">
        <v>5</v>
      </c>
    </row>
    <row r="38" spans="1:6" x14ac:dyDescent="0.3">
      <c r="A38">
        <f t="shared" si="5"/>
        <v>37</v>
      </c>
      <c r="B38">
        <v>2</v>
      </c>
      <c r="C38" t="s">
        <v>118</v>
      </c>
      <c r="D38">
        <v>2</v>
      </c>
      <c r="E38" t="s">
        <v>1</v>
      </c>
      <c r="F38">
        <v>5</v>
      </c>
    </row>
    <row r="39" spans="1:6" x14ac:dyDescent="0.3">
      <c r="A39">
        <f t="shared" si="5"/>
        <v>38</v>
      </c>
      <c r="B39">
        <v>2</v>
      </c>
      <c r="C39" t="s">
        <v>118</v>
      </c>
      <c r="D39">
        <v>3</v>
      </c>
      <c r="E39" t="s">
        <v>1</v>
      </c>
      <c r="F39">
        <v>5</v>
      </c>
    </row>
    <row r="40" spans="1:6" x14ac:dyDescent="0.3">
      <c r="A40">
        <f t="shared" si="5"/>
        <v>39</v>
      </c>
      <c r="B40">
        <v>2</v>
      </c>
      <c r="C40" t="s">
        <v>118</v>
      </c>
      <c r="D40">
        <v>4</v>
      </c>
      <c r="E40" t="s">
        <v>1</v>
      </c>
      <c r="F40">
        <v>1</v>
      </c>
    </row>
    <row r="41" spans="1:6" x14ac:dyDescent="0.3">
      <c r="A41">
        <f t="shared" si="5"/>
        <v>40</v>
      </c>
      <c r="B41">
        <v>2</v>
      </c>
      <c r="C41" t="s">
        <v>118</v>
      </c>
      <c r="D41">
        <v>5</v>
      </c>
      <c r="E41" t="s">
        <v>1</v>
      </c>
      <c r="F41">
        <v>2</v>
      </c>
    </row>
    <row r="42" spans="1:6" x14ac:dyDescent="0.3">
      <c r="A42">
        <f t="shared" si="5"/>
        <v>41</v>
      </c>
      <c r="B42">
        <v>2</v>
      </c>
      <c r="C42" t="s">
        <v>118</v>
      </c>
      <c r="D42">
        <v>1</v>
      </c>
      <c r="E42" t="s">
        <v>2</v>
      </c>
      <c r="F42">
        <v>5</v>
      </c>
    </row>
    <row r="43" spans="1:6" x14ac:dyDescent="0.3">
      <c r="A43">
        <f t="shared" si="5"/>
        <v>42</v>
      </c>
      <c r="B43">
        <v>2</v>
      </c>
      <c r="C43" t="s">
        <v>118</v>
      </c>
      <c r="D43">
        <v>2</v>
      </c>
      <c r="E43" t="s">
        <v>2</v>
      </c>
      <c r="F43">
        <v>5</v>
      </c>
    </row>
    <row r="44" spans="1:6" x14ac:dyDescent="0.3">
      <c r="A44">
        <f t="shared" si="5"/>
        <v>43</v>
      </c>
      <c r="B44">
        <v>2</v>
      </c>
      <c r="C44" t="s">
        <v>118</v>
      </c>
      <c r="D44">
        <v>3</v>
      </c>
      <c r="E44" t="s">
        <v>2</v>
      </c>
      <c r="F44">
        <v>5</v>
      </c>
    </row>
    <row r="45" spans="1:6" x14ac:dyDescent="0.3">
      <c r="A45">
        <f t="shared" si="5"/>
        <v>44</v>
      </c>
      <c r="B45">
        <v>2</v>
      </c>
      <c r="C45" t="s">
        <v>118</v>
      </c>
      <c r="D45">
        <v>4</v>
      </c>
      <c r="E45" t="s">
        <v>2</v>
      </c>
      <c r="F45">
        <v>5</v>
      </c>
    </row>
    <row r="46" spans="1:6" x14ac:dyDescent="0.3">
      <c r="A46">
        <f t="shared" si="5"/>
        <v>45</v>
      </c>
      <c r="B46">
        <v>2</v>
      </c>
      <c r="C46" t="s">
        <v>118</v>
      </c>
      <c r="D46">
        <v>5</v>
      </c>
      <c r="E46" t="s">
        <v>2</v>
      </c>
      <c r="F46">
        <v>5</v>
      </c>
    </row>
    <row r="47" spans="1:6" x14ac:dyDescent="0.3">
      <c r="A47">
        <f t="shared" si="5"/>
        <v>46</v>
      </c>
      <c r="B47">
        <v>2</v>
      </c>
      <c r="C47" t="s">
        <v>118</v>
      </c>
      <c r="D47">
        <v>1</v>
      </c>
      <c r="E47" t="s">
        <v>3</v>
      </c>
      <c r="F47">
        <v>5</v>
      </c>
    </row>
    <row r="48" spans="1:6" x14ac:dyDescent="0.3">
      <c r="A48">
        <f t="shared" si="5"/>
        <v>47</v>
      </c>
      <c r="B48">
        <v>2</v>
      </c>
      <c r="C48" t="s">
        <v>118</v>
      </c>
      <c r="D48">
        <v>2</v>
      </c>
      <c r="E48" t="s">
        <v>3</v>
      </c>
      <c r="F48">
        <v>5</v>
      </c>
    </row>
    <row r="49" spans="1:6" x14ac:dyDescent="0.3">
      <c r="A49">
        <f t="shared" si="5"/>
        <v>48</v>
      </c>
      <c r="B49">
        <v>2</v>
      </c>
      <c r="C49" t="s">
        <v>118</v>
      </c>
      <c r="D49">
        <v>3</v>
      </c>
      <c r="E49" t="s">
        <v>3</v>
      </c>
      <c r="F49">
        <v>5</v>
      </c>
    </row>
    <row r="50" spans="1:6" x14ac:dyDescent="0.3">
      <c r="A50">
        <f t="shared" si="5"/>
        <v>49</v>
      </c>
      <c r="B50">
        <v>2</v>
      </c>
      <c r="C50" t="s">
        <v>118</v>
      </c>
      <c r="D50">
        <v>4</v>
      </c>
      <c r="E50" t="s">
        <v>3</v>
      </c>
      <c r="F50">
        <v>5</v>
      </c>
    </row>
    <row r="51" spans="1:6" x14ac:dyDescent="0.3">
      <c r="A51">
        <f t="shared" si="5"/>
        <v>50</v>
      </c>
      <c r="B51">
        <v>2</v>
      </c>
      <c r="C51" t="s">
        <v>118</v>
      </c>
      <c r="D51">
        <v>5</v>
      </c>
      <c r="E51" t="s">
        <v>3</v>
      </c>
      <c r="F51">
        <v>5</v>
      </c>
    </row>
    <row r="52" spans="1:6" x14ac:dyDescent="0.3">
      <c r="A52">
        <f t="shared" si="5"/>
        <v>51</v>
      </c>
      <c r="B52">
        <v>2</v>
      </c>
      <c r="C52" t="s">
        <v>118</v>
      </c>
      <c r="D52">
        <v>1</v>
      </c>
      <c r="E52" t="s">
        <v>4</v>
      </c>
      <c r="F52">
        <v>5</v>
      </c>
    </row>
    <row r="53" spans="1:6" x14ac:dyDescent="0.3">
      <c r="A53">
        <f t="shared" si="5"/>
        <v>52</v>
      </c>
      <c r="B53">
        <v>2</v>
      </c>
      <c r="C53" t="s">
        <v>118</v>
      </c>
      <c r="D53">
        <v>2</v>
      </c>
      <c r="E53" t="s">
        <v>4</v>
      </c>
      <c r="F53">
        <v>5</v>
      </c>
    </row>
    <row r="54" spans="1:6" x14ac:dyDescent="0.3">
      <c r="A54">
        <f t="shared" si="5"/>
        <v>53</v>
      </c>
      <c r="B54">
        <v>2</v>
      </c>
      <c r="C54" t="s">
        <v>118</v>
      </c>
      <c r="D54">
        <v>3</v>
      </c>
      <c r="E54" t="s">
        <v>4</v>
      </c>
      <c r="F54">
        <v>5</v>
      </c>
    </row>
    <row r="55" spans="1:6" x14ac:dyDescent="0.3">
      <c r="A55">
        <f t="shared" si="5"/>
        <v>54</v>
      </c>
      <c r="B55">
        <v>2</v>
      </c>
      <c r="C55" t="s">
        <v>118</v>
      </c>
      <c r="D55">
        <v>4</v>
      </c>
      <c r="E55" t="s">
        <v>4</v>
      </c>
      <c r="F55">
        <v>5</v>
      </c>
    </row>
    <row r="56" spans="1:6" x14ac:dyDescent="0.3">
      <c r="A56">
        <f t="shared" si="5"/>
        <v>55</v>
      </c>
      <c r="B56">
        <v>2</v>
      </c>
      <c r="C56" t="s">
        <v>118</v>
      </c>
      <c r="D56">
        <v>5</v>
      </c>
      <c r="E56" t="s">
        <v>4</v>
      </c>
      <c r="F56">
        <v>5</v>
      </c>
    </row>
    <row r="57" spans="1:6" x14ac:dyDescent="0.3">
      <c r="A57">
        <f t="shared" si="5"/>
        <v>56</v>
      </c>
      <c r="B57">
        <v>2</v>
      </c>
      <c r="C57" t="s">
        <v>118</v>
      </c>
      <c r="D57">
        <v>1</v>
      </c>
      <c r="E57" t="s">
        <v>18</v>
      </c>
      <c r="F57">
        <v>5</v>
      </c>
    </row>
    <row r="58" spans="1:6" x14ac:dyDescent="0.3">
      <c r="A58">
        <f t="shared" si="5"/>
        <v>57</v>
      </c>
      <c r="B58">
        <v>2</v>
      </c>
      <c r="C58" t="s">
        <v>118</v>
      </c>
      <c r="D58">
        <v>2</v>
      </c>
      <c r="E58" t="s">
        <v>18</v>
      </c>
      <c r="F58">
        <v>5</v>
      </c>
    </row>
    <row r="59" spans="1:6" x14ac:dyDescent="0.3">
      <c r="A59">
        <f t="shared" si="5"/>
        <v>58</v>
      </c>
      <c r="B59">
        <v>2</v>
      </c>
      <c r="C59" t="s">
        <v>118</v>
      </c>
      <c r="D59">
        <v>3</v>
      </c>
      <c r="E59" t="s">
        <v>18</v>
      </c>
      <c r="F59">
        <v>5</v>
      </c>
    </row>
    <row r="60" spans="1:6" x14ac:dyDescent="0.3">
      <c r="A60">
        <f t="shared" si="5"/>
        <v>59</v>
      </c>
      <c r="B60">
        <v>2</v>
      </c>
      <c r="C60" t="s">
        <v>118</v>
      </c>
      <c r="D60">
        <v>4</v>
      </c>
      <c r="E60" t="s">
        <v>18</v>
      </c>
      <c r="F60">
        <v>5</v>
      </c>
    </row>
    <row r="61" spans="1:6" x14ac:dyDescent="0.3">
      <c r="A61">
        <f t="shared" si="5"/>
        <v>60</v>
      </c>
      <c r="B61">
        <v>2</v>
      </c>
      <c r="C61" t="s">
        <v>118</v>
      </c>
      <c r="D61">
        <v>5</v>
      </c>
      <c r="E61" t="s">
        <v>18</v>
      </c>
      <c r="F61">
        <v>5</v>
      </c>
    </row>
    <row r="62" spans="1:6" x14ac:dyDescent="0.3">
      <c r="A62">
        <f t="shared" ref="A62:A91" si="6">ROW()-1</f>
        <v>61</v>
      </c>
      <c r="B62">
        <v>2</v>
      </c>
      <c r="C62" t="s">
        <v>119</v>
      </c>
      <c r="D62">
        <v>1</v>
      </c>
      <c r="E62" t="s">
        <v>0</v>
      </c>
      <c r="F62">
        <v>4</v>
      </c>
    </row>
    <row r="63" spans="1:6" x14ac:dyDescent="0.3">
      <c r="A63">
        <f t="shared" si="6"/>
        <v>62</v>
      </c>
      <c r="B63">
        <v>2</v>
      </c>
      <c r="C63" t="s">
        <v>119</v>
      </c>
      <c r="D63">
        <v>2</v>
      </c>
      <c r="E63" t="s">
        <v>0</v>
      </c>
      <c r="F63">
        <v>5</v>
      </c>
    </row>
    <row r="64" spans="1:6" x14ac:dyDescent="0.3">
      <c r="A64">
        <f t="shared" si="6"/>
        <v>63</v>
      </c>
      <c r="B64">
        <v>2</v>
      </c>
      <c r="C64" t="s">
        <v>119</v>
      </c>
      <c r="D64">
        <v>3</v>
      </c>
      <c r="E64" t="s">
        <v>0</v>
      </c>
      <c r="F64">
        <v>2</v>
      </c>
    </row>
    <row r="65" spans="1:6" x14ac:dyDescent="0.3">
      <c r="A65">
        <f t="shared" si="6"/>
        <v>64</v>
      </c>
      <c r="B65">
        <v>2</v>
      </c>
      <c r="C65" t="s">
        <v>119</v>
      </c>
      <c r="D65">
        <v>4</v>
      </c>
      <c r="E65" t="s">
        <v>0</v>
      </c>
      <c r="F65">
        <v>2</v>
      </c>
    </row>
    <row r="66" spans="1:6" x14ac:dyDescent="0.3">
      <c r="A66">
        <f t="shared" si="6"/>
        <v>65</v>
      </c>
      <c r="B66">
        <v>2</v>
      </c>
      <c r="C66" t="s">
        <v>119</v>
      </c>
      <c r="D66">
        <v>5</v>
      </c>
      <c r="E66" t="s">
        <v>0</v>
      </c>
      <c r="F66">
        <v>5</v>
      </c>
    </row>
    <row r="67" spans="1:6" x14ac:dyDescent="0.3">
      <c r="A67">
        <f t="shared" si="6"/>
        <v>66</v>
      </c>
      <c r="B67">
        <v>2</v>
      </c>
      <c r="C67" t="s">
        <v>119</v>
      </c>
      <c r="D67">
        <v>1</v>
      </c>
      <c r="E67" t="s">
        <v>1</v>
      </c>
      <c r="F67">
        <v>3</v>
      </c>
    </row>
    <row r="68" spans="1:6" x14ac:dyDescent="0.3">
      <c r="A68">
        <f t="shared" si="6"/>
        <v>67</v>
      </c>
      <c r="B68">
        <v>2</v>
      </c>
      <c r="C68" t="s">
        <v>119</v>
      </c>
      <c r="D68">
        <v>2</v>
      </c>
      <c r="E68" t="s">
        <v>1</v>
      </c>
      <c r="F68">
        <v>5</v>
      </c>
    </row>
    <row r="69" spans="1:6" x14ac:dyDescent="0.3">
      <c r="A69">
        <f t="shared" si="6"/>
        <v>68</v>
      </c>
      <c r="B69">
        <v>2</v>
      </c>
      <c r="C69" t="s">
        <v>119</v>
      </c>
      <c r="D69">
        <v>3</v>
      </c>
      <c r="E69" t="s">
        <v>1</v>
      </c>
      <c r="F69">
        <v>1</v>
      </c>
    </row>
    <row r="70" spans="1:6" x14ac:dyDescent="0.3">
      <c r="A70">
        <f t="shared" si="6"/>
        <v>69</v>
      </c>
      <c r="B70">
        <v>2</v>
      </c>
      <c r="C70" t="s">
        <v>119</v>
      </c>
      <c r="D70">
        <v>4</v>
      </c>
      <c r="E70" t="s">
        <v>1</v>
      </c>
      <c r="F70">
        <v>1</v>
      </c>
    </row>
    <row r="71" spans="1:6" x14ac:dyDescent="0.3">
      <c r="A71">
        <f t="shared" si="6"/>
        <v>70</v>
      </c>
      <c r="B71">
        <v>2</v>
      </c>
      <c r="C71" t="s">
        <v>119</v>
      </c>
      <c r="D71">
        <v>5</v>
      </c>
      <c r="E71" t="s">
        <v>1</v>
      </c>
      <c r="F71">
        <v>2</v>
      </c>
    </row>
    <row r="72" spans="1:6" x14ac:dyDescent="0.3">
      <c r="A72">
        <f t="shared" si="6"/>
        <v>71</v>
      </c>
      <c r="B72">
        <v>2</v>
      </c>
      <c r="C72" t="s">
        <v>119</v>
      </c>
      <c r="D72">
        <v>1</v>
      </c>
      <c r="E72" t="s">
        <v>2</v>
      </c>
      <c r="F72">
        <v>4</v>
      </c>
    </row>
    <row r="73" spans="1:6" x14ac:dyDescent="0.3">
      <c r="A73">
        <f t="shared" si="6"/>
        <v>72</v>
      </c>
      <c r="B73">
        <v>2</v>
      </c>
      <c r="C73" t="s">
        <v>119</v>
      </c>
      <c r="D73">
        <v>2</v>
      </c>
      <c r="E73" t="s">
        <v>2</v>
      </c>
      <c r="F73">
        <v>5</v>
      </c>
    </row>
    <row r="74" spans="1:6" x14ac:dyDescent="0.3">
      <c r="A74">
        <f t="shared" si="6"/>
        <v>73</v>
      </c>
      <c r="B74">
        <v>2</v>
      </c>
      <c r="C74" t="s">
        <v>119</v>
      </c>
      <c r="D74">
        <v>3</v>
      </c>
      <c r="E74" t="s">
        <v>2</v>
      </c>
      <c r="F74">
        <v>2</v>
      </c>
    </row>
    <row r="75" spans="1:6" x14ac:dyDescent="0.3">
      <c r="A75">
        <f t="shared" si="6"/>
        <v>74</v>
      </c>
      <c r="B75">
        <v>2</v>
      </c>
      <c r="C75" t="s">
        <v>119</v>
      </c>
      <c r="D75">
        <v>4</v>
      </c>
      <c r="E75" t="s">
        <v>2</v>
      </c>
      <c r="F75">
        <v>2</v>
      </c>
    </row>
    <row r="76" spans="1:6" x14ac:dyDescent="0.3">
      <c r="A76">
        <f t="shared" si="6"/>
        <v>75</v>
      </c>
      <c r="B76">
        <v>2</v>
      </c>
      <c r="C76" t="s">
        <v>119</v>
      </c>
      <c r="D76">
        <v>5</v>
      </c>
      <c r="E76" t="s">
        <v>2</v>
      </c>
      <c r="F76">
        <v>5</v>
      </c>
    </row>
    <row r="77" spans="1:6" x14ac:dyDescent="0.3">
      <c r="A77">
        <f t="shared" si="6"/>
        <v>76</v>
      </c>
      <c r="B77">
        <v>2</v>
      </c>
      <c r="C77" t="s">
        <v>119</v>
      </c>
      <c r="D77">
        <v>1</v>
      </c>
      <c r="E77" t="s">
        <v>3</v>
      </c>
      <c r="F77">
        <v>1</v>
      </c>
    </row>
    <row r="78" spans="1:6" x14ac:dyDescent="0.3">
      <c r="A78">
        <f t="shared" si="6"/>
        <v>77</v>
      </c>
      <c r="B78">
        <v>2</v>
      </c>
      <c r="C78" t="s">
        <v>119</v>
      </c>
      <c r="D78">
        <v>2</v>
      </c>
      <c r="E78" t="s">
        <v>3</v>
      </c>
      <c r="F78">
        <v>3</v>
      </c>
    </row>
    <row r="79" spans="1:6" x14ac:dyDescent="0.3">
      <c r="A79">
        <f t="shared" si="6"/>
        <v>78</v>
      </c>
      <c r="B79">
        <v>2</v>
      </c>
      <c r="C79" t="s">
        <v>119</v>
      </c>
      <c r="D79">
        <v>3</v>
      </c>
      <c r="E79" t="s">
        <v>3</v>
      </c>
      <c r="F79">
        <v>3</v>
      </c>
    </row>
    <row r="80" spans="1:6" x14ac:dyDescent="0.3">
      <c r="A80">
        <f t="shared" si="6"/>
        <v>79</v>
      </c>
      <c r="B80">
        <v>2</v>
      </c>
      <c r="C80" t="s">
        <v>119</v>
      </c>
      <c r="D80">
        <v>4</v>
      </c>
      <c r="E80" t="s">
        <v>3</v>
      </c>
      <c r="F80">
        <v>4</v>
      </c>
    </row>
    <row r="81" spans="1:6" x14ac:dyDescent="0.3">
      <c r="A81">
        <f t="shared" si="6"/>
        <v>80</v>
      </c>
      <c r="B81">
        <v>2</v>
      </c>
      <c r="C81" t="s">
        <v>119</v>
      </c>
      <c r="D81">
        <v>5</v>
      </c>
      <c r="E81" t="s">
        <v>3</v>
      </c>
      <c r="F81">
        <v>2</v>
      </c>
    </row>
    <row r="82" spans="1:6" x14ac:dyDescent="0.3">
      <c r="A82">
        <f t="shared" si="6"/>
        <v>81</v>
      </c>
      <c r="B82">
        <v>2</v>
      </c>
      <c r="C82" t="s">
        <v>119</v>
      </c>
      <c r="D82">
        <v>1</v>
      </c>
      <c r="E82" t="s">
        <v>4</v>
      </c>
      <c r="F82">
        <v>5</v>
      </c>
    </row>
    <row r="83" spans="1:6" x14ac:dyDescent="0.3">
      <c r="A83">
        <f t="shared" si="6"/>
        <v>82</v>
      </c>
      <c r="B83">
        <v>2</v>
      </c>
      <c r="C83" t="s">
        <v>119</v>
      </c>
      <c r="D83">
        <v>2</v>
      </c>
      <c r="E83" t="s">
        <v>4</v>
      </c>
      <c r="F83">
        <v>3</v>
      </c>
    </row>
    <row r="84" spans="1:6" x14ac:dyDescent="0.3">
      <c r="A84">
        <f t="shared" si="6"/>
        <v>83</v>
      </c>
      <c r="B84">
        <v>2</v>
      </c>
      <c r="C84" t="s">
        <v>119</v>
      </c>
      <c r="D84">
        <v>3</v>
      </c>
      <c r="E84" t="s">
        <v>4</v>
      </c>
      <c r="F84">
        <v>5</v>
      </c>
    </row>
    <row r="85" spans="1:6" x14ac:dyDescent="0.3">
      <c r="A85">
        <f t="shared" si="6"/>
        <v>84</v>
      </c>
      <c r="B85">
        <v>2</v>
      </c>
      <c r="C85" t="s">
        <v>119</v>
      </c>
      <c r="D85">
        <v>4</v>
      </c>
      <c r="E85" t="s">
        <v>4</v>
      </c>
      <c r="F85">
        <v>5</v>
      </c>
    </row>
    <row r="86" spans="1:6" x14ac:dyDescent="0.3">
      <c r="A86">
        <f t="shared" si="6"/>
        <v>85</v>
      </c>
      <c r="B86">
        <v>2</v>
      </c>
      <c r="C86" t="s">
        <v>119</v>
      </c>
      <c r="D86">
        <v>5</v>
      </c>
      <c r="E86" t="s">
        <v>4</v>
      </c>
      <c r="F86">
        <v>5</v>
      </c>
    </row>
    <row r="87" spans="1:6" x14ac:dyDescent="0.3">
      <c r="A87">
        <f t="shared" si="6"/>
        <v>86</v>
      </c>
      <c r="B87">
        <v>2</v>
      </c>
      <c r="C87" t="s">
        <v>119</v>
      </c>
      <c r="D87">
        <v>1</v>
      </c>
      <c r="E87" t="s">
        <v>18</v>
      </c>
      <c r="F87">
        <v>3</v>
      </c>
    </row>
    <row r="88" spans="1:6" x14ac:dyDescent="0.3">
      <c r="A88">
        <f t="shared" si="6"/>
        <v>87</v>
      </c>
      <c r="B88">
        <v>2</v>
      </c>
      <c r="C88" t="s">
        <v>119</v>
      </c>
      <c r="D88">
        <v>2</v>
      </c>
      <c r="E88" t="s">
        <v>18</v>
      </c>
      <c r="F88">
        <v>5</v>
      </c>
    </row>
    <row r="89" spans="1:6" x14ac:dyDescent="0.3">
      <c r="A89">
        <f t="shared" si="6"/>
        <v>88</v>
      </c>
      <c r="B89">
        <v>2</v>
      </c>
      <c r="C89" t="s">
        <v>119</v>
      </c>
      <c r="D89">
        <v>3</v>
      </c>
      <c r="E89" t="s">
        <v>18</v>
      </c>
      <c r="F89">
        <v>3</v>
      </c>
    </row>
    <row r="90" spans="1:6" x14ac:dyDescent="0.3">
      <c r="A90">
        <f t="shared" si="6"/>
        <v>89</v>
      </c>
      <c r="B90">
        <v>2</v>
      </c>
      <c r="C90" t="s">
        <v>119</v>
      </c>
      <c r="D90">
        <v>4</v>
      </c>
      <c r="E90" t="s">
        <v>18</v>
      </c>
      <c r="F90">
        <v>5</v>
      </c>
    </row>
    <row r="91" spans="1:6" x14ac:dyDescent="0.3">
      <c r="A91">
        <f t="shared" si="6"/>
        <v>90</v>
      </c>
      <c r="B91">
        <v>2</v>
      </c>
      <c r="C91" t="s">
        <v>119</v>
      </c>
      <c r="D91">
        <v>5</v>
      </c>
      <c r="E91" t="s">
        <v>18</v>
      </c>
      <c r="F91">
        <v>5</v>
      </c>
    </row>
    <row r="92" spans="1:6" x14ac:dyDescent="0.3">
      <c r="A92">
        <f t="shared" ref="A92:A123" si="7">ROW()-1</f>
        <v>91</v>
      </c>
      <c r="B92">
        <v>1</v>
      </c>
      <c r="C92" t="s">
        <v>120</v>
      </c>
      <c r="D92">
        <v>1</v>
      </c>
      <c r="E92" t="s">
        <v>0</v>
      </c>
      <c r="F92">
        <v>5</v>
      </c>
    </row>
    <row r="93" spans="1:6" x14ac:dyDescent="0.3">
      <c r="A93">
        <f t="shared" si="7"/>
        <v>92</v>
      </c>
      <c r="B93">
        <v>1</v>
      </c>
      <c r="C93" t="s">
        <v>120</v>
      </c>
      <c r="D93">
        <v>2</v>
      </c>
      <c r="E93" t="s">
        <v>0</v>
      </c>
      <c r="F93">
        <v>5</v>
      </c>
    </row>
    <row r="94" spans="1:6" x14ac:dyDescent="0.3">
      <c r="A94">
        <f t="shared" si="7"/>
        <v>93</v>
      </c>
      <c r="B94">
        <v>1</v>
      </c>
      <c r="C94" t="s">
        <v>120</v>
      </c>
      <c r="D94">
        <v>3</v>
      </c>
      <c r="E94" t="s">
        <v>0</v>
      </c>
      <c r="F94">
        <v>2</v>
      </c>
    </row>
    <row r="95" spans="1:6" x14ac:dyDescent="0.3">
      <c r="A95">
        <f t="shared" si="7"/>
        <v>94</v>
      </c>
      <c r="B95">
        <v>1</v>
      </c>
      <c r="C95" t="s">
        <v>120</v>
      </c>
      <c r="D95">
        <v>4</v>
      </c>
      <c r="E95" t="s">
        <v>0</v>
      </c>
      <c r="F95">
        <v>4</v>
      </c>
    </row>
    <row r="96" spans="1:6" x14ac:dyDescent="0.3">
      <c r="A96">
        <f t="shared" si="7"/>
        <v>95</v>
      </c>
      <c r="B96">
        <v>1</v>
      </c>
      <c r="C96" t="s">
        <v>120</v>
      </c>
      <c r="D96">
        <v>5</v>
      </c>
      <c r="E96" t="s">
        <v>0</v>
      </c>
      <c r="F96">
        <v>5</v>
      </c>
    </row>
    <row r="97" spans="1:6" x14ac:dyDescent="0.3">
      <c r="A97">
        <f t="shared" si="7"/>
        <v>96</v>
      </c>
      <c r="B97">
        <v>1</v>
      </c>
      <c r="C97" t="s">
        <v>120</v>
      </c>
      <c r="D97">
        <v>1</v>
      </c>
      <c r="E97" t="s">
        <v>1</v>
      </c>
      <c r="F97">
        <v>2</v>
      </c>
    </row>
    <row r="98" spans="1:6" x14ac:dyDescent="0.3">
      <c r="A98">
        <f t="shared" si="7"/>
        <v>97</v>
      </c>
      <c r="B98">
        <v>1</v>
      </c>
      <c r="C98" t="s">
        <v>120</v>
      </c>
      <c r="D98">
        <v>2</v>
      </c>
      <c r="E98" t="s">
        <v>1</v>
      </c>
      <c r="F98">
        <v>5</v>
      </c>
    </row>
    <row r="99" spans="1:6" x14ac:dyDescent="0.3">
      <c r="A99">
        <f t="shared" si="7"/>
        <v>98</v>
      </c>
      <c r="B99">
        <v>1</v>
      </c>
      <c r="C99" t="s">
        <v>120</v>
      </c>
      <c r="D99">
        <v>3</v>
      </c>
      <c r="E99" t="s">
        <v>1</v>
      </c>
      <c r="F99">
        <v>5</v>
      </c>
    </row>
    <row r="100" spans="1:6" x14ac:dyDescent="0.3">
      <c r="A100">
        <f t="shared" si="7"/>
        <v>99</v>
      </c>
      <c r="B100">
        <v>1</v>
      </c>
      <c r="C100" t="s">
        <v>120</v>
      </c>
      <c r="D100">
        <v>4</v>
      </c>
      <c r="E100" t="s">
        <v>1</v>
      </c>
      <c r="F100">
        <v>5</v>
      </c>
    </row>
    <row r="101" spans="1:6" x14ac:dyDescent="0.3">
      <c r="A101">
        <f t="shared" si="7"/>
        <v>100</v>
      </c>
      <c r="B101">
        <v>1</v>
      </c>
      <c r="C101" t="s">
        <v>120</v>
      </c>
      <c r="D101">
        <v>5</v>
      </c>
      <c r="E101" t="s">
        <v>1</v>
      </c>
      <c r="F101">
        <v>1</v>
      </c>
    </row>
    <row r="102" spans="1:6" x14ac:dyDescent="0.3">
      <c r="A102">
        <f t="shared" si="7"/>
        <v>101</v>
      </c>
      <c r="B102">
        <v>1</v>
      </c>
      <c r="C102" t="s">
        <v>120</v>
      </c>
      <c r="D102">
        <v>1</v>
      </c>
      <c r="E102" t="s">
        <v>2</v>
      </c>
      <c r="F102">
        <v>5</v>
      </c>
    </row>
    <row r="103" spans="1:6" x14ac:dyDescent="0.3">
      <c r="A103">
        <f t="shared" si="7"/>
        <v>102</v>
      </c>
      <c r="B103">
        <v>1</v>
      </c>
      <c r="C103" t="s">
        <v>120</v>
      </c>
      <c r="D103">
        <v>2</v>
      </c>
      <c r="E103" t="s">
        <v>2</v>
      </c>
      <c r="F103">
        <v>5</v>
      </c>
    </row>
    <row r="104" spans="1:6" x14ac:dyDescent="0.3">
      <c r="A104">
        <f t="shared" si="7"/>
        <v>103</v>
      </c>
      <c r="B104">
        <v>1</v>
      </c>
      <c r="C104" t="s">
        <v>120</v>
      </c>
      <c r="D104">
        <v>3</v>
      </c>
      <c r="E104" t="s">
        <v>2</v>
      </c>
      <c r="F104">
        <v>2</v>
      </c>
    </row>
    <row r="105" spans="1:6" x14ac:dyDescent="0.3">
      <c r="A105">
        <f t="shared" si="7"/>
        <v>104</v>
      </c>
      <c r="B105">
        <v>1</v>
      </c>
      <c r="C105" t="s">
        <v>120</v>
      </c>
      <c r="D105">
        <v>4</v>
      </c>
      <c r="E105" t="s">
        <v>2</v>
      </c>
      <c r="F105">
        <v>4</v>
      </c>
    </row>
    <row r="106" spans="1:6" x14ac:dyDescent="0.3">
      <c r="A106">
        <f t="shared" si="7"/>
        <v>105</v>
      </c>
      <c r="B106">
        <v>1</v>
      </c>
      <c r="C106" t="s">
        <v>120</v>
      </c>
      <c r="D106">
        <v>5</v>
      </c>
      <c r="E106" t="s">
        <v>2</v>
      </c>
      <c r="F106">
        <v>5</v>
      </c>
    </row>
    <row r="107" spans="1:6" x14ac:dyDescent="0.3">
      <c r="A107">
        <f t="shared" si="7"/>
        <v>106</v>
      </c>
      <c r="B107">
        <v>1</v>
      </c>
      <c r="C107" t="s">
        <v>120</v>
      </c>
      <c r="D107">
        <v>1</v>
      </c>
      <c r="E107" t="s">
        <v>3</v>
      </c>
      <c r="F107">
        <v>5</v>
      </c>
    </row>
    <row r="108" spans="1:6" x14ac:dyDescent="0.3">
      <c r="A108">
        <f t="shared" si="7"/>
        <v>107</v>
      </c>
      <c r="B108">
        <v>1</v>
      </c>
      <c r="C108" t="s">
        <v>120</v>
      </c>
      <c r="D108">
        <v>2</v>
      </c>
      <c r="E108" t="s">
        <v>3</v>
      </c>
      <c r="F108">
        <v>5</v>
      </c>
    </row>
    <row r="109" spans="1:6" x14ac:dyDescent="0.3">
      <c r="A109">
        <f t="shared" si="7"/>
        <v>108</v>
      </c>
      <c r="B109">
        <v>1</v>
      </c>
      <c r="C109" t="s">
        <v>120</v>
      </c>
      <c r="D109">
        <v>3</v>
      </c>
      <c r="E109" t="s">
        <v>3</v>
      </c>
      <c r="F109">
        <v>5</v>
      </c>
    </row>
    <row r="110" spans="1:6" x14ac:dyDescent="0.3">
      <c r="A110">
        <f t="shared" si="7"/>
        <v>109</v>
      </c>
      <c r="B110">
        <v>1</v>
      </c>
      <c r="C110" t="s">
        <v>120</v>
      </c>
      <c r="D110">
        <v>4</v>
      </c>
      <c r="E110" t="s">
        <v>3</v>
      </c>
      <c r="F110">
        <v>5</v>
      </c>
    </row>
    <row r="111" spans="1:6" x14ac:dyDescent="0.3">
      <c r="A111">
        <f t="shared" si="7"/>
        <v>110</v>
      </c>
      <c r="B111">
        <v>1</v>
      </c>
      <c r="C111" t="s">
        <v>120</v>
      </c>
      <c r="D111">
        <v>5</v>
      </c>
      <c r="E111" t="s">
        <v>3</v>
      </c>
      <c r="F111">
        <v>5</v>
      </c>
    </row>
    <row r="112" spans="1:6" x14ac:dyDescent="0.3">
      <c r="A112">
        <f t="shared" si="7"/>
        <v>111</v>
      </c>
      <c r="B112">
        <v>1</v>
      </c>
      <c r="C112" t="s">
        <v>120</v>
      </c>
      <c r="D112">
        <v>1</v>
      </c>
      <c r="E112" t="s">
        <v>4</v>
      </c>
      <c r="F112">
        <v>5</v>
      </c>
    </row>
    <row r="113" spans="1:6" x14ac:dyDescent="0.3">
      <c r="A113">
        <f t="shared" si="7"/>
        <v>112</v>
      </c>
      <c r="B113">
        <v>1</v>
      </c>
      <c r="C113" t="s">
        <v>120</v>
      </c>
      <c r="D113">
        <v>2</v>
      </c>
      <c r="E113" t="s">
        <v>4</v>
      </c>
      <c r="F113">
        <v>2</v>
      </c>
    </row>
    <row r="114" spans="1:6" x14ac:dyDescent="0.3">
      <c r="A114">
        <f t="shared" si="7"/>
        <v>113</v>
      </c>
      <c r="B114">
        <v>1</v>
      </c>
      <c r="C114" t="s">
        <v>120</v>
      </c>
      <c r="D114">
        <v>3</v>
      </c>
      <c r="E114" t="s">
        <v>4</v>
      </c>
      <c r="F114">
        <v>1</v>
      </c>
    </row>
    <row r="115" spans="1:6" x14ac:dyDescent="0.3">
      <c r="A115">
        <f t="shared" si="7"/>
        <v>114</v>
      </c>
      <c r="B115">
        <v>1</v>
      </c>
      <c r="C115" t="s">
        <v>120</v>
      </c>
      <c r="D115">
        <v>4</v>
      </c>
      <c r="E115" t="s">
        <v>4</v>
      </c>
      <c r="F115">
        <v>1</v>
      </c>
    </row>
    <row r="116" spans="1:6" x14ac:dyDescent="0.3">
      <c r="A116">
        <f t="shared" si="7"/>
        <v>115</v>
      </c>
      <c r="B116">
        <v>1</v>
      </c>
      <c r="C116" t="s">
        <v>120</v>
      </c>
      <c r="D116">
        <v>5</v>
      </c>
      <c r="E116" t="s">
        <v>4</v>
      </c>
      <c r="F116">
        <v>4</v>
      </c>
    </row>
    <row r="117" spans="1:6" x14ac:dyDescent="0.3">
      <c r="A117">
        <f t="shared" si="7"/>
        <v>116</v>
      </c>
      <c r="B117">
        <v>1</v>
      </c>
      <c r="C117" t="s">
        <v>120</v>
      </c>
      <c r="D117">
        <v>1</v>
      </c>
      <c r="E117" t="s">
        <v>18</v>
      </c>
      <c r="F117">
        <v>5</v>
      </c>
    </row>
    <row r="118" spans="1:6" x14ac:dyDescent="0.3">
      <c r="A118">
        <f t="shared" si="7"/>
        <v>117</v>
      </c>
      <c r="B118">
        <v>1</v>
      </c>
      <c r="C118" t="s">
        <v>120</v>
      </c>
      <c r="D118">
        <v>2</v>
      </c>
      <c r="E118" t="s">
        <v>18</v>
      </c>
      <c r="F118">
        <v>5</v>
      </c>
    </row>
    <row r="119" spans="1:6" x14ac:dyDescent="0.3">
      <c r="A119">
        <f t="shared" si="7"/>
        <v>118</v>
      </c>
      <c r="B119">
        <v>1</v>
      </c>
      <c r="C119" t="s">
        <v>120</v>
      </c>
      <c r="D119">
        <v>3</v>
      </c>
      <c r="E119" t="s">
        <v>18</v>
      </c>
      <c r="F119">
        <v>5</v>
      </c>
    </row>
    <row r="120" spans="1:6" x14ac:dyDescent="0.3">
      <c r="A120">
        <f t="shared" si="7"/>
        <v>119</v>
      </c>
      <c r="B120">
        <v>1</v>
      </c>
      <c r="C120" t="s">
        <v>120</v>
      </c>
      <c r="D120">
        <v>4</v>
      </c>
      <c r="E120" t="s">
        <v>18</v>
      </c>
      <c r="F120">
        <v>5</v>
      </c>
    </row>
    <row r="121" spans="1:6" x14ac:dyDescent="0.3">
      <c r="A121">
        <f t="shared" si="7"/>
        <v>120</v>
      </c>
      <c r="B121">
        <v>1</v>
      </c>
      <c r="C121" t="s">
        <v>120</v>
      </c>
      <c r="D121">
        <v>5</v>
      </c>
      <c r="E121" t="s">
        <v>18</v>
      </c>
      <c r="F121">
        <v>2</v>
      </c>
    </row>
    <row r="122" spans="1:6" x14ac:dyDescent="0.3">
      <c r="A122">
        <f t="shared" si="7"/>
        <v>121</v>
      </c>
      <c r="B122">
        <v>1</v>
      </c>
      <c r="C122" t="s">
        <v>121</v>
      </c>
      <c r="D122">
        <v>1</v>
      </c>
      <c r="E122" t="s">
        <v>0</v>
      </c>
      <c r="F122">
        <v>4</v>
      </c>
    </row>
    <row r="123" spans="1:6" x14ac:dyDescent="0.3">
      <c r="A123">
        <f t="shared" si="7"/>
        <v>122</v>
      </c>
      <c r="B123">
        <v>1</v>
      </c>
      <c r="C123" t="s">
        <v>121</v>
      </c>
      <c r="D123">
        <v>2</v>
      </c>
      <c r="E123" t="s">
        <v>0</v>
      </c>
      <c r="F123">
        <v>4</v>
      </c>
    </row>
    <row r="124" spans="1:6" x14ac:dyDescent="0.3">
      <c r="A124">
        <f t="shared" ref="A124:A155" si="8">ROW()-1</f>
        <v>123</v>
      </c>
      <c r="B124">
        <v>1</v>
      </c>
      <c r="C124" t="s">
        <v>121</v>
      </c>
      <c r="D124">
        <v>3</v>
      </c>
      <c r="E124" t="s">
        <v>0</v>
      </c>
      <c r="F124">
        <v>5</v>
      </c>
    </row>
    <row r="125" spans="1:6" x14ac:dyDescent="0.3">
      <c r="A125">
        <f t="shared" si="8"/>
        <v>124</v>
      </c>
      <c r="B125">
        <v>1</v>
      </c>
      <c r="C125" t="s">
        <v>121</v>
      </c>
      <c r="D125">
        <v>4</v>
      </c>
      <c r="E125" t="s">
        <v>0</v>
      </c>
      <c r="F125">
        <v>5</v>
      </c>
    </row>
    <row r="126" spans="1:6" x14ac:dyDescent="0.3">
      <c r="A126">
        <f t="shared" si="8"/>
        <v>125</v>
      </c>
      <c r="B126">
        <v>1</v>
      </c>
      <c r="C126" t="s">
        <v>121</v>
      </c>
      <c r="D126">
        <v>5</v>
      </c>
      <c r="E126" t="s">
        <v>0</v>
      </c>
      <c r="F126">
        <v>5</v>
      </c>
    </row>
    <row r="127" spans="1:6" x14ac:dyDescent="0.3">
      <c r="A127">
        <f t="shared" si="8"/>
        <v>126</v>
      </c>
      <c r="B127">
        <v>1</v>
      </c>
      <c r="C127" t="s">
        <v>121</v>
      </c>
      <c r="D127">
        <v>1</v>
      </c>
      <c r="E127" t="s">
        <v>1</v>
      </c>
      <c r="F127">
        <v>3</v>
      </c>
    </row>
    <row r="128" spans="1:6" x14ac:dyDescent="0.3">
      <c r="A128">
        <f t="shared" si="8"/>
        <v>127</v>
      </c>
      <c r="B128">
        <v>1</v>
      </c>
      <c r="C128" t="s">
        <v>121</v>
      </c>
      <c r="D128">
        <v>2</v>
      </c>
      <c r="E128" t="s">
        <v>1</v>
      </c>
      <c r="F128">
        <v>1</v>
      </c>
    </row>
    <row r="129" spans="1:6" x14ac:dyDescent="0.3">
      <c r="A129">
        <f t="shared" si="8"/>
        <v>128</v>
      </c>
      <c r="B129">
        <v>1</v>
      </c>
      <c r="C129" t="s">
        <v>121</v>
      </c>
      <c r="D129">
        <v>3</v>
      </c>
      <c r="E129" t="s">
        <v>1</v>
      </c>
      <c r="F129">
        <v>1</v>
      </c>
    </row>
    <row r="130" spans="1:6" x14ac:dyDescent="0.3">
      <c r="A130">
        <f t="shared" si="8"/>
        <v>129</v>
      </c>
      <c r="B130">
        <v>1</v>
      </c>
      <c r="C130" t="s">
        <v>121</v>
      </c>
      <c r="D130">
        <v>4</v>
      </c>
      <c r="E130" t="s">
        <v>1</v>
      </c>
      <c r="F130">
        <v>1</v>
      </c>
    </row>
    <row r="131" spans="1:6" x14ac:dyDescent="0.3">
      <c r="A131">
        <f t="shared" si="8"/>
        <v>130</v>
      </c>
      <c r="B131">
        <v>1</v>
      </c>
      <c r="C131" t="s">
        <v>121</v>
      </c>
      <c r="D131">
        <v>5</v>
      </c>
      <c r="E131" t="s">
        <v>1</v>
      </c>
      <c r="F131">
        <v>2</v>
      </c>
    </row>
    <row r="132" spans="1:6" x14ac:dyDescent="0.3">
      <c r="A132">
        <f t="shared" si="8"/>
        <v>131</v>
      </c>
      <c r="B132">
        <v>1</v>
      </c>
      <c r="C132" t="s">
        <v>121</v>
      </c>
      <c r="D132">
        <v>1</v>
      </c>
      <c r="E132" t="s">
        <v>2</v>
      </c>
      <c r="F132">
        <v>4</v>
      </c>
    </row>
    <row r="133" spans="1:6" x14ac:dyDescent="0.3">
      <c r="A133">
        <f t="shared" si="8"/>
        <v>132</v>
      </c>
      <c r="B133">
        <v>1</v>
      </c>
      <c r="C133" t="s">
        <v>121</v>
      </c>
      <c r="D133">
        <v>2</v>
      </c>
      <c r="E133" t="s">
        <v>2</v>
      </c>
      <c r="F133">
        <v>4</v>
      </c>
    </row>
    <row r="134" spans="1:6" x14ac:dyDescent="0.3">
      <c r="A134">
        <f t="shared" si="8"/>
        <v>133</v>
      </c>
      <c r="B134">
        <v>1</v>
      </c>
      <c r="C134" t="s">
        <v>121</v>
      </c>
      <c r="D134">
        <v>3</v>
      </c>
      <c r="E134" t="s">
        <v>2</v>
      </c>
      <c r="F134">
        <v>5</v>
      </c>
    </row>
    <row r="135" spans="1:6" x14ac:dyDescent="0.3">
      <c r="A135">
        <f t="shared" si="8"/>
        <v>134</v>
      </c>
      <c r="B135">
        <v>1</v>
      </c>
      <c r="C135" t="s">
        <v>121</v>
      </c>
      <c r="D135">
        <v>4</v>
      </c>
      <c r="E135" t="s">
        <v>2</v>
      </c>
      <c r="F135">
        <v>5</v>
      </c>
    </row>
    <row r="136" spans="1:6" x14ac:dyDescent="0.3">
      <c r="A136">
        <f t="shared" si="8"/>
        <v>135</v>
      </c>
      <c r="B136">
        <v>1</v>
      </c>
      <c r="C136" t="s">
        <v>121</v>
      </c>
      <c r="D136">
        <v>5</v>
      </c>
      <c r="E136" t="s">
        <v>2</v>
      </c>
      <c r="F136">
        <v>5</v>
      </c>
    </row>
    <row r="137" spans="1:6" x14ac:dyDescent="0.3">
      <c r="A137">
        <f t="shared" si="8"/>
        <v>136</v>
      </c>
      <c r="B137">
        <v>1</v>
      </c>
      <c r="C137" t="s">
        <v>121</v>
      </c>
      <c r="D137">
        <v>1</v>
      </c>
      <c r="E137" t="s">
        <v>3</v>
      </c>
      <c r="F137">
        <v>4</v>
      </c>
    </row>
    <row r="138" spans="1:6" x14ac:dyDescent="0.3">
      <c r="A138">
        <f t="shared" si="8"/>
        <v>137</v>
      </c>
      <c r="B138">
        <v>1</v>
      </c>
      <c r="C138" t="s">
        <v>121</v>
      </c>
      <c r="D138">
        <v>2</v>
      </c>
      <c r="E138" t="s">
        <v>3</v>
      </c>
      <c r="F138">
        <v>4</v>
      </c>
    </row>
    <row r="139" spans="1:6" x14ac:dyDescent="0.3">
      <c r="A139">
        <f t="shared" si="8"/>
        <v>138</v>
      </c>
      <c r="B139">
        <v>1</v>
      </c>
      <c r="C139" t="s">
        <v>121</v>
      </c>
      <c r="D139">
        <v>3</v>
      </c>
      <c r="E139" t="s">
        <v>3</v>
      </c>
      <c r="F139">
        <v>5</v>
      </c>
    </row>
    <row r="140" spans="1:6" x14ac:dyDescent="0.3">
      <c r="A140">
        <f t="shared" si="8"/>
        <v>139</v>
      </c>
      <c r="B140">
        <v>1</v>
      </c>
      <c r="C140" t="s">
        <v>121</v>
      </c>
      <c r="D140">
        <v>4</v>
      </c>
      <c r="E140" t="s">
        <v>3</v>
      </c>
      <c r="F140">
        <v>5</v>
      </c>
    </row>
    <row r="141" spans="1:6" x14ac:dyDescent="0.3">
      <c r="A141">
        <f t="shared" si="8"/>
        <v>140</v>
      </c>
      <c r="B141">
        <v>1</v>
      </c>
      <c r="C141" t="s">
        <v>121</v>
      </c>
      <c r="D141">
        <v>5</v>
      </c>
      <c r="E141" t="s">
        <v>3</v>
      </c>
      <c r="F141">
        <v>5</v>
      </c>
    </row>
    <row r="142" spans="1:6" x14ac:dyDescent="0.3">
      <c r="A142">
        <f t="shared" si="8"/>
        <v>141</v>
      </c>
      <c r="B142">
        <v>1</v>
      </c>
      <c r="C142" t="s">
        <v>121</v>
      </c>
      <c r="D142">
        <v>1</v>
      </c>
      <c r="E142" t="s">
        <v>4</v>
      </c>
      <c r="F142">
        <v>5</v>
      </c>
    </row>
    <row r="143" spans="1:6" x14ac:dyDescent="0.3">
      <c r="A143">
        <f t="shared" si="8"/>
        <v>142</v>
      </c>
      <c r="B143">
        <v>1</v>
      </c>
      <c r="C143" t="s">
        <v>121</v>
      </c>
      <c r="D143">
        <v>2</v>
      </c>
      <c r="E143" t="s">
        <v>4</v>
      </c>
      <c r="F143">
        <v>5</v>
      </c>
    </row>
    <row r="144" spans="1:6" x14ac:dyDescent="0.3">
      <c r="A144">
        <f t="shared" si="8"/>
        <v>143</v>
      </c>
      <c r="B144">
        <v>1</v>
      </c>
      <c r="C144" t="s">
        <v>121</v>
      </c>
      <c r="D144">
        <v>3</v>
      </c>
      <c r="E144" t="s">
        <v>4</v>
      </c>
      <c r="F144">
        <v>4</v>
      </c>
    </row>
    <row r="145" spans="1:6" x14ac:dyDescent="0.3">
      <c r="A145">
        <f t="shared" si="8"/>
        <v>144</v>
      </c>
      <c r="B145">
        <v>1</v>
      </c>
      <c r="C145" t="s">
        <v>121</v>
      </c>
      <c r="D145">
        <v>4</v>
      </c>
      <c r="E145" t="s">
        <v>4</v>
      </c>
      <c r="F145">
        <v>5</v>
      </c>
    </row>
    <row r="146" spans="1:6" x14ac:dyDescent="0.3">
      <c r="A146">
        <f t="shared" si="8"/>
        <v>145</v>
      </c>
      <c r="B146">
        <v>1</v>
      </c>
      <c r="C146" t="s">
        <v>121</v>
      </c>
      <c r="D146">
        <v>5</v>
      </c>
      <c r="E146" t="s">
        <v>4</v>
      </c>
      <c r="F146">
        <v>5</v>
      </c>
    </row>
    <row r="147" spans="1:6" x14ac:dyDescent="0.3">
      <c r="A147">
        <f t="shared" si="8"/>
        <v>146</v>
      </c>
      <c r="B147">
        <v>1</v>
      </c>
      <c r="C147" t="s">
        <v>121</v>
      </c>
      <c r="D147">
        <v>1</v>
      </c>
      <c r="E147" t="s">
        <v>18</v>
      </c>
      <c r="F147">
        <v>4</v>
      </c>
    </row>
    <row r="148" spans="1:6" x14ac:dyDescent="0.3">
      <c r="A148">
        <f t="shared" si="8"/>
        <v>147</v>
      </c>
      <c r="B148">
        <v>1</v>
      </c>
      <c r="C148" t="s">
        <v>121</v>
      </c>
      <c r="D148">
        <v>2</v>
      </c>
      <c r="E148" t="s">
        <v>18</v>
      </c>
      <c r="F148">
        <v>4</v>
      </c>
    </row>
    <row r="149" spans="1:6" x14ac:dyDescent="0.3">
      <c r="A149">
        <f t="shared" si="8"/>
        <v>148</v>
      </c>
      <c r="B149">
        <v>1</v>
      </c>
      <c r="C149" t="s">
        <v>121</v>
      </c>
      <c r="D149">
        <v>3</v>
      </c>
      <c r="E149" t="s">
        <v>18</v>
      </c>
      <c r="F149">
        <v>5</v>
      </c>
    </row>
    <row r="150" spans="1:6" x14ac:dyDescent="0.3">
      <c r="A150">
        <f t="shared" si="8"/>
        <v>149</v>
      </c>
      <c r="B150">
        <v>1</v>
      </c>
      <c r="C150" t="s">
        <v>121</v>
      </c>
      <c r="D150">
        <v>4</v>
      </c>
      <c r="E150" t="s">
        <v>18</v>
      </c>
      <c r="F150">
        <v>5</v>
      </c>
    </row>
    <row r="151" spans="1:6" x14ac:dyDescent="0.3">
      <c r="A151">
        <f t="shared" si="8"/>
        <v>150</v>
      </c>
      <c r="B151">
        <v>1</v>
      </c>
      <c r="C151" t="s">
        <v>121</v>
      </c>
      <c r="D151">
        <v>5</v>
      </c>
      <c r="E151" t="s">
        <v>18</v>
      </c>
      <c r="F151">
        <v>5</v>
      </c>
    </row>
    <row r="152" spans="1:6" x14ac:dyDescent="0.3">
      <c r="A152">
        <f t="shared" si="8"/>
        <v>151</v>
      </c>
      <c r="B152">
        <v>1</v>
      </c>
      <c r="C152" t="s">
        <v>110</v>
      </c>
      <c r="D152">
        <v>1</v>
      </c>
      <c r="E152" t="s">
        <v>0</v>
      </c>
      <c r="F152">
        <v>4</v>
      </c>
    </row>
    <row r="153" spans="1:6" x14ac:dyDescent="0.3">
      <c r="A153">
        <f t="shared" si="8"/>
        <v>152</v>
      </c>
      <c r="B153">
        <v>1</v>
      </c>
      <c r="C153" t="s">
        <v>110</v>
      </c>
      <c r="D153">
        <v>2</v>
      </c>
      <c r="E153" t="s">
        <v>0</v>
      </c>
      <c r="F153">
        <v>5</v>
      </c>
    </row>
    <row r="154" spans="1:6" x14ac:dyDescent="0.3">
      <c r="A154">
        <f t="shared" si="8"/>
        <v>153</v>
      </c>
      <c r="B154">
        <v>1</v>
      </c>
      <c r="C154" t="s">
        <v>110</v>
      </c>
      <c r="D154">
        <v>3</v>
      </c>
      <c r="E154" t="s">
        <v>0</v>
      </c>
      <c r="F154">
        <v>5</v>
      </c>
    </row>
    <row r="155" spans="1:6" x14ac:dyDescent="0.3">
      <c r="A155">
        <f t="shared" si="8"/>
        <v>154</v>
      </c>
      <c r="B155">
        <v>1</v>
      </c>
      <c r="C155" t="s">
        <v>110</v>
      </c>
      <c r="D155">
        <v>4</v>
      </c>
      <c r="E155" t="s">
        <v>0</v>
      </c>
      <c r="F155">
        <v>3</v>
      </c>
    </row>
    <row r="156" spans="1:6" x14ac:dyDescent="0.3">
      <c r="A156">
        <f t="shared" ref="A156:A181" si="9">ROW()-1</f>
        <v>155</v>
      </c>
      <c r="B156">
        <v>1</v>
      </c>
      <c r="C156" t="s">
        <v>110</v>
      </c>
      <c r="D156">
        <v>5</v>
      </c>
      <c r="E156" t="s">
        <v>0</v>
      </c>
      <c r="F156">
        <v>1</v>
      </c>
    </row>
    <row r="157" spans="1:6" x14ac:dyDescent="0.3">
      <c r="A157">
        <f t="shared" si="9"/>
        <v>156</v>
      </c>
      <c r="B157">
        <v>1</v>
      </c>
      <c r="C157" t="s">
        <v>110</v>
      </c>
      <c r="D157">
        <v>1</v>
      </c>
      <c r="E157" t="s">
        <v>1</v>
      </c>
      <c r="F157">
        <v>4</v>
      </c>
    </row>
    <row r="158" spans="1:6" x14ac:dyDescent="0.3">
      <c r="A158">
        <f t="shared" si="9"/>
        <v>157</v>
      </c>
      <c r="B158">
        <v>1</v>
      </c>
      <c r="C158" t="s">
        <v>110</v>
      </c>
      <c r="D158">
        <v>2</v>
      </c>
      <c r="E158" t="s">
        <v>1</v>
      </c>
      <c r="F158">
        <v>3</v>
      </c>
    </row>
    <row r="159" spans="1:6" x14ac:dyDescent="0.3">
      <c r="A159">
        <f t="shared" si="9"/>
        <v>158</v>
      </c>
      <c r="B159">
        <v>1</v>
      </c>
      <c r="C159" t="s">
        <v>110</v>
      </c>
      <c r="D159">
        <v>3</v>
      </c>
      <c r="E159" t="s">
        <v>1</v>
      </c>
      <c r="F159">
        <v>1</v>
      </c>
    </row>
    <row r="160" spans="1:6" x14ac:dyDescent="0.3">
      <c r="A160">
        <f t="shared" si="9"/>
        <v>159</v>
      </c>
      <c r="B160">
        <v>1</v>
      </c>
      <c r="C160" t="s">
        <v>110</v>
      </c>
      <c r="D160">
        <v>4</v>
      </c>
      <c r="E160" t="s">
        <v>1</v>
      </c>
      <c r="F160">
        <v>3</v>
      </c>
    </row>
    <row r="161" spans="1:6" x14ac:dyDescent="0.3">
      <c r="A161">
        <f t="shared" si="9"/>
        <v>160</v>
      </c>
      <c r="B161">
        <v>1</v>
      </c>
      <c r="C161" t="s">
        <v>110</v>
      </c>
      <c r="D161">
        <v>5</v>
      </c>
      <c r="E161" t="s">
        <v>1</v>
      </c>
      <c r="F161">
        <v>1</v>
      </c>
    </row>
    <row r="162" spans="1:6" x14ac:dyDescent="0.3">
      <c r="A162">
        <f t="shared" si="9"/>
        <v>161</v>
      </c>
      <c r="B162">
        <v>1</v>
      </c>
      <c r="C162" t="s">
        <v>110</v>
      </c>
      <c r="D162">
        <v>1</v>
      </c>
      <c r="E162" t="s">
        <v>2</v>
      </c>
      <c r="F162">
        <v>4</v>
      </c>
    </row>
    <row r="163" spans="1:6" x14ac:dyDescent="0.3">
      <c r="A163">
        <f t="shared" si="9"/>
        <v>162</v>
      </c>
      <c r="B163">
        <v>1</v>
      </c>
      <c r="C163" t="s">
        <v>110</v>
      </c>
      <c r="D163">
        <v>2</v>
      </c>
      <c r="E163" t="s">
        <v>2</v>
      </c>
      <c r="F163">
        <v>5</v>
      </c>
    </row>
    <row r="164" spans="1:6" x14ac:dyDescent="0.3">
      <c r="A164">
        <f t="shared" si="9"/>
        <v>163</v>
      </c>
      <c r="B164">
        <v>1</v>
      </c>
      <c r="C164" t="s">
        <v>110</v>
      </c>
      <c r="D164">
        <v>3</v>
      </c>
      <c r="E164" t="s">
        <v>2</v>
      </c>
      <c r="F164">
        <v>5</v>
      </c>
    </row>
    <row r="165" spans="1:6" x14ac:dyDescent="0.3">
      <c r="A165">
        <f t="shared" si="9"/>
        <v>164</v>
      </c>
      <c r="B165">
        <v>1</v>
      </c>
      <c r="C165" t="s">
        <v>110</v>
      </c>
      <c r="D165">
        <v>4</v>
      </c>
      <c r="E165" t="s">
        <v>2</v>
      </c>
      <c r="F165">
        <v>3</v>
      </c>
    </row>
    <row r="166" spans="1:6" x14ac:dyDescent="0.3">
      <c r="A166">
        <f t="shared" si="9"/>
        <v>165</v>
      </c>
      <c r="B166">
        <v>1</v>
      </c>
      <c r="C166" t="s">
        <v>110</v>
      </c>
      <c r="D166">
        <v>5</v>
      </c>
      <c r="E166" t="s">
        <v>2</v>
      </c>
      <c r="F166">
        <v>1</v>
      </c>
    </row>
    <row r="167" spans="1:6" x14ac:dyDescent="0.3">
      <c r="A167">
        <f t="shared" si="9"/>
        <v>166</v>
      </c>
      <c r="B167">
        <v>1</v>
      </c>
      <c r="C167" t="s">
        <v>110</v>
      </c>
      <c r="D167">
        <v>1</v>
      </c>
      <c r="E167" t="s">
        <v>3</v>
      </c>
      <c r="F167">
        <v>4</v>
      </c>
    </row>
    <row r="168" spans="1:6" x14ac:dyDescent="0.3">
      <c r="A168">
        <f t="shared" si="9"/>
        <v>167</v>
      </c>
      <c r="B168">
        <v>1</v>
      </c>
      <c r="C168" t="s">
        <v>110</v>
      </c>
      <c r="D168">
        <v>2</v>
      </c>
      <c r="E168" t="s">
        <v>3</v>
      </c>
      <c r="F168">
        <v>5</v>
      </c>
    </row>
    <row r="169" spans="1:6" x14ac:dyDescent="0.3">
      <c r="A169">
        <f t="shared" si="9"/>
        <v>168</v>
      </c>
      <c r="B169">
        <v>1</v>
      </c>
      <c r="C169" t="s">
        <v>110</v>
      </c>
      <c r="D169">
        <v>3</v>
      </c>
      <c r="E169" t="s">
        <v>3</v>
      </c>
      <c r="F169">
        <v>1</v>
      </c>
    </row>
    <row r="170" spans="1:6" x14ac:dyDescent="0.3">
      <c r="A170">
        <f t="shared" si="9"/>
        <v>169</v>
      </c>
      <c r="B170">
        <v>1</v>
      </c>
      <c r="C170" t="s">
        <v>110</v>
      </c>
      <c r="D170">
        <v>4</v>
      </c>
      <c r="E170" t="s">
        <v>3</v>
      </c>
      <c r="F170">
        <v>5</v>
      </c>
    </row>
    <row r="171" spans="1:6" x14ac:dyDescent="0.3">
      <c r="A171">
        <f t="shared" si="9"/>
        <v>170</v>
      </c>
      <c r="B171">
        <v>1</v>
      </c>
      <c r="C171" t="s">
        <v>110</v>
      </c>
      <c r="D171">
        <v>5</v>
      </c>
      <c r="E171" t="s">
        <v>3</v>
      </c>
      <c r="F171">
        <v>5</v>
      </c>
    </row>
    <row r="172" spans="1:6" x14ac:dyDescent="0.3">
      <c r="A172">
        <f t="shared" si="9"/>
        <v>171</v>
      </c>
      <c r="B172">
        <v>1</v>
      </c>
      <c r="C172" t="s">
        <v>110</v>
      </c>
      <c r="D172">
        <v>1</v>
      </c>
      <c r="E172" t="s">
        <v>4</v>
      </c>
      <c r="F172">
        <v>1</v>
      </c>
    </row>
    <row r="173" spans="1:6" x14ac:dyDescent="0.3">
      <c r="A173">
        <f t="shared" si="9"/>
        <v>172</v>
      </c>
      <c r="B173">
        <v>1</v>
      </c>
      <c r="C173" t="s">
        <v>110</v>
      </c>
      <c r="D173">
        <v>2</v>
      </c>
      <c r="E173" t="s">
        <v>4</v>
      </c>
      <c r="F173">
        <v>1</v>
      </c>
    </row>
    <row r="174" spans="1:6" x14ac:dyDescent="0.3">
      <c r="A174">
        <f t="shared" si="9"/>
        <v>173</v>
      </c>
      <c r="B174">
        <v>1</v>
      </c>
      <c r="C174" t="s">
        <v>110</v>
      </c>
      <c r="D174">
        <v>3</v>
      </c>
      <c r="E174" t="s">
        <v>4</v>
      </c>
      <c r="F174">
        <v>2</v>
      </c>
    </row>
    <row r="175" spans="1:6" x14ac:dyDescent="0.3">
      <c r="A175">
        <f t="shared" si="9"/>
        <v>174</v>
      </c>
      <c r="B175">
        <v>1</v>
      </c>
      <c r="C175" t="s">
        <v>110</v>
      </c>
      <c r="D175">
        <v>4</v>
      </c>
      <c r="E175" t="s">
        <v>4</v>
      </c>
      <c r="F175">
        <v>2</v>
      </c>
    </row>
    <row r="176" spans="1:6" x14ac:dyDescent="0.3">
      <c r="A176">
        <f t="shared" si="9"/>
        <v>175</v>
      </c>
      <c r="B176">
        <v>1</v>
      </c>
      <c r="C176" t="s">
        <v>110</v>
      </c>
      <c r="D176">
        <v>5</v>
      </c>
      <c r="E176" t="s">
        <v>4</v>
      </c>
      <c r="F176">
        <v>1</v>
      </c>
    </row>
    <row r="177" spans="1:6" x14ac:dyDescent="0.3">
      <c r="A177">
        <f t="shared" si="9"/>
        <v>176</v>
      </c>
      <c r="B177">
        <v>1</v>
      </c>
      <c r="C177" t="s">
        <v>110</v>
      </c>
      <c r="D177">
        <v>1</v>
      </c>
      <c r="E177" t="s">
        <v>18</v>
      </c>
      <c r="F177">
        <v>4</v>
      </c>
    </row>
    <row r="178" spans="1:6" x14ac:dyDescent="0.3">
      <c r="A178">
        <f t="shared" si="9"/>
        <v>177</v>
      </c>
      <c r="B178">
        <v>1</v>
      </c>
      <c r="C178" t="s">
        <v>110</v>
      </c>
      <c r="D178">
        <v>2</v>
      </c>
      <c r="E178" t="s">
        <v>18</v>
      </c>
      <c r="F178">
        <v>2</v>
      </c>
    </row>
    <row r="179" spans="1:6" x14ac:dyDescent="0.3">
      <c r="A179">
        <f t="shared" si="9"/>
        <v>178</v>
      </c>
      <c r="B179">
        <v>1</v>
      </c>
      <c r="C179" t="s">
        <v>110</v>
      </c>
      <c r="D179">
        <v>3</v>
      </c>
      <c r="E179" t="s">
        <v>18</v>
      </c>
      <c r="F179">
        <v>3</v>
      </c>
    </row>
    <row r="180" spans="1:6" x14ac:dyDescent="0.3">
      <c r="A180">
        <f t="shared" si="9"/>
        <v>179</v>
      </c>
      <c r="B180">
        <v>1</v>
      </c>
      <c r="C180" t="s">
        <v>110</v>
      </c>
      <c r="D180">
        <v>4</v>
      </c>
      <c r="E180" t="s">
        <v>18</v>
      </c>
      <c r="F180">
        <v>5</v>
      </c>
    </row>
    <row r="181" spans="1:6" x14ac:dyDescent="0.3">
      <c r="A181">
        <f t="shared" si="9"/>
        <v>180</v>
      </c>
      <c r="B181">
        <v>1</v>
      </c>
      <c r="C181" t="s">
        <v>110</v>
      </c>
      <c r="D181">
        <v>5</v>
      </c>
      <c r="E181" t="s">
        <v>18</v>
      </c>
      <c r="F181">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789FC-F8F8-4A93-9D72-5B0F3616F6CF}">
  <dimension ref="A1:D9"/>
  <sheetViews>
    <sheetView workbookViewId="0">
      <selection activeCell="D13" sqref="D13"/>
    </sheetView>
  </sheetViews>
  <sheetFormatPr baseColWidth="10" defaultColWidth="8.88671875" defaultRowHeight="14.4" x14ac:dyDescent="0.3"/>
  <cols>
    <col min="1" max="1" width="19.5546875" bestFit="1" customWidth="1"/>
    <col min="2" max="2" width="22.33203125" bestFit="1" customWidth="1"/>
    <col min="3" max="4" width="12" bestFit="1" customWidth="1"/>
  </cols>
  <sheetData>
    <row r="1" spans="1:4" x14ac:dyDescent="0.3">
      <c r="A1" s="2" t="s">
        <v>38</v>
      </c>
      <c r="B1" s="2" t="s">
        <v>125</v>
      </c>
    </row>
    <row r="2" spans="1:4" x14ac:dyDescent="0.3">
      <c r="A2" s="2" t="s">
        <v>126</v>
      </c>
      <c r="B2">
        <v>1</v>
      </c>
      <c r="C2">
        <v>2</v>
      </c>
      <c r="D2" t="s">
        <v>127</v>
      </c>
    </row>
    <row r="3" spans="1:4" x14ac:dyDescent="0.3">
      <c r="A3" s="4" t="s">
        <v>2</v>
      </c>
      <c r="B3" s="3">
        <v>4.1333333333333337</v>
      </c>
      <c r="C3" s="3">
        <v>4.2666666666666666</v>
      </c>
      <c r="D3" s="3">
        <v>4.2</v>
      </c>
    </row>
    <row r="4" spans="1:4" x14ac:dyDescent="0.3">
      <c r="A4" s="4" t="s">
        <v>3</v>
      </c>
      <c r="B4" s="3">
        <v>4.5333333333333332</v>
      </c>
      <c r="C4" s="3">
        <v>3.7333333333333334</v>
      </c>
      <c r="D4" s="3">
        <v>4.1333333333333337</v>
      </c>
    </row>
    <row r="5" spans="1:4" x14ac:dyDescent="0.3">
      <c r="A5" s="4" t="s">
        <v>18</v>
      </c>
      <c r="B5" s="3">
        <v>4</v>
      </c>
      <c r="C5" s="3">
        <v>4.2666666666666666</v>
      </c>
      <c r="D5" s="3">
        <v>4.1333333333333337</v>
      </c>
    </row>
    <row r="6" spans="1:4" x14ac:dyDescent="0.3">
      <c r="A6" s="4" t="s">
        <v>4</v>
      </c>
      <c r="B6" s="3">
        <v>2.9333333333333331</v>
      </c>
      <c r="C6" s="3">
        <v>4.4666666666666668</v>
      </c>
      <c r="D6" s="3">
        <v>3.7</v>
      </c>
    </row>
    <row r="7" spans="1:4" x14ac:dyDescent="0.3">
      <c r="A7" s="4" t="s">
        <v>0</v>
      </c>
      <c r="B7" s="3">
        <v>4.1333333333333337</v>
      </c>
      <c r="C7" s="3">
        <v>4.2666666666666666</v>
      </c>
      <c r="D7" s="3">
        <v>4.2</v>
      </c>
    </row>
    <row r="8" spans="1:4" x14ac:dyDescent="0.3">
      <c r="A8" s="4" t="s">
        <v>1</v>
      </c>
      <c r="B8" s="3">
        <v>2.5333333333333332</v>
      </c>
      <c r="C8" s="3">
        <v>3.3333333333333335</v>
      </c>
      <c r="D8" s="3">
        <v>2.9333333333333331</v>
      </c>
    </row>
    <row r="9" spans="1:4" x14ac:dyDescent="0.3">
      <c r="A9" s="4" t="s">
        <v>127</v>
      </c>
      <c r="B9" s="3">
        <v>3.7111111111111112</v>
      </c>
      <c r="C9" s="3">
        <v>4.0555555555555554</v>
      </c>
      <c r="D9" s="3">
        <v>3.8833333333333333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0E3F-8B91-43BE-94C0-C9191F167483}">
  <dimension ref="A1:C31"/>
  <sheetViews>
    <sheetView workbookViewId="0">
      <selection activeCell="I17" sqref="I17"/>
    </sheetView>
  </sheetViews>
  <sheetFormatPr baseColWidth="10" defaultColWidth="8.88671875" defaultRowHeight="14.4" x14ac:dyDescent="0.3"/>
  <cols>
    <col min="2" max="2" width="10.77734375" bestFit="1" customWidth="1"/>
    <col min="3" max="3" width="9.77734375" customWidth="1"/>
  </cols>
  <sheetData>
    <row r="1" spans="1:3" x14ac:dyDescent="0.3">
      <c r="A1" t="s">
        <v>8</v>
      </c>
      <c r="B1" t="s">
        <v>13</v>
      </c>
      <c r="C1" t="s">
        <v>10</v>
      </c>
    </row>
    <row r="2" spans="1:3" x14ac:dyDescent="0.3">
      <c r="A2" t="s">
        <v>12</v>
      </c>
      <c r="B2" t="s">
        <v>1</v>
      </c>
      <c r="C2">
        <v>1</v>
      </c>
    </row>
    <row r="3" spans="1:3" x14ac:dyDescent="0.3">
      <c r="A3" t="s">
        <v>12</v>
      </c>
      <c r="B3" t="s">
        <v>3</v>
      </c>
      <c r="C3">
        <v>2</v>
      </c>
    </row>
    <row r="4" spans="1:3" x14ac:dyDescent="0.3">
      <c r="A4" t="s">
        <v>12</v>
      </c>
      <c r="B4" t="s">
        <v>0</v>
      </c>
      <c r="C4">
        <v>3</v>
      </c>
    </row>
    <row r="5" spans="1:3" x14ac:dyDescent="0.3">
      <c r="A5" t="s">
        <v>12</v>
      </c>
      <c r="B5" t="s">
        <v>18</v>
      </c>
      <c r="C5">
        <v>4</v>
      </c>
    </row>
    <row r="6" spans="1:3" x14ac:dyDescent="0.3">
      <c r="A6" t="s">
        <v>12</v>
      </c>
      <c r="B6" t="s">
        <v>4</v>
      </c>
      <c r="C6">
        <v>5</v>
      </c>
    </row>
    <row r="7" spans="1:3" x14ac:dyDescent="0.3">
      <c r="A7" t="s">
        <v>12</v>
      </c>
      <c r="B7" t="s">
        <v>2</v>
      </c>
      <c r="C7">
        <v>6</v>
      </c>
    </row>
    <row r="8" spans="1:3" x14ac:dyDescent="0.3">
      <c r="A8" t="s">
        <v>14</v>
      </c>
      <c r="B8" t="s">
        <v>18</v>
      </c>
      <c r="C8">
        <v>1</v>
      </c>
    </row>
    <row r="9" spans="1:3" x14ac:dyDescent="0.3">
      <c r="A9" t="s">
        <v>14</v>
      </c>
      <c r="B9" t="s">
        <v>1</v>
      </c>
      <c r="C9">
        <v>2</v>
      </c>
    </row>
    <row r="10" spans="1:3" x14ac:dyDescent="0.3">
      <c r="A10" t="s">
        <v>14</v>
      </c>
      <c r="B10" t="s">
        <v>4</v>
      </c>
      <c r="C10">
        <v>3</v>
      </c>
    </row>
    <row r="11" spans="1:3" x14ac:dyDescent="0.3">
      <c r="A11" t="s">
        <v>14</v>
      </c>
      <c r="B11" t="s">
        <v>3</v>
      </c>
      <c r="C11">
        <v>4</v>
      </c>
    </row>
    <row r="12" spans="1:3" x14ac:dyDescent="0.3">
      <c r="A12" t="s">
        <v>14</v>
      </c>
      <c r="B12" t="s">
        <v>2</v>
      </c>
      <c r="C12">
        <v>5</v>
      </c>
    </row>
    <row r="13" spans="1:3" x14ac:dyDescent="0.3">
      <c r="A13" t="s">
        <v>14</v>
      </c>
      <c r="B13" t="s">
        <v>0</v>
      </c>
      <c r="C13">
        <v>6</v>
      </c>
    </row>
    <row r="14" spans="1:3" x14ac:dyDescent="0.3">
      <c r="A14" t="s">
        <v>15</v>
      </c>
      <c r="B14" t="s">
        <v>4</v>
      </c>
      <c r="C14">
        <v>1</v>
      </c>
    </row>
    <row r="15" spans="1:3" x14ac:dyDescent="0.3">
      <c r="A15" t="s">
        <v>15</v>
      </c>
      <c r="B15" t="s">
        <v>0</v>
      </c>
      <c r="C15">
        <v>2</v>
      </c>
    </row>
    <row r="16" spans="1:3" x14ac:dyDescent="0.3">
      <c r="A16" t="s">
        <v>15</v>
      </c>
      <c r="B16" t="s">
        <v>1</v>
      </c>
      <c r="C16">
        <v>3</v>
      </c>
    </row>
    <row r="17" spans="1:3" x14ac:dyDescent="0.3">
      <c r="A17" t="s">
        <v>15</v>
      </c>
      <c r="B17" t="s">
        <v>2</v>
      </c>
      <c r="C17">
        <v>4</v>
      </c>
    </row>
    <row r="18" spans="1:3" x14ac:dyDescent="0.3">
      <c r="A18" t="s">
        <v>15</v>
      </c>
      <c r="B18" t="s">
        <v>3</v>
      </c>
      <c r="C18">
        <v>5</v>
      </c>
    </row>
    <row r="19" spans="1:3" x14ac:dyDescent="0.3">
      <c r="A19" t="s">
        <v>15</v>
      </c>
      <c r="B19" t="s">
        <v>18</v>
      </c>
      <c r="C19">
        <v>6</v>
      </c>
    </row>
    <row r="20" spans="1:3" x14ac:dyDescent="0.3">
      <c r="A20" t="s">
        <v>16</v>
      </c>
      <c r="B20" t="s">
        <v>0</v>
      </c>
      <c r="C20">
        <v>1</v>
      </c>
    </row>
    <row r="21" spans="1:3" x14ac:dyDescent="0.3">
      <c r="A21" t="s">
        <v>16</v>
      </c>
      <c r="B21" t="s">
        <v>18</v>
      </c>
      <c r="C21">
        <v>2</v>
      </c>
    </row>
    <row r="22" spans="1:3" x14ac:dyDescent="0.3">
      <c r="A22" t="s">
        <v>16</v>
      </c>
      <c r="B22" t="s">
        <v>4</v>
      </c>
      <c r="C22">
        <v>3</v>
      </c>
    </row>
    <row r="23" spans="1:3" x14ac:dyDescent="0.3">
      <c r="A23" t="s">
        <v>16</v>
      </c>
      <c r="B23" t="s">
        <v>1</v>
      </c>
      <c r="C23">
        <v>4</v>
      </c>
    </row>
    <row r="24" spans="1:3" x14ac:dyDescent="0.3">
      <c r="A24" t="s">
        <v>16</v>
      </c>
      <c r="B24" t="s">
        <v>2</v>
      </c>
      <c r="C24">
        <v>5</v>
      </c>
    </row>
    <row r="25" spans="1:3" x14ac:dyDescent="0.3">
      <c r="A25" t="s">
        <v>16</v>
      </c>
      <c r="B25" t="s">
        <v>3</v>
      </c>
      <c r="C25">
        <v>6</v>
      </c>
    </row>
    <row r="26" spans="1:3" x14ac:dyDescent="0.3">
      <c r="A26" t="s">
        <v>17</v>
      </c>
      <c r="B26" t="s">
        <v>4</v>
      </c>
      <c r="C26">
        <v>1</v>
      </c>
    </row>
    <row r="27" spans="1:3" x14ac:dyDescent="0.3">
      <c r="A27" t="s">
        <v>17</v>
      </c>
      <c r="B27" t="s">
        <v>18</v>
      </c>
      <c r="C27">
        <v>2</v>
      </c>
    </row>
    <row r="28" spans="1:3" x14ac:dyDescent="0.3">
      <c r="A28" t="s">
        <v>17</v>
      </c>
      <c r="B28" t="s">
        <v>3</v>
      </c>
      <c r="C28">
        <v>3</v>
      </c>
    </row>
    <row r="29" spans="1:3" x14ac:dyDescent="0.3">
      <c r="A29" t="s">
        <v>17</v>
      </c>
      <c r="B29" t="s">
        <v>2</v>
      </c>
      <c r="C29">
        <v>4</v>
      </c>
    </row>
    <row r="30" spans="1:3" x14ac:dyDescent="0.3">
      <c r="A30" t="s">
        <v>17</v>
      </c>
      <c r="B30" t="s">
        <v>1</v>
      </c>
      <c r="C30">
        <v>5</v>
      </c>
    </row>
    <row r="31" spans="1:3" x14ac:dyDescent="0.3">
      <c r="A31" t="s">
        <v>17</v>
      </c>
      <c r="B31" t="s">
        <v>0</v>
      </c>
      <c r="C31">
        <v>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MTH1006</vt:lpstr>
      <vt:lpstr>MEC1210</vt:lpstr>
      <vt:lpstr>MEC2115</vt:lpstr>
      <vt:lpstr>INF2010</vt:lpstr>
      <vt:lpstr>AR320</vt:lpstr>
      <vt:lpstr>IND4704</vt:lpstr>
      <vt:lpstr>Resultat</vt:lpstr>
      <vt:lpstr>Analyse</vt:lpstr>
      <vt:lpstr>Mapping</vt:lpstr>
      <vt:lpstr>TFIDF</vt:lpstr>
      <vt:lpstr>Correlation-Termes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claudedb</dc:creator>
  <cp:lastModifiedBy>Mikaël Perreault</cp:lastModifiedBy>
  <dcterms:created xsi:type="dcterms:W3CDTF">2018-11-21T18:14:29Z</dcterms:created>
  <dcterms:modified xsi:type="dcterms:W3CDTF">2018-11-30T22:32:12Z</dcterms:modified>
</cp:coreProperties>
</file>