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66925"/>
  <mc:AlternateContent xmlns:mc="http://schemas.openxmlformats.org/markup-compatibility/2006">
    <mc:Choice Requires="x15">
      <x15ac:absPath xmlns:x15ac="http://schemas.microsoft.com/office/spreadsheetml/2010/11/ac" url="C:\Users\bizhann\OneDrive - National University of Singapore\TEACHING\AY2223 S1 ACC 1701X\Lecture 08\"/>
    </mc:Choice>
  </mc:AlternateContent>
  <xr:revisionPtr revIDLastSave="3" documentId="8_{839E68F0-462B-4FA9-BD1E-9C9586815B2F}" xr6:coauthVersionLast="36" xr6:coauthVersionMax="36" xr10:uidLastSave="{70605B37-C90F-48A5-95F5-F33964063218}"/>
  <bookViews>
    <workbookView xWindow="0" yWindow="0" windowWidth="19200" windowHeight="6936" xr2:uid="{117C1814-DD23-4BAE-908B-B20DB2166F8D}"/>
  </bookViews>
  <sheets>
    <sheet name="Lecture Slides on CocoNutz Qs" sheetId="2" r:id="rId1"/>
    <sheet name="CocoNutz Solution"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9" i="1" l="1"/>
  <c r="K78" i="1"/>
  <c r="K79" i="1" s="1"/>
  <c r="E78" i="1"/>
  <c r="N77" i="1"/>
  <c r="N79" i="1" s="1"/>
  <c r="N73" i="1"/>
  <c r="H73" i="1"/>
  <c r="K71" i="1"/>
  <c r="K74" i="1" s="1"/>
  <c r="J71" i="1"/>
  <c r="D71" i="1"/>
  <c r="E71" i="1" s="1"/>
  <c r="E74" i="1" s="1"/>
  <c r="E84" i="1" s="1"/>
  <c r="M70" i="1"/>
  <c r="N78" i="1" s="1"/>
  <c r="Q78" i="1" s="1"/>
  <c r="G70" i="1"/>
  <c r="G71" i="1" s="1"/>
  <c r="H71" i="1" s="1"/>
  <c r="H74" i="1" s="1"/>
  <c r="H84" i="1" s="1"/>
  <c r="M69" i="1"/>
  <c r="G69" i="1"/>
  <c r="J68" i="1"/>
  <c r="G68" i="1"/>
  <c r="N66" i="1"/>
  <c r="E51" i="1"/>
  <c r="N50" i="1"/>
  <c r="K50" i="1"/>
  <c r="K51" i="1" s="1"/>
  <c r="E50" i="1"/>
  <c r="N49" i="1"/>
  <c r="N51" i="1" s="1"/>
  <c r="E46" i="1"/>
  <c r="E56" i="1" s="1"/>
  <c r="N45" i="1"/>
  <c r="H45" i="1"/>
  <c r="J43" i="1"/>
  <c r="K43" i="1" s="1"/>
  <c r="K46" i="1" s="1"/>
  <c r="E43" i="1"/>
  <c r="D43" i="1"/>
  <c r="M42" i="1"/>
  <c r="G42" i="1"/>
  <c r="H50" i="1" s="1"/>
  <c r="H51" i="1" s="1"/>
  <c r="M41" i="1"/>
  <c r="G41" i="1"/>
  <c r="M40" i="1"/>
  <c r="M43" i="1" s="1"/>
  <c r="N43" i="1" s="1"/>
  <c r="N46" i="1" s="1"/>
  <c r="J40" i="1"/>
  <c r="G40" i="1"/>
  <c r="G43" i="1" s="1"/>
  <c r="H43" i="1" s="1"/>
  <c r="H46" i="1" s="1"/>
  <c r="H56" i="1" s="1"/>
  <c r="N38" i="1"/>
  <c r="H23" i="1"/>
  <c r="H24" i="1" s="1"/>
  <c r="E23" i="1"/>
  <c r="E24" i="1" s="1"/>
  <c r="H18" i="1"/>
  <c r="G16" i="1"/>
  <c r="H16" i="1" s="1"/>
  <c r="H19" i="1" s="1"/>
  <c r="H29" i="1" s="1"/>
  <c r="H30" i="1" s="1"/>
  <c r="H31" i="1" s="1"/>
  <c r="E16" i="1"/>
  <c r="E19" i="1" s="1"/>
  <c r="D16" i="1"/>
  <c r="G15" i="1"/>
  <c r="G14" i="1"/>
  <c r="G13" i="1"/>
  <c r="K19" i="1" l="1"/>
  <c r="E29" i="1"/>
  <c r="K84" i="1"/>
  <c r="K85" i="1" s="1"/>
  <c r="K86" i="1" s="1"/>
  <c r="E85" i="1"/>
  <c r="E86" i="1" s="1"/>
  <c r="K56" i="1"/>
  <c r="K57" i="1" s="1"/>
  <c r="K58" i="1" s="1"/>
  <c r="E57" i="1"/>
  <c r="E58" i="1" s="1"/>
  <c r="Q46" i="1"/>
  <c r="H85" i="1"/>
  <c r="H86" i="1" s="1"/>
  <c r="H57" i="1"/>
  <c r="H58" i="1" s="1"/>
  <c r="N56" i="1"/>
  <c r="N57" i="1" s="1"/>
  <c r="N58" i="1" s="1"/>
  <c r="K23" i="1"/>
  <c r="Q70" i="1"/>
  <c r="K16" i="1"/>
  <c r="Q43" i="1"/>
  <c r="M68" i="1"/>
  <c r="H78" i="1"/>
  <c r="H79" i="1" s="1"/>
  <c r="Q68" i="1" l="1"/>
  <c r="M71" i="1"/>
  <c r="E30" i="1"/>
  <c r="E31" i="1" s="1"/>
  <c r="K29" i="1"/>
  <c r="N71" i="1" l="1"/>
  <c r="N74" i="1" s="1"/>
  <c r="Q71" i="1"/>
  <c r="Q74" i="1" l="1"/>
  <c r="N84" i="1"/>
  <c r="Q84" i="1" l="1"/>
  <c r="N85" i="1"/>
  <c r="N86" i="1" s="1"/>
</calcChain>
</file>

<file path=xl/sharedStrings.xml><?xml version="1.0" encoding="utf-8"?>
<sst xmlns="http://schemas.openxmlformats.org/spreadsheetml/2006/main" count="100" uniqueCount="44">
  <si>
    <t>Lecture 08 - Inventory: Effect of Inventory Errors: CocoNutz In-class Example</t>
  </si>
  <si>
    <t>(a) In 2022, there was an overstatement (OS) of ending inventory by $4,500. What is the effect on the FS?</t>
  </si>
  <si>
    <t>ORIGINAL</t>
  </si>
  <si>
    <t>AMENDED</t>
  </si>
  <si>
    <t>Effects</t>
  </si>
  <si>
    <t>Income Statement</t>
  </si>
  <si>
    <t>Sales Revenue</t>
  </si>
  <si>
    <t>Less: COGS</t>
  </si>
  <si>
    <t>Beginning Inventory</t>
  </si>
  <si>
    <t>Add: Purchases</t>
  </si>
  <si>
    <t>Less: Ending Inventory</t>
  </si>
  <si>
    <t>COGS</t>
  </si>
  <si>
    <t xml:space="preserve"> </t>
  </si>
  <si>
    <t xml:space="preserve">COGS understated </t>
  </si>
  <si>
    <t>Less Operating Expenses</t>
  </si>
  <si>
    <t>Net Income</t>
  </si>
  <si>
    <t xml:space="preserve">NI overstated by </t>
  </si>
  <si>
    <t>Statement of Financial Position</t>
  </si>
  <si>
    <t>Assets</t>
  </si>
  <si>
    <t>Cash &amp; AR</t>
  </si>
  <si>
    <t>Inventory</t>
  </si>
  <si>
    <t>Assets overstated by</t>
  </si>
  <si>
    <t>Total Assets</t>
  </si>
  <si>
    <t>Liabilities</t>
  </si>
  <si>
    <t xml:space="preserve">Equity </t>
  </si>
  <si>
    <t>Share Capital</t>
  </si>
  <si>
    <t>Retained Earnings</t>
  </si>
  <si>
    <t xml:space="preserve">Equity overstated by </t>
  </si>
  <si>
    <t>Total Equity</t>
  </si>
  <si>
    <t>Total Liabilities &amp; Equity</t>
  </si>
  <si>
    <t>(b) SCENARIO A: In 2023, there is now an error in the beginning inventory balance - an overstatement of beginning inventory of $4,500 (carried over from 2022). What is the effect on 2023 FS?</t>
  </si>
  <si>
    <t>COGS overstated by</t>
  </si>
  <si>
    <t xml:space="preserve">NI understated by </t>
  </si>
  <si>
    <t>(28,000 + 47,000)</t>
  </si>
  <si>
    <t>(23,500 + 51,500)</t>
  </si>
  <si>
    <t>(c) SCENARO B: In 2023, there is now an error in the beginning inventory balance - an overstatement of beginning inventory of $4,500 (carried over from 2022). Additionally, there is also an understatement of the ending inventory of $2,300 at the end of 2023. What is the effect on the FS?</t>
  </si>
  <si>
    <t>total COGS overstated by</t>
  </si>
  <si>
    <t>Asset understated by</t>
  </si>
  <si>
    <t>(23,500 + 53,800)</t>
  </si>
  <si>
    <t xml:space="preserve">Equity understated by </t>
  </si>
  <si>
    <t xml:space="preserve">Note that the equity is understated this period by the error in this period's ending inventory balance only, because the last period's ending inventory error effect has been "corrected" in this period. </t>
  </si>
  <si>
    <t>ACC 1701X</t>
  </si>
  <si>
    <t>Examine the effect of inventory mistatements on Company CocoNutz financial statements. Assume CocoNutz Company beginning RE in 2022 is zero.</t>
  </si>
  <si>
    <t>Note that the equity is corrected in this period because there is now an understatement of NI in the same amount of 4,500.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</si>
</sst>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1"/>
      <color theme="1"/>
      <name val="Calibri"/>
      <family val="2"/>
      <scheme val="minor"/>
    </font>
    <font>
      <sz val="11"/>
      <color theme="1"/>
      <name val="Calibri"/>
      <family val="2"/>
      <scheme val="minor"/>
    </font>
    <font>
      <b/>
      <sz val="14"/>
      <color theme="1"/>
      <name val="Times New Roman"/>
      <family val="1"/>
    </font>
    <font>
      <sz val="12"/>
      <color theme="1"/>
      <name val="Times New Roman"/>
      <family val="1"/>
    </font>
    <font>
      <i/>
      <sz val="12"/>
      <color theme="1"/>
      <name val="Times New Roman"/>
      <family val="1"/>
    </font>
    <font>
      <b/>
      <sz val="12"/>
      <color theme="1"/>
      <name val="Times New Roman"/>
      <family val="1"/>
    </font>
    <font>
      <u/>
      <sz val="12"/>
      <color theme="1"/>
      <name val="Times New Roman"/>
      <family val="1"/>
    </font>
    <font>
      <i/>
      <sz val="12"/>
      <color rgb="FFFF0000"/>
      <name val="Times New Roman"/>
      <family val="1"/>
    </font>
    <font>
      <b/>
      <i/>
      <sz val="12"/>
      <color rgb="FFFF0000"/>
      <name val="Times New Roman"/>
      <family val="1"/>
    </font>
    <font>
      <b/>
      <i/>
      <sz val="12"/>
      <color theme="1"/>
      <name val="Times New Roman"/>
      <family val="1"/>
    </font>
  </fonts>
  <fills count="6">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11">
    <border>
      <left/>
      <right/>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right style="thin">
        <color auto="1"/>
      </right>
      <top/>
      <bottom/>
      <diagonal/>
    </border>
    <border>
      <left style="thin">
        <color auto="1"/>
      </left>
      <right/>
      <top/>
      <bottom style="thin">
        <color indexed="64"/>
      </bottom>
      <diagonal/>
    </border>
    <border>
      <left/>
      <right style="thin">
        <color auto="1"/>
      </right>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69">
    <xf numFmtId="0" fontId="0" fillId="0" borderId="0" xfId="0"/>
    <xf numFmtId="0" fontId="2" fillId="0" borderId="0" xfId="0" applyFont="1"/>
    <xf numFmtId="0" fontId="3" fillId="0" borderId="0" xfId="0" applyFont="1"/>
    <xf numFmtId="0" fontId="4" fillId="0" borderId="0" xfId="0" applyFont="1"/>
    <xf numFmtId="164" fontId="3" fillId="0" borderId="0" xfId="1" applyNumberFormat="1" applyFont="1"/>
    <xf numFmtId="0" fontId="5" fillId="0" borderId="0" xfId="0" applyFont="1"/>
    <xf numFmtId="0" fontId="3" fillId="0" borderId="1" xfId="0" applyFont="1" applyBorder="1"/>
    <xf numFmtId="0" fontId="3" fillId="0" borderId="2" xfId="0" applyFont="1" applyBorder="1"/>
    <xf numFmtId="0" fontId="4" fillId="0" borderId="3" xfId="0" applyFont="1" applyBorder="1"/>
    <xf numFmtId="164" fontId="3" fillId="0" borderId="0" xfId="1" applyNumberFormat="1" applyFont="1" applyAlignment="1">
      <alignment horizontal="center"/>
    </xf>
    <xf numFmtId="0" fontId="6" fillId="0" borderId="6" xfId="0" applyFont="1" applyBorder="1"/>
    <xf numFmtId="0" fontId="3" fillId="0" borderId="0" xfId="0" applyFont="1" applyBorder="1"/>
    <xf numFmtId="0" fontId="4" fillId="0" borderId="7" xfId="0" applyFont="1" applyBorder="1"/>
    <xf numFmtId="164" fontId="3" fillId="0" borderId="6" xfId="1" applyNumberFormat="1" applyFont="1" applyBorder="1"/>
    <xf numFmtId="164" fontId="3" fillId="0" borderId="7" xfId="1" applyNumberFormat="1" applyFont="1" applyBorder="1"/>
    <xf numFmtId="0" fontId="3" fillId="3" borderId="6" xfId="0" applyFont="1" applyFill="1" applyBorder="1"/>
    <xf numFmtId="0" fontId="3" fillId="3" borderId="7" xfId="0" applyFont="1" applyFill="1" applyBorder="1"/>
    <xf numFmtId="0" fontId="3" fillId="0" borderId="6" xfId="0" applyFont="1" applyBorder="1"/>
    <xf numFmtId="164" fontId="4" fillId="0" borderId="6" xfId="1" applyNumberFormat="1" applyFont="1" applyBorder="1"/>
    <xf numFmtId="164" fontId="7" fillId="0" borderId="8" xfId="1" applyNumberFormat="1" applyFont="1" applyFill="1" applyBorder="1"/>
    <xf numFmtId="164" fontId="3" fillId="0" borderId="9" xfId="1" applyNumberFormat="1" applyFont="1" applyBorder="1"/>
    <xf numFmtId="164" fontId="3" fillId="0" borderId="10" xfId="1" applyNumberFormat="1" applyFont="1" applyBorder="1"/>
    <xf numFmtId="164" fontId="4" fillId="4" borderId="8" xfId="1" applyNumberFormat="1" applyFont="1" applyFill="1" applyBorder="1"/>
    <xf numFmtId="164" fontId="3" fillId="3" borderId="7" xfId="0" applyNumberFormat="1" applyFont="1" applyFill="1" applyBorder="1"/>
    <xf numFmtId="0" fontId="3" fillId="0" borderId="8" xfId="0" applyFont="1" applyBorder="1"/>
    <xf numFmtId="0" fontId="3" fillId="0" borderId="10" xfId="0" applyFont="1" applyBorder="1"/>
    <xf numFmtId="0" fontId="4" fillId="0" borderId="9" xfId="0" applyFont="1" applyBorder="1"/>
    <xf numFmtId="164" fontId="3" fillId="0" borderId="4" xfId="1" applyNumberFormat="1" applyFont="1" applyBorder="1"/>
    <xf numFmtId="164" fontId="3" fillId="0" borderId="5" xfId="1" applyNumberFormat="1" applyFont="1" applyBorder="1"/>
    <xf numFmtId="0" fontId="3" fillId="3" borderId="8" xfId="0" applyFont="1" applyFill="1" applyBorder="1"/>
    <xf numFmtId="164" fontId="3" fillId="3" borderId="9" xfId="0" applyNumberFormat="1" applyFont="1" applyFill="1" applyBorder="1"/>
    <xf numFmtId="0" fontId="6" fillId="0" borderId="1" xfId="0" applyFont="1" applyBorder="1"/>
    <xf numFmtId="0" fontId="4" fillId="0" borderId="2" xfId="0" applyFont="1" applyBorder="1"/>
    <xf numFmtId="164" fontId="3" fillId="0" borderId="1" xfId="1" applyNumberFormat="1" applyFont="1" applyBorder="1"/>
    <xf numFmtId="164" fontId="3" fillId="0" borderId="3" xfId="1" applyNumberFormat="1" applyFont="1" applyBorder="1"/>
    <xf numFmtId="0" fontId="3" fillId="3" borderId="1" xfId="0" applyFont="1" applyFill="1" applyBorder="1"/>
    <xf numFmtId="0" fontId="3" fillId="3" borderId="3" xfId="0" applyFont="1" applyFill="1" applyBorder="1"/>
    <xf numFmtId="0" fontId="4" fillId="0" borderId="0" xfId="0" applyFont="1" applyBorder="1"/>
    <xf numFmtId="164" fontId="3" fillId="4" borderId="7" xfId="1" applyNumberFormat="1" applyFont="1" applyFill="1" applyBorder="1"/>
    <xf numFmtId="0" fontId="4" fillId="0" borderId="10" xfId="0" applyFont="1" applyBorder="1"/>
    <xf numFmtId="0" fontId="3" fillId="3" borderId="9" xfId="0" applyFont="1" applyFill="1" applyBorder="1"/>
    <xf numFmtId="1" fontId="5" fillId="0" borderId="0" xfId="1" applyNumberFormat="1" applyFont="1" applyFill="1" applyAlignment="1"/>
    <xf numFmtId="164" fontId="8" fillId="0" borderId="6" xfId="1" applyNumberFormat="1" applyFont="1" applyFill="1" applyBorder="1"/>
    <xf numFmtId="164" fontId="5" fillId="0" borderId="7" xfId="1" applyNumberFormat="1" applyFont="1" applyBorder="1"/>
    <xf numFmtId="164" fontId="5" fillId="0" borderId="0" xfId="1" applyNumberFormat="1" applyFont="1"/>
    <xf numFmtId="164" fontId="9" fillId="4" borderId="6" xfId="1" applyNumberFormat="1" applyFont="1" applyFill="1" applyBorder="1"/>
    <xf numFmtId="0" fontId="9" fillId="0" borderId="7" xfId="0" applyFont="1" applyBorder="1"/>
    <xf numFmtId="164" fontId="8" fillId="0" borderId="8" xfId="1" applyNumberFormat="1" applyFont="1" applyFill="1" applyBorder="1"/>
    <xf numFmtId="164" fontId="5" fillId="0" borderId="9" xfId="1" applyNumberFormat="1" applyFont="1" applyFill="1" applyBorder="1"/>
    <xf numFmtId="164" fontId="5" fillId="0" borderId="10" xfId="1" applyNumberFormat="1" applyFont="1" applyFill="1" applyBorder="1"/>
    <xf numFmtId="164" fontId="4" fillId="0" borderId="8" xfId="1" applyNumberFormat="1" applyFont="1" applyBorder="1"/>
    <xf numFmtId="164" fontId="4" fillId="0" borderId="8" xfId="1" applyNumberFormat="1" applyFont="1" applyFill="1" applyBorder="1"/>
    <xf numFmtId="164" fontId="3" fillId="0" borderId="7" xfId="1" applyNumberFormat="1" applyFont="1" applyFill="1" applyBorder="1"/>
    <xf numFmtId="164" fontId="3" fillId="4" borderId="6" xfId="1" applyNumberFormat="1" applyFont="1" applyFill="1" applyBorder="1" applyAlignment="1">
      <alignment horizontal="right"/>
    </xf>
    <xf numFmtId="164" fontId="7" fillId="0" borderId="8" xfId="1" applyNumberFormat="1" applyFont="1" applyBorder="1"/>
    <xf numFmtId="0" fontId="4" fillId="3" borderId="6" xfId="0" applyFont="1" applyFill="1" applyBorder="1" applyAlignment="1">
      <alignment wrapText="1"/>
    </xf>
    <xf numFmtId="0" fontId="4" fillId="3" borderId="7" xfId="0" applyFont="1" applyFill="1" applyBorder="1" applyAlignment="1">
      <alignment wrapText="1"/>
    </xf>
    <xf numFmtId="0" fontId="3" fillId="3" borderId="6" xfId="0" applyFont="1" applyFill="1" applyBorder="1" applyAlignment="1">
      <alignment wrapText="1"/>
    </xf>
    <xf numFmtId="0" fontId="5" fillId="0" borderId="0" xfId="0" applyFont="1" applyAlignment="1">
      <alignment horizontal="left" wrapText="1"/>
    </xf>
    <xf numFmtId="1" fontId="5" fillId="2" borderId="0" xfId="1" applyNumberFormat="1" applyFont="1" applyFill="1" applyAlignment="1">
      <alignment horizontal="center"/>
    </xf>
    <xf numFmtId="164" fontId="5" fillId="0" borderId="4" xfId="1" applyNumberFormat="1" applyFont="1" applyBorder="1" applyAlignment="1">
      <alignment horizontal="center"/>
    </xf>
    <xf numFmtId="164" fontId="5" fillId="0" borderId="5" xfId="1" applyNumberFormat="1" applyFont="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1" fontId="5" fillId="5" borderId="0" xfId="1" applyNumberFormat="1" applyFont="1" applyFill="1" applyAlignment="1">
      <alignment horizontal="center"/>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4" fillId="3" borderId="8" xfId="0" applyFont="1" applyFill="1" applyBorder="1" applyAlignment="1">
      <alignment horizontal="left" wrapText="1"/>
    </xf>
    <xf numFmtId="0" fontId="4" fillId="3" borderId="9" xfId="0" applyFont="1" applyFill="1" applyBorder="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406400</xdr:colOff>
      <xdr:row>19</xdr:row>
      <xdr:rowOff>158750</xdr:rowOff>
    </xdr:to>
    <xdr:pic>
      <xdr:nvPicPr>
        <xdr:cNvPr id="4" name="Picture 3">
          <a:extLst>
            <a:ext uri="{FF2B5EF4-FFF2-40B4-BE49-F238E27FC236}">
              <a16:creationId xmlns:a16="http://schemas.microsoft.com/office/drawing/2014/main" id="{A6F88FE7-27DE-4E2A-BC03-4AD930EBAA2B}"/>
            </a:ext>
          </a:extLst>
        </xdr:cNvPr>
        <xdr:cNvPicPr>
          <a:picLocks noChangeAspect="1"/>
        </xdr:cNvPicPr>
      </xdr:nvPicPr>
      <xdr:blipFill>
        <a:blip xmlns:r="http://schemas.openxmlformats.org/officeDocument/2006/relationships" r:embed="rId1"/>
        <a:stretch>
          <a:fillRect/>
        </a:stretch>
      </xdr:blipFill>
      <xdr:spPr>
        <a:xfrm>
          <a:off x="0" y="0"/>
          <a:ext cx="6502400" cy="3657600"/>
        </a:xfrm>
        <a:prstGeom prst="rect">
          <a:avLst/>
        </a:prstGeom>
      </xdr:spPr>
    </xdr:pic>
    <xdr:clientData/>
  </xdr:twoCellAnchor>
  <xdr:twoCellAnchor editAs="oneCell">
    <xdr:from>
      <xdr:col>0</xdr:col>
      <xdr:colOff>0</xdr:colOff>
      <xdr:row>21</xdr:row>
      <xdr:rowOff>0</xdr:rowOff>
    </xdr:from>
    <xdr:to>
      <xdr:col>10</xdr:col>
      <xdr:colOff>406400</xdr:colOff>
      <xdr:row>40</xdr:row>
      <xdr:rowOff>158750</xdr:rowOff>
    </xdr:to>
    <xdr:pic>
      <xdr:nvPicPr>
        <xdr:cNvPr id="5" name="Picture 4">
          <a:extLst>
            <a:ext uri="{FF2B5EF4-FFF2-40B4-BE49-F238E27FC236}">
              <a16:creationId xmlns:a16="http://schemas.microsoft.com/office/drawing/2014/main" id="{DF0B188A-8738-4893-832D-82E283883898}"/>
            </a:ext>
          </a:extLst>
        </xdr:cNvPr>
        <xdr:cNvPicPr>
          <a:picLocks noChangeAspect="1"/>
        </xdr:cNvPicPr>
      </xdr:nvPicPr>
      <xdr:blipFill>
        <a:blip xmlns:r="http://schemas.openxmlformats.org/officeDocument/2006/relationships" r:embed="rId2"/>
        <a:stretch>
          <a:fillRect/>
        </a:stretch>
      </xdr:blipFill>
      <xdr:spPr>
        <a:xfrm>
          <a:off x="0" y="3867150"/>
          <a:ext cx="6502400" cy="3657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2756A-8389-4163-91F3-28F17244B2BC}">
  <dimension ref="A1"/>
  <sheetViews>
    <sheetView tabSelected="1" workbookViewId="0">
      <selection activeCell="M26" sqref="M26"/>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AC475-DDA2-440D-8900-3DBD41749FE4}">
  <dimension ref="A1:Q89"/>
  <sheetViews>
    <sheetView topLeftCell="C1" zoomScale="75" zoomScaleNormal="75" workbookViewId="0">
      <selection activeCell="M89" sqref="M89"/>
    </sheetView>
  </sheetViews>
  <sheetFormatPr defaultColWidth="8.88671875" defaultRowHeight="15.6" x14ac:dyDescent="0.3"/>
  <cols>
    <col min="1" max="1" width="6.44140625" style="2" customWidth="1"/>
    <col min="2" max="2" width="7.109375" style="2" customWidth="1"/>
    <col min="3" max="3" width="26.33203125" style="3" customWidth="1"/>
    <col min="4" max="5" width="12.109375" style="4" customWidth="1"/>
    <col min="6" max="6" width="2.88671875" style="4" customWidth="1"/>
    <col min="7" max="8" width="12.109375" style="4" customWidth="1"/>
    <col min="9" max="9" width="1.5546875" style="2" customWidth="1"/>
    <col min="10" max="10" width="21.5546875" style="2" customWidth="1"/>
    <col min="11" max="11" width="12" style="2" customWidth="1"/>
    <col min="12" max="12" width="2.109375" style="2" customWidth="1"/>
    <col min="13" max="13" width="18.88671875" style="2" bestFit="1" customWidth="1"/>
    <col min="14" max="14" width="13.5546875" style="2" customWidth="1"/>
    <col min="15" max="15" width="1.21875" style="2" customWidth="1"/>
    <col min="16" max="16" width="23.88671875" style="2" bestFit="1" customWidth="1"/>
    <col min="17" max="17" width="9.44140625" style="2" bestFit="1" customWidth="1"/>
    <col min="18" max="16384" width="8.88671875" style="2"/>
  </cols>
  <sheetData>
    <row r="1" spans="1:14" ht="17.399999999999999" x14ac:dyDescent="0.3">
      <c r="A1" s="1" t="s">
        <v>41</v>
      </c>
    </row>
    <row r="2" spans="1:14" ht="17.399999999999999" x14ac:dyDescent="0.3">
      <c r="A2" s="1" t="s">
        <v>0</v>
      </c>
    </row>
    <row r="4" spans="1:14" x14ac:dyDescent="0.3">
      <c r="A4" s="58" t="s">
        <v>42</v>
      </c>
      <c r="B4" s="58"/>
      <c r="C4" s="58"/>
      <c r="D4" s="58"/>
      <c r="E4" s="58"/>
      <c r="F4" s="58"/>
      <c r="G4" s="58"/>
      <c r="H4" s="58"/>
      <c r="I4" s="58"/>
      <c r="J4" s="58"/>
      <c r="K4" s="58"/>
      <c r="L4" s="58"/>
      <c r="M4" s="58"/>
      <c r="N4" s="58"/>
    </row>
    <row r="5" spans="1:14" x14ac:dyDescent="0.3">
      <c r="A5" s="5"/>
    </row>
    <row r="6" spans="1:14" x14ac:dyDescent="0.3">
      <c r="A6" s="5" t="s">
        <v>1</v>
      </c>
    </row>
    <row r="7" spans="1:14" x14ac:dyDescent="0.3">
      <c r="A7" s="5"/>
    </row>
    <row r="8" spans="1:14" x14ac:dyDescent="0.3">
      <c r="D8" s="59">
        <v>2022</v>
      </c>
      <c r="E8" s="59"/>
      <c r="F8" s="59"/>
      <c r="G8" s="59"/>
      <c r="H8" s="59"/>
      <c r="I8" s="59"/>
      <c r="J8" s="59"/>
      <c r="K8" s="59"/>
    </row>
    <row r="9" spans="1:14" x14ac:dyDescent="0.3">
      <c r="A9" s="6"/>
      <c r="B9" s="7"/>
      <c r="C9" s="8"/>
      <c r="D9" s="60" t="s">
        <v>2</v>
      </c>
      <c r="E9" s="61"/>
      <c r="F9" s="9"/>
      <c r="G9" s="60" t="s">
        <v>3</v>
      </c>
      <c r="H9" s="61"/>
      <c r="J9" s="62" t="s">
        <v>4</v>
      </c>
      <c r="K9" s="63"/>
    </row>
    <row r="10" spans="1:14" x14ac:dyDescent="0.3">
      <c r="A10" s="10" t="s">
        <v>5</v>
      </c>
      <c r="B10" s="11"/>
      <c r="C10" s="12"/>
      <c r="D10" s="13"/>
      <c r="E10" s="14"/>
      <c r="G10" s="13"/>
      <c r="H10" s="14"/>
      <c r="J10" s="15"/>
      <c r="K10" s="16"/>
    </row>
    <row r="11" spans="1:14" x14ac:dyDescent="0.3">
      <c r="A11" s="17"/>
      <c r="B11" s="11" t="s">
        <v>6</v>
      </c>
      <c r="C11" s="12"/>
      <c r="D11" s="13"/>
      <c r="E11" s="14">
        <v>100000</v>
      </c>
      <c r="G11" s="13"/>
      <c r="H11" s="14">
        <v>100000</v>
      </c>
      <c r="J11" s="15"/>
      <c r="K11" s="16"/>
    </row>
    <row r="12" spans="1:14" x14ac:dyDescent="0.3">
      <c r="A12" s="17"/>
      <c r="B12" s="11" t="s">
        <v>7</v>
      </c>
      <c r="C12" s="12"/>
      <c r="D12" s="13"/>
      <c r="E12" s="14"/>
      <c r="G12" s="18"/>
      <c r="H12" s="14"/>
      <c r="J12" s="15"/>
      <c r="K12" s="16"/>
    </row>
    <row r="13" spans="1:14" x14ac:dyDescent="0.3">
      <c r="A13" s="17"/>
      <c r="B13" s="11"/>
      <c r="C13" s="12" t="s">
        <v>8</v>
      </c>
      <c r="D13" s="18">
        <v>20000</v>
      </c>
      <c r="E13" s="14"/>
      <c r="G13" s="18">
        <f>D13</f>
        <v>20000</v>
      </c>
      <c r="H13" s="14"/>
      <c r="J13" s="15"/>
      <c r="K13" s="16"/>
    </row>
    <row r="14" spans="1:14" x14ac:dyDescent="0.3">
      <c r="A14" s="17"/>
      <c r="B14" s="11"/>
      <c r="C14" s="12" t="s">
        <v>9</v>
      </c>
      <c r="D14" s="18">
        <v>35000</v>
      </c>
      <c r="E14" s="14"/>
      <c r="G14" s="18">
        <f>D14</f>
        <v>35000</v>
      </c>
      <c r="H14" s="14"/>
      <c r="J14" s="15"/>
      <c r="K14" s="16"/>
    </row>
    <row r="15" spans="1:14" x14ac:dyDescent="0.3">
      <c r="A15" s="17"/>
      <c r="B15" s="11"/>
      <c r="C15" s="12" t="s">
        <v>10</v>
      </c>
      <c r="D15" s="19">
        <v>-18000</v>
      </c>
      <c r="E15" s="20"/>
      <c r="F15" s="21"/>
      <c r="G15" s="22">
        <f>-(18000-4500)</f>
        <v>-13500</v>
      </c>
      <c r="H15" s="20"/>
      <c r="J15" s="15"/>
      <c r="K15" s="16"/>
    </row>
    <row r="16" spans="1:14" x14ac:dyDescent="0.3">
      <c r="A16" s="17"/>
      <c r="B16" s="11"/>
      <c r="C16" s="12" t="s">
        <v>11</v>
      </c>
      <c r="D16" s="18">
        <f>SUM(D13:D15)</f>
        <v>37000</v>
      </c>
      <c r="E16" s="14">
        <f>-D16</f>
        <v>-37000</v>
      </c>
      <c r="G16" s="18">
        <f>SUM(G13:G15)</f>
        <v>41500</v>
      </c>
      <c r="H16" s="14">
        <f>-G16</f>
        <v>-41500</v>
      </c>
      <c r="I16" s="2" t="s">
        <v>12</v>
      </c>
      <c r="J16" s="15" t="s">
        <v>13</v>
      </c>
      <c r="K16" s="23">
        <f>G16-D16</f>
        <v>4500</v>
      </c>
    </row>
    <row r="17" spans="1:11" x14ac:dyDescent="0.3">
      <c r="A17" s="17"/>
      <c r="B17" s="11"/>
      <c r="C17" s="12"/>
      <c r="D17" s="13"/>
      <c r="E17" s="14"/>
      <c r="G17" s="13"/>
      <c r="H17" s="14"/>
      <c r="J17" s="15"/>
      <c r="K17" s="16"/>
    </row>
    <row r="18" spans="1:11" x14ac:dyDescent="0.3">
      <c r="A18" s="17"/>
      <c r="B18" s="11" t="s">
        <v>14</v>
      </c>
      <c r="C18" s="12"/>
      <c r="D18" s="13"/>
      <c r="E18" s="14">
        <v>-35000</v>
      </c>
      <c r="G18" s="13"/>
      <c r="H18" s="14">
        <f>E18</f>
        <v>-35000</v>
      </c>
      <c r="J18" s="15"/>
      <c r="K18" s="16"/>
    </row>
    <row r="19" spans="1:11" x14ac:dyDescent="0.3">
      <c r="A19" s="24"/>
      <c r="B19" s="25" t="s">
        <v>15</v>
      </c>
      <c r="C19" s="26"/>
      <c r="D19" s="27"/>
      <c r="E19" s="28">
        <f>SUM(E11:E18)</f>
        <v>28000</v>
      </c>
      <c r="G19" s="27"/>
      <c r="H19" s="28">
        <f>SUM(H11:H18)</f>
        <v>23500</v>
      </c>
      <c r="J19" s="29" t="s">
        <v>16</v>
      </c>
      <c r="K19" s="30">
        <f>E19-H19</f>
        <v>4500</v>
      </c>
    </row>
    <row r="20" spans="1:11" x14ac:dyDescent="0.3">
      <c r="A20" s="31" t="s">
        <v>17</v>
      </c>
      <c r="B20" s="7"/>
      <c r="C20" s="32"/>
      <c r="D20" s="33"/>
      <c r="E20" s="34"/>
      <c r="G20" s="33"/>
      <c r="H20" s="34"/>
      <c r="J20" s="35"/>
      <c r="K20" s="36"/>
    </row>
    <row r="21" spans="1:11" x14ac:dyDescent="0.3">
      <c r="A21" s="17"/>
      <c r="B21" s="11" t="s">
        <v>18</v>
      </c>
      <c r="C21" s="37"/>
      <c r="D21" s="13"/>
      <c r="E21" s="14"/>
      <c r="G21" s="13"/>
      <c r="H21" s="14"/>
      <c r="J21" s="15"/>
      <c r="K21" s="16"/>
    </row>
    <row r="22" spans="1:11" x14ac:dyDescent="0.3">
      <c r="A22" s="17"/>
      <c r="B22" s="11"/>
      <c r="C22" s="11" t="s">
        <v>19</v>
      </c>
      <c r="D22" s="13"/>
      <c r="E22" s="14">
        <v>54000</v>
      </c>
      <c r="G22" s="13"/>
      <c r="H22" s="14">
        <v>54000</v>
      </c>
      <c r="J22" s="15"/>
      <c r="K22" s="16"/>
    </row>
    <row r="23" spans="1:11" x14ac:dyDescent="0.3">
      <c r="A23" s="17"/>
      <c r="B23" s="11"/>
      <c r="C23" s="11" t="s">
        <v>20</v>
      </c>
      <c r="D23" s="13"/>
      <c r="E23" s="14">
        <f>-D15</f>
        <v>18000</v>
      </c>
      <c r="G23" s="13"/>
      <c r="H23" s="38">
        <f>-G15</f>
        <v>13500</v>
      </c>
      <c r="J23" s="15" t="s">
        <v>21</v>
      </c>
      <c r="K23" s="23">
        <f>E23-H23</f>
        <v>4500</v>
      </c>
    </row>
    <row r="24" spans="1:11" x14ac:dyDescent="0.3">
      <c r="A24" s="17"/>
      <c r="B24" s="11" t="s">
        <v>22</v>
      </c>
      <c r="C24" s="11"/>
      <c r="D24" s="27"/>
      <c r="E24" s="28">
        <f>SUM(E22:E23)</f>
        <v>72000</v>
      </c>
      <c r="G24" s="27"/>
      <c r="H24" s="28">
        <f>SUM(H22:H23)</f>
        <v>67500</v>
      </c>
      <c r="J24" s="15"/>
      <c r="K24" s="23"/>
    </row>
    <row r="25" spans="1:11" x14ac:dyDescent="0.3">
      <c r="A25" s="17"/>
      <c r="B25" s="11"/>
      <c r="C25" s="37"/>
      <c r="D25" s="13"/>
      <c r="E25" s="14"/>
      <c r="G25" s="13"/>
      <c r="H25" s="14"/>
      <c r="J25" s="15"/>
      <c r="K25" s="16"/>
    </row>
    <row r="26" spans="1:11" x14ac:dyDescent="0.3">
      <c r="A26" s="17"/>
      <c r="B26" s="11" t="s">
        <v>23</v>
      </c>
      <c r="C26" s="37"/>
      <c r="D26" s="13"/>
      <c r="E26" s="14">
        <v>14000</v>
      </c>
      <c r="G26" s="13"/>
      <c r="H26" s="14">
        <v>14000</v>
      </c>
      <c r="J26" s="15"/>
      <c r="K26" s="16"/>
    </row>
    <row r="27" spans="1:11" x14ac:dyDescent="0.3">
      <c r="A27" s="17"/>
      <c r="B27" s="11" t="s">
        <v>24</v>
      </c>
      <c r="C27" s="37"/>
      <c r="D27" s="13"/>
      <c r="E27" s="14"/>
      <c r="G27" s="13"/>
      <c r="H27" s="14"/>
      <c r="J27" s="15"/>
      <c r="K27" s="16"/>
    </row>
    <row r="28" spans="1:11" x14ac:dyDescent="0.3">
      <c r="A28" s="17"/>
      <c r="B28" s="11"/>
      <c r="C28" s="11" t="s">
        <v>25</v>
      </c>
      <c r="D28" s="13"/>
      <c r="E28" s="14">
        <v>30000</v>
      </c>
      <c r="G28" s="13"/>
      <c r="H28" s="14">
        <v>30000</v>
      </c>
      <c r="J28" s="15"/>
      <c r="K28" s="16"/>
    </row>
    <row r="29" spans="1:11" x14ac:dyDescent="0.3">
      <c r="A29" s="17"/>
      <c r="B29" s="11"/>
      <c r="C29" s="11" t="s">
        <v>26</v>
      </c>
      <c r="D29" s="13"/>
      <c r="E29" s="14">
        <f>E19</f>
        <v>28000</v>
      </c>
      <c r="G29" s="13"/>
      <c r="H29" s="38">
        <f>H19</f>
        <v>23500</v>
      </c>
      <c r="J29" s="15" t="s">
        <v>27</v>
      </c>
      <c r="K29" s="23">
        <f>E29-H29</f>
        <v>4500</v>
      </c>
    </row>
    <row r="30" spans="1:11" x14ac:dyDescent="0.3">
      <c r="A30" s="17"/>
      <c r="B30" s="11"/>
      <c r="C30" s="11" t="s">
        <v>28</v>
      </c>
      <c r="D30" s="13"/>
      <c r="E30" s="28">
        <f>SUM(E28:E29)</f>
        <v>58000</v>
      </c>
      <c r="G30" s="13"/>
      <c r="H30" s="28">
        <f>SUM(H28:H29)</f>
        <v>53500</v>
      </c>
      <c r="J30" s="15"/>
      <c r="K30" s="16"/>
    </row>
    <row r="31" spans="1:11" x14ac:dyDescent="0.3">
      <c r="A31" s="24"/>
      <c r="B31" s="25" t="s">
        <v>29</v>
      </c>
      <c r="C31" s="39"/>
      <c r="D31" s="27"/>
      <c r="E31" s="28">
        <f>E26+E30</f>
        <v>72000</v>
      </c>
      <c r="G31" s="27"/>
      <c r="H31" s="28">
        <f>H26+H30</f>
        <v>67500</v>
      </c>
      <c r="J31" s="29"/>
      <c r="K31" s="40"/>
    </row>
    <row r="33" spans="1:17" ht="33" customHeight="1" x14ac:dyDescent="0.3">
      <c r="A33" s="58" t="s">
        <v>30</v>
      </c>
      <c r="B33" s="58"/>
      <c r="C33" s="58"/>
      <c r="D33" s="58"/>
      <c r="E33" s="58"/>
      <c r="F33" s="58"/>
      <c r="G33" s="58"/>
      <c r="H33" s="58"/>
      <c r="I33" s="58"/>
      <c r="J33" s="58"/>
      <c r="K33" s="58"/>
      <c r="L33" s="58"/>
      <c r="M33" s="58"/>
      <c r="N33" s="58"/>
    </row>
    <row r="34" spans="1:17" x14ac:dyDescent="0.3">
      <c r="A34" s="5"/>
    </row>
    <row r="35" spans="1:17" x14ac:dyDescent="0.3">
      <c r="D35" s="59">
        <v>2022</v>
      </c>
      <c r="E35" s="59"/>
      <c r="F35" s="59"/>
      <c r="G35" s="59"/>
      <c r="H35" s="59"/>
      <c r="I35" s="41"/>
      <c r="J35" s="64">
        <v>2023</v>
      </c>
      <c r="K35" s="64"/>
      <c r="L35" s="64"/>
      <c r="M35" s="64"/>
      <c r="N35" s="64"/>
    </row>
    <row r="36" spans="1:17" x14ac:dyDescent="0.3">
      <c r="A36" s="6"/>
      <c r="B36" s="7"/>
      <c r="C36" s="8"/>
      <c r="D36" s="60" t="s">
        <v>2</v>
      </c>
      <c r="E36" s="61"/>
      <c r="F36" s="9"/>
      <c r="G36" s="60" t="s">
        <v>3</v>
      </c>
      <c r="H36" s="61"/>
      <c r="J36" s="60" t="s">
        <v>2</v>
      </c>
      <c r="K36" s="61"/>
      <c r="L36" s="9"/>
      <c r="M36" s="60" t="s">
        <v>3</v>
      </c>
      <c r="N36" s="61"/>
      <c r="P36" s="62" t="s">
        <v>4</v>
      </c>
      <c r="Q36" s="63"/>
    </row>
    <row r="37" spans="1:17" x14ac:dyDescent="0.3">
      <c r="A37" s="10" t="s">
        <v>5</v>
      </c>
      <c r="B37" s="11"/>
      <c r="C37" s="12"/>
      <c r="D37" s="13"/>
      <c r="E37" s="14"/>
      <c r="G37" s="13"/>
      <c r="H37" s="14"/>
      <c r="J37" s="13"/>
      <c r="K37" s="14"/>
      <c r="L37" s="4"/>
      <c r="M37" s="13"/>
      <c r="N37" s="14"/>
      <c r="P37" s="15"/>
      <c r="Q37" s="16"/>
    </row>
    <row r="38" spans="1:17" x14ac:dyDescent="0.3">
      <c r="A38" s="17"/>
      <c r="B38" s="11" t="s">
        <v>6</v>
      </c>
      <c r="C38" s="12"/>
      <c r="D38" s="13"/>
      <c r="E38" s="14">
        <v>100000</v>
      </c>
      <c r="G38" s="13"/>
      <c r="H38" s="14">
        <v>100000</v>
      </c>
      <c r="J38" s="13"/>
      <c r="K38" s="14">
        <v>150000</v>
      </c>
      <c r="L38" s="4"/>
      <c r="M38" s="13"/>
      <c r="N38" s="14">
        <f>K38</f>
        <v>150000</v>
      </c>
      <c r="P38" s="15"/>
      <c r="Q38" s="16"/>
    </row>
    <row r="39" spans="1:17" x14ac:dyDescent="0.3">
      <c r="A39" s="17"/>
      <c r="B39" s="11" t="s">
        <v>7</v>
      </c>
      <c r="C39" s="12"/>
      <c r="D39" s="13"/>
      <c r="E39" s="14"/>
      <c r="G39" s="18"/>
      <c r="H39" s="14"/>
      <c r="J39" s="13"/>
      <c r="K39" s="14"/>
      <c r="L39" s="4"/>
      <c r="M39" s="18"/>
      <c r="N39" s="14"/>
      <c r="P39" s="15"/>
      <c r="Q39" s="16"/>
    </row>
    <row r="40" spans="1:17" ht="16.2" x14ac:dyDescent="0.35">
      <c r="A40" s="17"/>
      <c r="B40" s="11"/>
      <c r="C40" s="12" t="s">
        <v>8</v>
      </c>
      <c r="D40" s="18">
        <v>20000</v>
      </c>
      <c r="E40" s="14"/>
      <c r="G40" s="18">
        <f>D40</f>
        <v>20000</v>
      </c>
      <c r="H40" s="14"/>
      <c r="J40" s="42">
        <f>-D42</f>
        <v>18000</v>
      </c>
      <c r="K40" s="43"/>
      <c r="L40" s="44"/>
      <c r="M40" s="45">
        <f>-G42</f>
        <v>13500</v>
      </c>
      <c r="N40" s="14"/>
      <c r="P40" s="15"/>
      <c r="Q40" s="16"/>
    </row>
    <row r="41" spans="1:17" x14ac:dyDescent="0.3">
      <c r="A41" s="17"/>
      <c r="B41" s="11"/>
      <c r="C41" s="12" t="s">
        <v>9</v>
      </c>
      <c r="D41" s="18">
        <v>35000</v>
      </c>
      <c r="E41" s="14"/>
      <c r="G41" s="18">
        <f>D41</f>
        <v>35000</v>
      </c>
      <c r="H41" s="14"/>
      <c r="J41" s="18">
        <v>48000</v>
      </c>
      <c r="K41" s="14"/>
      <c r="L41" s="4"/>
      <c r="M41" s="18">
        <f>J41</f>
        <v>48000</v>
      </c>
      <c r="N41" s="14"/>
      <c r="P41" s="15"/>
      <c r="Q41" s="16"/>
    </row>
    <row r="42" spans="1:17" ht="16.2" x14ac:dyDescent="0.35">
      <c r="A42" s="17"/>
      <c r="B42" s="11"/>
      <c r="C42" s="46" t="s">
        <v>10</v>
      </c>
      <c r="D42" s="47">
        <v>-18000</v>
      </c>
      <c r="E42" s="48"/>
      <c r="F42" s="49"/>
      <c r="G42" s="47">
        <f>-(18000-4500)</f>
        <v>-13500</v>
      </c>
      <c r="H42" s="20"/>
      <c r="J42" s="50">
        <v>-23000</v>
      </c>
      <c r="K42" s="20"/>
      <c r="L42" s="21"/>
      <c r="M42" s="51">
        <f>J42</f>
        <v>-23000</v>
      </c>
      <c r="N42" s="20"/>
      <c r="P42" s="15"/>
      <c r="Q42" s="16"/>
    </row>
    <row r="43" spans="1:17" x14ac:dyDescent="0.3">
      <c r="A43" s="17"/>
      <c r="B43" s="11"/>
      <c r="C43" s="12" t="s">
        <v>11</v>
      </c>
      <c r="D43" s="18">
        <f>SUM(D40:D42)</f>
        <v>37000</v>
      </c>
      <c r="E43" s="14">
        <f>-D43</f>
        <v>-37000</v>
      </c>
      <c r="G43" s="18">
        <f>SUM(G40:G42)</f>
        <v>41500</v>
      </c>
      <c r="H43" s="14">
        <f>-G43</f>
        <v>-41500</v>
      </c>
      <c r="I43" s="2" t="s">
        <v>12</v>
      </c>
      <c r="J43" s="18">
        <f>SUM(J40:J42)</f>
        <v>43000</v>
      </c>
      <c r="K43" s="14">
        <f>-J43</f>
        <v>-43000</v>
      </c>
      <c r="L43" s="4"/>
      <c r="M43" s="18">
        <f>SUM(M40:M42)</f>
        <v>38500</v>
      </c>
      <c r="N43" s="14">
        <f>-M43</f>
        <v>-38500</v>
      </c>
      <c r="P43" s="15" t="s">
        <v>31</v>
      </c>
      <c r="Q43" s="23">
        <f>J43-M43</f>
        <v>4500</v>
      </c>
    </row>
    <row r="44" spans="1:17" x14ac:dyDescent="0.3">
      <c r="A44" s="17"/>
      <c r="B44" s="11"/>
      <c r="C44" s="12"/>
      <c r="D44" s="13"/>
      <c r="E44" s="14"/>
      <c r="G44" s="13"/>
      <c r="H44" s="14"/>
      <c r="J44" s="13"/>
      <c r="K44" s="14"/>
      <c r="L44" s="4"/>
      <c r="M44" s="13"/>
      <c r="N44" s="14"/>
      <c r="P44" s="15"/>
      <c r="Q44" s="16"/>
    </row>
    <row r="45" spans="1:17" x14ac:dyDescent="0.3">
      <c r="A45" s="17"/>
      <c r="B45" s="11" t="s">
        <v>14</v>
      </c>
      <c r="C45" s="12"/>
      <c r="D45" s="13"/>
      <c r="E45" s="14">
        <v>-35000</v>
      </c>
      <c r="G45" s="13"/>
      <c r="H45" s="14">
        <f>E45</f>
        <v>-35000</v>
      </c>
      <c r="J45" s="13"/>
      <c r="K45" s="14">
        <v>-60000</v>
      </c>
      <c r="L45" s="4"/>
      <c r="M45" s="13"/>
      <c r="N45" s="14">
        <f>K45</f>
        <v>-60000</v>
      </c>
      <c r="P45" s="15"/>
      <c r="Q45" s="16"/>
    </row>
    <row r="46" spans="1:17" x14ac:dyDescent="0.3">
      <c r="A46" s="24"/>
      <c r="B46" s="25" t="s">
        <v>15</v>
      </c>
      <c r="C46" s="26"/>
      <c r="D46" s="27"/>
      <c r="E46" s="28">
        <f>SUM(E38:E45)</f>
        <v>28000</v>
      </c>
      <c r="G46" s="27"/>
      <c r="H46" s="28">
        <f>SUM(H38:H45)</f>
        <v>23500</v>
      </c>
      <c r="J46" s="27"/>
      <c r="K46" s="28">
        <f>SUM(K38:K45)</f>
        <v>47000</v>
      </c>
      <c r="L46" s="4"/>
      <c r="M46" s="27"/>
      <c r="N46" s="28">
        <f>SUM(N38:N45)</f>
        <v>51500</v>
      </c>
      <c r="P46" s="29" t="s">
        <v>32</v>
      </c>
      <c r="Q46" s="30">
        <f>N46-K46</f>
        <v>4500</v>
      </c>
    </row>
    <row r="47" spans="1:17" x14ac:dyDescent="0.3">
      <c r="A47" s="31" t="s">
        <v>17</v>
      </c>
      <c r="B47" s="7"/>
      <c r="C47" s="32"/>
      <c r="D47" s="33"/>
      <c r="E47" s="34"/>
      <c r="G47" s="33"/>
      <c r="H47" s="34"/>
      <c r="J47" s="33"/>
      <c r="K47" s="34"/>
      <c r="L47" s="4"/>
      <c r="M47" s="33"/>
      <c r="N47" s="34"/>
      <c r="P47" s="35"/>
      <c r="Q47" s="36"/>
    </row>
    <row r="48" spans="1:17" x14ac:dyDescent="0.3">
      <c r="A48" s="17"/>
      <c r="B48" s="11" t="s">
        <v>18</v>
      </c>
      <c r="C48" s="37"/>
      <c r="D48" s="13"/>
      <c r="E48" s="14"/>
      <c r="G48" s="13"/>
      <c r="H48" s="14"/>
      <c r="J48" s="13"/>
      <c r="K48" s="14"/>
      <c r="L48" s="4"/>
      <c r="M48" s="13"/>
      <c r="N48" s="14"/>
      <c r="P48" s="15"/>
      <c r="Q48" s="16"/>
    </row>
    <row r="49" spans="1:17" x14ac:dyDescent="0.3">
      <c r="A49" s="17"/>
      <c r="B49" s="11"/>
      <c r="C49" s="11" t="s">
        <v>19</v>
      </c>
      <c r="D49" s="13"/>
      <c r="E49" s="14">
        <v>54000</v>
      </c>
      <c r="G49" s="13"/>
      <c r="H49" s="14">
        <v>54000</v>
      </c>
      <c r="J49" s="13"/>
      <c r="K49" s="14">
        <v>96000</v>
      </c>
      <c r="L49" s="4"/>
      <c r="M49" s="13"/>
      <c r="N49" s="14">
        <f>K49</f>
        <v>96000</v>
      </c>
      <c r="P49" s="15"/>
      <c r="Q49" s="16"/>
    </row>
    <row r="50" spans="1:17" x14ac:dyDescent="0.3">
      <c r="A50" s="17"/>
      <c r="B50" s="11"/>
      <c r="C50" s="11" t="s">
        <v>20</v>
      </c>
      <c r="D50" s="13"/>
      <c r="E50" s="14">
        <f>-D42</f>
        <v>18000</v>
      </c>
      <c r="G50" s="13"/>
      <c r="H50" s="52">
        <f>-G42</f>
        <v>13500</v>
      </c>
      <c r="J50" s="13"/>
      <c r="K50" s="14">
        <f>-J42</f>
        <v>23000</v>
      </c>
      <c r="L50" s="4"/>
      <c r="M50" s="13"/>
      <c r="N50" s="52">
        <f>-M42</f>
        <v>23000</v>
      </c>
      <c r="P50" s="15"/>
      <c r="Q50" s="23"/>
    </row>
    <row r="51" spans="1:17" x14ac:dyDescent="0.3">
      <c r="A51" s="17"/>
      <c r="B51" s="11" t="s">
        <v>22</v>
      </c>
      <c r="C51" s="11"/>
      <c r="D51" s="27"/>
      <c r="E51" s="28">
        <f>SUM(E49:E50)</f>
        <v>72000</v>
      </c>
      <c r="G51" s="27"/>
      <c r="H51" s="28">
        <f>SUM(H49:H50)</f>
        <v>67500</v>
      </c>
      <c r="J51" s="27"/>
      <c r="K51" s="28">
        <f>SUM(K49:K50)</f>
        <v>119000</v>
      </c>
      <c r="L51" s="4"/>
      <c r="M51" s="27"/>
      <c r="N51" s="28">
        <f>SUM(N49:N50)</f>
        <v>119000</v>
      </c>
      <c r="P51" s="15"/>
      <c r="Q51" s="23"/>
    </row>
    <row r="52" spans="1:17" x14ac:dyDescent="0.3">
      <c r="A52" s="17"/>
      <c r="B52" s="11"/>
      <c r="C52" s="37"/>
      <c r="D52" s="13"/>
      <c r="E52" s="14"/>
      <c r="G52" s="13"/>
      <c r="H52" s="14"/>
      <c r="J52" s="13"/>
      <c r="K52" s="14"/>
      <c r="L52" s="4"/>
      <c r="M52" s="13"/>
      <c r="N52" s="14"/>
      <c r="P52" s="15"/>
      <c r="Q52" s="16"/>
    </row>
    <row r="53" spans="1:17" x14ac:dyDescent="0.3">
      <c r="A53" s="17"/>
      <c r="B53" s="11" t="s">
        <v>23</v>
      </c>
      <c r="C53" s="37"/>
      <c r="D53" s="13"/>
      <c r="E53" s="14">
        <v>14000</v>
      </c>
      <c r="G53" s="13"/>
      <c r="H53" s="14">
        <v>14000</v>
      </c>
      <c r="J53" s="13"/>
      <c r="K53" s="14">
        <v>14000</v>
      </c>
      <c r="L53" s="4"/>
      <c r="M53" s="13"/>
      <c r="N53" s="14">
        <v>14000</v>
      </c>
      <c r="P53" s="15"/>
      <c r="Q53" s="16"/>
    </row>
    <row r="54" spans="1:17" x14ac:dyDescent="0.3">
      <c r="A54" s="17"/>
      <c r="B54" s="11" t="s">
        <v>24</v>
      </c>
      <c r="C54" s="37"/>
      <c r="D54" s="13"/>
      <c r="E54" s="14"/>
      <c r="G54" s="13"/>
      <c r="H54" s="14"/>
      <c r="J54" s="13"/>
      <c r="K54" s="14"/>
      <c r="L54" s="4"/>
      <c r="M54" s="13"/>
      <c r="N54" s="14"/>
      <c r="P54" s="65" t="s">
        <v>43</v>
      </c>
      <c r="Q54" s="66"/>
    </row>
    <row r="55" spans="1:17" x14ac:dyDescent="0.3">
      <c r="A55" s="17"/>
      <c r="B55" s="11"/>
      <c r="C55" s="11" t="s">
        <v>25</v>
      </c>
      <c r="D55" s="13"/>
      <c r="E55" s="14">
        <v>30000</v>
      </c>
      <c r="G55" s="13"/>
      <c r="H55" s="14">
        <v>30000</v>
      </c>
      <c r="J55" s="13"/>
      <c r="K55" s="14">
        <v>30000</v>
      </c>
      <c r="L55" s="4"/>
      <c r="M55" s="13"/>
      <c r="N55" s="14">
        <v>30000</v>
      </c>
      <c r="P55" s="65"/>
      <c r="Q55" s="66"/>
    </row>
    <row r="56" spans="1:17" ht="15.6" customHeight="1" x14ac:dyDescent="0.3">
      <c r="A56" s="17"/>
      <c r="B56" s="11"/>
      <c r="C56" s="11" t="s">
        <v>26</v>
      </c>
      <c r="D56" s="13"/>
      <c r="E56" s="14">
        <f>E46</f>
        <v>28000</v>
      </c>
      <c r="G56" s="13"/>
      <c r="H56" s="14">
        <f>H46</f>
        <v>23500</v>
      </c>
      <c r="J56" s="53" t="s">
        <v>33</v>
      </c>
      <c r="K56" s="38">
        <f>E56+K46</f>
        <v>75000</v>
      </c>
      <c r="L56" s="4"/>
      <c r="M56" s="53" t="s">
        <v>34</v>
      </c>
      <c r="N56" s="38">
        <f>H56+N46</f>
        <v>75000</v>
      </c>
      <c r="P56" s="65"/>
      <c r="Q56" s="66"/>
    </row>
    <row r="57" spans="1:17" x14ac:dyDescent="0.3">
      <c r="A57" s="17"/>
      <c r="B57" s="11"/>
      <c r="C57" s="11" t="s">
        <v>28</v>
      </c>
      <c r="D57" s="13"/>
      <c r="E57" s="28">
        <f>SUM(E55:E56)</f>
        <v>58000</v>
      </c>
      <c r="G57" s="13"/>
      <c r="H57" s="28">
        <f>SUM(H55:H56)</f>
        <v>53500</v>
      </c>
      <c r="J57" s="13"/>
      <c r="K57" s="28">
        <f>SUM(K55:K56)</f>
        <v>105000</v>
      </c>
      <c r="L57" s="4"/>
      <c r="M57" s="13"/>
      <c r="N57" s="28">
        <f>SUM(N55:N56)</f>
        <v>105000</v>
      </c>
      <c r="P57" s="65"/>
      <c r="Q57" s="66"/>
    </row>
    <row r="58" spans="1:17" x14ac:dyDescent="0.3">
      <c r="A58" s="24"/>
      <c r="B58" s="25" t="s">
        <v>29</v>
      </c>
      <c r="C58" s="39"/>
      <c r="D58" s="27"/>
      <c r="E58" s="28">
        <f>E53+E57</f>
        <v>72000</v>
      </c>
      <c r="G58" s="27"/>
      <c r="H58" s="28">
        <f>H53+H57</f>
        <v>67500</v>
      </c>
      <c r="J58" s="27"/>
      <c r="K58" s="28">
        <f>K53+K57</f>
        <v>119000</v>
      </c>
      <c r="L58" s="4"/>
      <c r="M58" s="27"/>
      <c r="N58" s="28">
        <f>N53+N57</f>
        <v>119000</v>
      </c>
      <c r="P58" s="67"/>
      <c r="Q58" s="68"/>
    </row>
    <row r="61" spans="1:17" ht="37.200000000000003" customHeight="1" x14ac:dyDescent="0.3">
      <c r="A61" s="58" t="s">
        <v>35</v>
      </c>
      <c r="B61" s="58"/>
      <c r="C61" s="58"/>
      <c r="D61" s="58"/>
      <c r="E61" s="58"/>
      <c r="F61" s="58"/>
      <c r="G61" s="58"/>
      <c r="H61" s="58"/>
      <c r="I61" s="58"/>
      <c r="J61" s="58"/>
      <c r="K61" s="58"/>
      <c r="L61" s="58"/>
      <c r="M61" s="58"/>
      <c r="N61" s="58"/>
    </row>
    <row r="62" spans="1:17" x14ac:dyDescent="0.3">
      <c r="A62" s="5"/>
    </row>
    <row r="63" spans="1:17" x14ac:dyDescent="0.3">
      <c r="D63" s="59">
        <v>2022</v>
      </c>
      <c r="E63" s="59"/>
      <c r="F63" s="59"/>
      <c r="G63" s="59"/>
      <c r="H63" s="59"/>
      <c r="I63" s="41"/>
      <c r="J63" s="64">
        <v>2023</v>
      </c>
      <c r="K63" s="64"/>
      <c r="L63" s="64"/>
      <c r="M63" s="64"/>
      <c r="N63" s="64"/>
    </row>
    <row r="64" spans="1:17" x14ac:dyDescent="0.3">
      <c r="A64" s="6"/>
      <c r="B64" s="7"/>
      <c r="C64" s="8"/>
      <c r="D64" s="60" t="s">
        <v>2</v>
      </c>
      <c r="E64" s="61"/>
      <c r="F64" s="9"/>
      <c r="G64" s="60" t="s">
        <v>3</v>
      </c>
      <c r="H64" s="61"/>
      <c r="J64" s="60" t="s">
        <v>2</v>
      </c>
      <c r="K64" s="61"/>
      <c r="L64" s="9"/>
      <c r="M64" s="60" t="s">
        <v>3</v>
      </c>
      <c r="N64" s="61"/>
      <c r="P64" s="62" t="s">
        <v>4</v>
      </c>
      <c r="Q64" s="63"/>
    </row>
    <row r="65" spans="1:17" x14ac:dyDescent="0.3">
      <c r="A65" s="10" t="s">
        <v>5</v>
      </c>
      <c r="B65" s="11"/>
      <c r="C65" s="12"/>
      <c r="D65" s="13"/>
      <c r="E65" s="14"/>
      <c r="G65" s="13"/>
      <c r="H65" s="14"/>
      <c r="J65" s="13"/>
      <c r="K65" s="14"/>
      <c r="L65" s="4"/>
      <c r="M65" s="13"/>
      <c r="N65" s="14"/>
      <c r="P65" s="15"/>
      <c r="Q65" s="16"/>
    </row>
    <row r="66" spans="1:17" x14ac:dyDescent="0.3">
      <c r="A66" s="17"/>
      <c r="B66" s="11" t="s">
        <v>6</v>
      </c>
      <c r="C66" s="12"/>
      <c r="D66" s="13"/>
      <c r="E66" s="14">
        <v>100000</v>
      </c>
      <c r="G66" s="13"/>
      <c r="H66" s="14">
        <v>100000</v>
      </c>
      <c r="J66" s="13"/>
      <c r="K66" s="14">
        <v>150000</v>
      </c>
      <c r="L66" s="4"/>
      <c r="M66" s="13"/>
      <c r="N66" s="14">
        <f>K66</f>
        <v>150000</v>
      </c>
      <c r="P66" s="15"/>
      <c r="Q66" s="16"/>
    </row>
    <row r="67" spans="1:17" x14ac:dyDescent="0.3">
      <c r="A67" s="17"/>
      <c r="B67" s="11" t="s">
        <v>7</v>
      </c>
      <c r="C67" s="12"/>
      <c r="D67" s="13"/>
      <c r="E67" s="14"/>
      <c r="G67" s="18"/>
      <c r="H67" s="14"/>
      <c r="J67" s="13"/>
      <c r="K67" s="14"/>
      <c r="L67" s="4"/>
      <c r="M67" s="18"/>
      <c r="N67" s="14"/>
      <c r="P67" s="15"/>
      <c r="Q67" s="16"/>
    </row>
    <row r="68" spans="1:17" ht="16.2" x14ac:dyDescent="0.35">
      <c r="A68" s="17"/>
      <c r="B68" s="11"/>
      <c r="C68" s="12" t="s">
        <v>8</v>
      </c>
      <c r="D68" s="18">
        <v>20000</v>
      </c>
      <c r="E68" s="14"/>
      <c r="G68" s="18">
        <f>D68</f>
        <v>20000</v>
      </c>
      <c r="H68" s="14"/>
      <c r="J68" s="42">
        <f>-D70</f>
        <v>18000</v>
      </c>
      <c r="K68" s="43"/>
      <c r="L68" s="44"/>
      <c r="M68" s="45">
        <f>-G70</f>
        <v>13500</v>
      </c>
      <c r="N68" s="14"/>
      <c r="P68" s="15" t="s">
        <v>31</v>
      </c>
      <c r="Q68" s="23">
        <f>J68-M68</f>
        <v>4500</v>
      </c>
    </row>
    <row r="69" spans="1:17" x14ac:dyDescent="0.3">
      <c r="A69" s="17"/>
      <c r="B69" s="11"/>
      <c r="C69" s="12" t="s">
        <v>9</v>
      </c>
      <c r="D69" s="18">
        <v>35000</v>
      </c>
      <c r="E69" s="14"/>
      <c r="G69" s="18">
        <f>D69</f>
        <v>35000</v>
      </c>
      <c r="H69" s="14"/>
      <c r="J69" s="18">
        <v>48000</v>
      </c>
      <c r="K69" s="14"/>
      <c r="L69" s="4"/>
      <c r="M69" s="18">
        <f>J69</f>
        <v>48000</v>
      </c>
      <c r="N69" s="14"/>
      <c r="P69" s="15"/>
      <c r="Q69" s="16"/>
    </row>
    <row r="70" spans="1:17" ht="16.2" x14ac:dyDescent="0.35">
      <c r="A70" s="17"/>
      <c r="B70" s="11"/>
      <c r="C70" s="46" t="s">
        <v>10</v>
      </c>
      <c r="D70" s="47">
        <v>-18000</v>
      </c>
      <c r="E70" s="48"/>
      <c r="F70" s="49"/>
      <c r="G70" s="47">
        <f>-(18000-4500)</f>
        <v>-13500</v>
      </c>
      <c r="H70" s="20"/>
      <c r="J70" s="54">
        <v>-23000</v>
      </c>
      <c r="K70" s="20"/>
      <c r="L70" s="21"/>
      <c r="M70" s="22">
        <f>-(23000+2300)</f>
        <v>-25300</v>
      </c>
      <c r="N70" s="20"/>
      <c r="P70" s="29" t="s">
        <v>31</v>
      </c>
      <c r="Q70" s="30">
        <f>-M70+J70</f>
        <v>2300</v>
      </c>
    </row>
    <row r="71" spans="1:17" x14ac:dyDescent="0.3">
      <c r="A71" s="17"/>
      <c r="B71" s="11"/>
      <c r="C71" s="12" t="s">
        <v>11</v>
      </c>
      <c r="D71" s="18">
        <f>SUM(D68:D70)</f>
        <v>37000</v>
      </c>
      <c r="E71" s="14">
        <f>-D71</f>
        <v>-37000</v>
      </c>
      <c r="G71" s="18">
        <f>SUM(G68:G70)</f>
        <v>41500</v>
      </c>
      <c r="H71" s="14">
        <f>-G71</f>
        <v>-41500</v>
      </c>
      <c r="I71" s="2" t="s">
        <v>12</v>
      </c>
      <c r="J71" s="18">
        <f>SUM(J68:J70)</f>
        <v>43000</v>
      </c>
      <c r="K71" s="14">
        <f>-J71</f>
        <v>-43000</v>
      </c>
      <c r="L71" s="4"/>
      <c r="M71" s="18">
        <f>SUM(M68:M70)</f>
        <v>36200</v>
      </c>
      <c r="N71" s="14">
        <f>-M71</f>
        <v>-36200</v>
      </c>
      <c r="P71" s="15" t="s">
        <v>36</v>
      </c>
      <c r="Q71" s="23">
        <f>J71-M71</f>
        <v>6800</v>
      </c>
    </row>
    <row r="72" spans="1:17" x14ac:dyDescent="0.3">
      <c r="A72" s="17"/>
      <c r="B72" s="11"/>
      <c r="C72" s="12"/>
      <c r="D72" s="13"/>
      <c r="E72" s="14"/>
      <c r="G72" s="13"/>
      <c r="H72" s="14"/>
      <c r="J72" s="13"/>
      <c r="K72" s="14"/>
      <c r="L72" s="4"/>
      <c r="M72" s="13"/>
      <c r="N72" s="14"/>
      <c r="P72" s="15"/>
      <c r="Q72" s="16"/>
    </row>
    <row r="73" spans="1:17" x14ac:dyDescent="0.3">
      <c r="A73" s="17"/>
      <c r="B73" s="11" t="s">
        <v>14</v>
      </c>
      <c r="C73" s="12"/>
      <c r="D73" s="13"/>
      <c r="E73" s="14">
        <v>-35000</v>
      </c>
      <c r="G73" s="13"/>
      <c r="H73" s="14">
        <f>E73</f>
        <v>-35000</v>
      </c>
      <c r="J73" s="13"/>
      <c r="K73" s="14">
        <v>-60000</v>
      </c>
      <c r="L73" s="4"/>
      <c r="M73" s="13"/>
      <c r="N73" s="14">
        <f>K73</f>
        <v>-60000</v>
      </c>
      <c r="P73" s="15"/>
      <c r="Q73" s="16"/>
    </row>
    <row r="74" spans="1:17" x14ac:dyDescent="0.3">
      <c r="A74" s="24"/>
      <c r="B74" s="25" t="s">
        <v>15</v>
      </c>
      <c r="C74" s="26"/>
      <c r="D74" s="27"/>
      <c r="E74" s="28">
        <f>SUM(E66:E73)</f>
        <v>28000</v>
      </c>
      <c r="G74" s="27"/>
      <c r="H74" s="28">
        <f>SUM(H66:H73)</f>
        <v>23500</v>
      </c>
      <c r="J74" s="27"/>
      <c r="K74" s="28">
        <f>SUM(K66:K73)</f>
        <v>47000</v>
      </c>
      <c r="L74" s="4"/>
      <c r="M74" s="27"/>
      <c r="N74" s="28">
        <f>SUM(N66:N73)</f>
        <v>53800</v>
      </c>
      <c r="P74" s="29" t="s">
        <v>32</v>
      </c>
      <c r="Q74" s="30">
        <f>N74-K74</f>
        <v>6800</v>
      </c>
    </row>
    <row r="75" spans="1:17" x14ac:dyDescent="0.3">
      <c r="A75" s="31" t="s">
        <v>17</v>
      </c>
      <c r="B75" s="7"/>
      <c r="C75" s="32"/>
      <c r="D75" s="33"/>
      <c r="E75" s="34"/>
      <c r="G75" s="33"/>
      <c r="H75" s="34"/>
      <c r="J75" s="33"/>
      <c r="K75" s="34"/>
      <c r="L75" s="4"/>
      <c r="M75" s="33"/>
      <c r="N75" s="34"/>
      <c r="P75" s="35"/>
      <c r="Q75" s="36"/>
    </row>
    <row r="76" spans="1:17" x14ac:dyDescent="0.3">
      <c r="A76" s="17"/>
      <c r="B76" s="11" t="s">
        <v>18</v>
      </c>
      <c r="C76" s="37"/>
      <c r="D76" s="13"/>
      <c r="E76" s="14"/>
      <c r="G76" s="13"/>
      <c r="H76" s="14"/>
      <c r="J76" s="13"/>
      <c r="K76" s="14"/>
      <c r="L76" s="4"/>
      <c r="M76" s="13"/>
      <c r="N76" s="14"/>
      <c r="P76" s="15"/>
      <c r="Q76" s="16"/>
    </row>
    <row r="77" spans="1:17" x14ac:dyDescent="0.3">
      <c r="A77" s="17"/>
      <c r="B77" s="11"/>
      <c r="C77" s="11" t="s">
        <v>19</v>
      </c>
      <c r="D77" s="13"/>
      <c r="E77" s="14">
        <v>54000</v>
      </c>
      <c r="G77" s="13"/>
      <c r="H77" s="14">
        <v>54000</v>
      </c>
      <c r="J77" s="13"/>
      <c r="K77" s="14">
        <v>96000</v>
      </c>
      <c r="L77" s="4"/>
      <c r="M77" s="13"/>
      <c r="N77" s="14">
        <f>K77</f>
        <v>96000</v>
      </c>
      <c r="P77" s="15"/>
      <c r="Q77" s="16"/>
    </row>
    <row r="78" spans="1:17" x14ac:dyDescent="0.3">
      <c r="A78" s="17"/>
      <c r="B78" s="11"/>
      <c r="C78" s="11" t="s">
        <v>20</v>
      </c>
      <c r="D78" s="13"/>
      <c r="E78" s="14">
        <f>-D70</f>
        <v>18000</v>
      </c>
      <c r="G78" s="13"/>
      <c r="H78" s="52">
        <f>-G70</f>
        <v>13500</v>
      </c>
      <c r="J78" s="13"/>
      <c r="K78" s="14">
        <f>-J70</f>
        <v>23000</v>
      </c>
      <c r="L78" s="4"/>
      <c r="M78" s="13"/>
      <c r="N78" s="38">
        <f>-M70</f>
        <v>25300</v>
      </c>
      <c r="P78" s="15" t="s">
        <v>37</v>
      </c>
      <c r="Q78" s="23">
        <f>N78-K78</f>
        <v>2300</v>
      </c>
    </row>
    <row r="79" spans="1:17" x14ac:dyDescent="0.3">
      <c r="A79" s="17"/>
      <c r="B79" s="11" t="s">
        <v>22</v>
      </c>
      <c r="C79" s="11"/>
      <c r="D79" s="27"/>
      <c r="E79" s="28">
        <f>SUM(E77:E78)</f>
        <v>72000</v>
      </c>
      <c r="G79" s="27"/>
      <c r="H79" s="28">
        <f>SUM(H77:H78)</f>
        <v>67500</v>
      </c>
      <c r="J79" s="27"/>
      <c r="K79" s="28">
        <f>SUM(K77:K78)</f>
        <v>119000</v>
      </c>
      <c r="L79" s="4"/>
      <c r="M79" s="27"/>
      <c r="N79" s="28">
        <f>SUM(N77:N78)</f>
        <v>121300</v>
      </c>
      <c r="P79" s="15"/>
      <c r="Q79" s="23"/>
    </row>
    <row r="80" spans="1:17" x14ac:dyDescent="0.3">
      <c r="A80" s="17"/>
      <c r="B80" s="11"/>
      <c r="C80" s="37"/>
      <c r="D80" s="13"/>
      <c r="E80" s="14"/>
      <c r="G80" s="13"/>
      <c r="H80" s="14"/>
      <c r="J80" s="13"/>
      <c r="K80" s="14"/>
      <c r="L80" s="4"/>
      <c r="M80" s="13"/>
      <c r="N80" s="14"/>
      <c r="P80" s="15"/>
      <c r="Q80" s="16"/>
    </row>
    <row r="81" spans="1:17" x14ac:dyDescent="0.3">
      <c r="A81" s="17"/>
      <c r="B81" s="11" t="s">
        <v>23</v>
      </c>
      <c r="C81" s="37"/>
      <c r="D81" s="13"/>
      <c r="E81" s="14">
        <v>14000</v>
      </c>
      <c r="G81" s="13"/>
      <c r="H81" s="14">
        <v>14000</v>
      </c>
      <c r="J81" s="13"/>
      <c r="K81" s="14">
        <v>14000</v>
      </c>
      <c r="L81" s="4"/>
      <c r="M81" s="13"/>
      <c r="N81" s="14">
        <v>14000</v>
      </c>
      <c r="P81" s="15"/>
      <c r="Q81" s="16"/>
    </row>
    <row r="82" spans="1:17" x14ac:dyDescent="0.3">
      <c r="A82" s="17"/>
      <c r="B82" s="11" t="s">
        <v>24</v>
      </c>
      <c r="C82" s="37"/>
      <c r="D82" s="13"/>
      <c r="E82" s="14"/>
      <c r="G82" s="13"/>
      <c r="H82" s="14"/>
      <c r="J82" s="13"/>
      <c r="K82" s="14"/>
      <c r="L82" s="4"/>
      <c r="M82" s="13"/>
      <c r="N82" s="14"/>
      <c r="P82" s="15"/>
      <c r="Q82" s="16"/>
    </row>
    <row r="83" spans="1:17" x14ac:dyDescent="0.3">
      <c r="A83" s="17"/>
      <c r="B83" s="11"/>
      <c r="C83" s="11" t="s">
        <v>25</v>
      </c>
      <c r="D83" s="13"/>
      <c r="E83" s="14">
        <v>30000</v>
      </c>
      <c r="G83" s="13"/>
      <c r="H83" s="14">
        <v>30000</v>
      </c>
      <c r="J83" s="13"/>
      <c r="K83" s="14">
        <v>30000</v>
      </c>
      <c r="L83" s="4"/>
      <c r="M83" s="13"/>
      <c r="N83" s="14">
        <v>30000</v>
      </c>
      <c r="P83" s="55"/>
      <c r="Q83" s="56"/>
    </row>
    <row r="84" spans="1:17" x14ac:dyDescent="0.3">
      <c r="A84" s="17"/>
      <c r="B84" s="11"/>
      <c r="C84" s="11" t="s">
        <v>26</v>
      </c>
      <c r="D84" s="13"/>
      <c r="E84" s="14">
        <f>E74</f>
        <v>28000</v>
      </c>
      <c r="G84" s="13"/>
      <c r="H84" s="14">
        <f>H74</f>
        <v>23500</v>
      </c>
      <c r="J84" s="53" t="s">
        <v>33</v>
      </c>
      <c r="K84" s="38">
        <f>E84+K74</f>
        <v>75000</v>
      </c>
      <c r="L84" s="4"/>
      <c r="M84" s="53" t="s">
        <v>38</v>
      </c>
      <c r="N84" s="38">
        <f>H84+N74</f>
        <v>77300</v>
      </c>
      <c r="P84" s="57" t="s">
        <v>39</v>
      </c>
      <c r="Q84" s="23">
        <f>N84-K84</f>
        <v>2300</v>
      </c>
    </row>
    <row r="85" spans="1:17" ht="15.6" customHeight="1" x14ac:dyDescent="0.3">
      <c r="A85" s="17"/>
      <c r="B85" s="11"/>
      <c r="C85" s="11" t="s">
        <v>28</v>
      </c>
      <c r="D85" s="13"/>
      <c r="E85" s="28">
        <f>SUM(E83:E84)</f>
        <v>58000</v>
      </c>
      <c r="G85" s="13"/>
      <c r="H85" s="28">
        <f>SUM(H83:H84)</f>
        <v>53500</v>
      </c>
      <c r="J85" s="13"/>
      <c r="K85" s="28">
        <f>SUM(K83:K84)</f>
        <v>105000</v>
      </c>
      <c r="L85" s="4"/>
      <c r="M85" s="13"/>
      <c r="N85" s="28">
        <f>SUM(N83:N84)</f>
        <v>107300</v>
      </c>
      <c r="P85" s="65" t="s">
        <v>40</v>
      </c>
      <c r="Q85" s="66"/>
    </row>
    <row r="86" spans="1:17" x14ac:dyDescent="0.3">
      <c r="A86" s="24"/>
      <c r="B86" s="25" t="s">
        <v>29</v>
      </c>
      <c r="C86" s="39"/>
      <c r="D86" s="27"/>
      <c r="E86" s="28">
        <f>E81+E85</f>
        <v>72000</v>
      </c>
      <c r="G86" s="27"/>
      <c r="H86" s="28">
        <f>H81+H85</f>
        <v>67500</v>
      </c>
      <c r="J86" s="27"/>
      <c r="K86" s="28">
        <f>K81+K85</f>
        <v>119000</v>
      </c>
      <c r="L86" s="4"/>
      <c r="M86" s="27"/>
      <c r="N86" s="28">
        <f>N81+N85</f>
        <v>121300</v>
      </c>
      <c r="P86" s="65"/>
      <c r="Q86" s="66"/>
    </row>
    <row r="87" spans="1:17" x14ac:dyDescent="0.3">
      <c r="P87" s="65"/>
      <c r="Q87" s="66"/>
    </row>
    <row r="88" spans="1:17" x14ac:dyDescent="0.3">
      <c r="P88" s="65"/>
      <c r="Q88" s="66"/>
    </row>
    <row r="89" spans="1:17" ht="31.8" customHeight="1" x14ac:dyDescent="0.3">
      <c r="P89" s="67"/>
      <c r="Q89" s="68"/>
    </row>
  </sheetData>
  <mergeCells count="23">
    <mergeCell ref="P85:Q89"/>
    <mergeCell ref="P36:Q36"/>
    <mergeCell ref="P54:Q58"/>
    <mergeCell ref="A61:N61"/>
    <mergeCell ref="D63:H63"/>
    <mergeCell ref="J63:N63"/>
    <mergeCell ref="D64:E64"/>
    <mergeCell ref="G64:H64"/>
    <mergeCell ref="J64:K64"/>
    <mergeCell ref="M64:N64"/>
    <mergeCell ref="P64:Q64"/>
    <mergeCell ref="D35:H35"/>
    <mergeCell ref="J35:N35"/>
    <mergeCell ref="D36:E36"/>
    <mergeCell ref="G36:H36"/>
    <mergeCell ref="J36:K36"/>
    <mergeCell ref="M36:N36"/>
    <mergeCell ref="A33:N33"/>
    <mergeCell ref="A4:N4"/>
    <mergeCell ref="D8:K8"/>
    <mergeCell ref="D9:E9"/>
    <mergeCell ref="G9:H9"/>
    <mergeCell ref="J9:K9"/>
  </mergeCells>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916FBF6E6E37447827B60E0C4C792C8" ma:contentTypeVersion="14" ma:contentTypeDescription="Create a new document." ma:contentTypeScope="" ma:versionID="7021e23df4dd7ba6e474718922029cb9">
  <xsd:schema xmlns:xsd="http://www.w3.org/2001/XMLSchema" xmlns:xs="http://www.w3.org/2001/XMLSchema" xmlns:p="http://schemas.microsoft.com/office/2006/metadata/properties" xmlns:ns3="a53cfe13-88a2-4d8a-921a-26acc93ffab7" xmlns:ns4="e3370fb0-917d-486d-8ec5-33c5248dbdec" targetNamespace="http://schemas.microsoft.com/office/2006/metadata/properties" ma:root="true" ma:fieldsID="2c1bcd713acd49c7d0b86ac80bb3140c" ns3:_="" ns4:_="">
    <xsd:import namespace="a53cfe13-88a2-4d8a-921a-26acc93ffab7"/>
    <xsd:import namespace="e3370fb0-917d-486d-8ec5-33c5248dbde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3cfe13-88a2-4d8a-921a-26acc93ffa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3370fb0-917d-486d-8ec5-33c5248dbde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E6A150-8607-4F15-8F5C-6E304746DC97}">
  <ds:schemaRefs>
    <ds:schemaRef ds:uri="http://purl.org/dc/terms/"/>
    <ds:schemaRef ds:uri="http://purl.org/dc/elements/1.1/"/>
    <ds:schemaRef ds:uri="e3370fb0-917d-486d-8ec5-33c5248dbdec"/>
    <ds:schemaRef ds:uri="a53cfe13-88a2-4d8a-921a-26acc93ffab7"/>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01A0328B-108D-4FFF-8C9C-B5D9097D4F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3cfe13-88a2-4d8a-921a-26acc93ffab7"/>
    <ds:schemaRef ds:uri="e3370fb0-917d-486d-8ec5-33c5248dbd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00C64B-50E1-4AC5-96B5-27407625B7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Lecture Slides on CocoNutz Qs</vt:lpstr>
      <vt:lpstr>CocoNutz 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Hanny Kusnadi</dc:creator>
  <cp:lastModifiedBy>Hanny Kusnadi</cp:lastModifiedBy>
  <dcterms:created xsi:type="dcterms:W3CDTF">2022-10-04T14:00:38Z</dcterms:created>
  <dcterms:modified xsi:type="dcterms:W3CDTF">2022-10-06T08:05:51Z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0x0101001916FBF6E6E37447827B60E0C4C792C8</vt:lpwstr>
  </property>
</Properties>
</file>