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xmlns:mc="http://schemas.openxmlformats.org/markup-compatibility/2006">
    <mc:Choice Requires="x15">
      <x15ac:absPath xmlns:x15ac="http://schemas.microsoft.com/office/spreadsheetml/2010/11/ac" url="C:\Users\bizhann\OneDrive\NUS\OneDrive - National University of Singapore\TEACHING\AY2223 S1 ACC 1701X\Tutorials\Tutorial Solutions\"/>
    </mc:Choice>
  </mc:AlternateContent>
  <xr:revisionPtr revIDLastSave="4" documentId="8_{5678F620-0A1E-4E1A-B48F-12416E0B3768}" xr6:coauthVersionLast="36" xr6:coauthVersionMax="36" xr10:uidLastSave="{1BCE9170-4F42-40B4-B4A2-1D73F8D422CA}"/>
  <bookViews>
    <workbookView xWindow="0" yWindow="0" windowWidth="23040" windowHeight="8240" activeTab="1" xr2:uid="{DDBBB553-5ABA-4D41-B304-DD91129E46E7}"/>
  </bookViews>
  <sheets>
    <sheet name="Tutorial 1" sheetId="1" r:id="rId1"/>
    <sheet name="Tutorial 2" sheetId="4" r:id="rId2"/>
    <sheet name="31 May 2022"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 i="4" l="1"/>
  <c r="AB39" i="4"/>
  <c r="AB37" i="4"/>
  <c r="AA37" i="4"/>
  <c r="AA35" i="4"/>
  <c r="AB32" i="4"/>
  <c r="AB30" i="4"/>
  <c r="AA30" i="4"/>
  <c r="R29" i="4"/>
  <c r="Q29" i="4"/>
  <c r="AA28" i="4"/>
  <c r="R28" i="4"/>
  <c r="R31" i="4" s="1"/>
  <c r="Q27" i="4"/>
  <c r="AB24" i="4"/>
  <c r="T23" i="4"/>
  <c r="S23" i="4"/>
  <c r="AB22" i="4"/>
  <c r="AA22" i="4"/>
  <c r="T22" i="4"/>
  <c r="S22" i="4"/>
  <c r="R22" i="4"/>
  <c r="R24" i="4" s="1"/>
  <c r="Q22" i="4"/>
  <c r="R21" i="4"/>
  <c r="AA20" i="4"/>
  <c r="Q20" i="4"/>
  <c r="R16" i="4"/>
  <c r="AB15" i="4"/>
  <c r="AB16" i="4" s="1"/>
  <c r="AA15" i="4"/>
  <c r="T15" i="4"/>
  <c r="S15" i="4"/>
  <c r="AB14" i="4"/>
  <c r="AA14" i="4"/>
  <c r="T14" i="4"/>
  <c r="S14" i="4"/>
  <c r="R14" i="4"/>
  <c r="Q14" i="4"/>
  <c r="AB13" i="4"/>
  <c r="R13" i="4"/>
  <c r="AA12" i="4"/>
  <c r="Q12" i="4"/>
  <c r="T9" i="4"/>
  <c r="S9" i="4"/>
  <c r="T8" i="4"/>
  <c r="S8" i="4"/>
  <c r="Y7" i="4"/>
  <c r="T7" i="4"/>
  <c r="S7" i="4"/>
  <c r="R7" i="4"/>
  <c r="Q7" i="4"/>
  <c r="AD6" i="4"/>
  <c r="AC6" i="4"/>
  <c r="T6" i="4"/>
  <c r="S6" i="4"/>
  <c r="R6" i="4"/>
  <c r="Q6" i="4"/>
  <c r="AD5" i="4"/>
  <c r="AC5" i="4"/>
  <c r="Y5" i="4"/>
  <c r="X5" i="4"/>
  <c r="W5" i="4"/>
  <c r="V5" i="4"/>
  <c r="T5" i="4"/>
  <c r="S5" i="4"/>
  <c r="R10" i="4"/>
  <c r="Q5" i="4"/>
  <c r="AD4" i="4"/>
  <c r="AD7" i="4" s="1"/>
  <c r="Y4" i="4"/>
  <c r="R4" i="4"/>
  <c r="AA3" i="4"/>
  <c r="V3" i="4"/>
  <c r="Q3" i="4"/>
  <c r="C9" i="1" l="1"/>
  <c r="E6" i="4"/>
  <c r="L21" i="4" s="1"/>
  <c r="E9" i="4"/>
  <c r="L13" i="4" s="1"/>
  <c r="E12" i="4"/>
  <c r="L6" i="4" s="1"/>
  <c r="E15" i="4"/>
  <c r="L28" i="4" s="1"/>
  <c r="E18" i="4"/>
  <c r="L17" i="4" s="1"/>
  <c r="E30" i="4"/>
  <c r="L15" i="4" s="1"/>
  <c r="E36" i="4"/>
  <c r="L18" i="4" s="1"/>
  <c r="E39" i="4"/>
  <c r="L12" i="4"/>
  <c r="E33" i="4"/>
  <c r="L29" i="4" s="1"/>
  <c r="E27" i="4"/>
  <c r="L9" i="4" s="1"/>
  <c r="M33" i="4"/>
  <c r="M30" i="4"/>
  <c r="J29" i="4"/>
  <c r="D41" i="4"/>
  <c r="K22" i="4"/>
  <c r="J22" i="4"/>
  <c r="K31" i="4"/>
  <c r="J31" i="4"/>
  <c r="J18" i="4"/>
  <c r="J15" i="4"/>
  <c r="K11" i="4"/>
  <c r="K10" i="4"/>
  <c r="J12" i="4"/>
  <c r="J11" i="4"/>
  <c r="J10" i="4"/>
  <c r="J9" i="4"/>
  <c r="J8" i="4"/>
  <c r="J7" i="4"/>
  <c r="E21" i="4"/>
  <c r="L7" i="4" s="1"/>
  <c r="E24" i="4"/>
  <c r="L8" i="4" s="1"/>
  <c r="K34" i="4"/>
  <c r="M34" i="4" s="1"/>
  <c r="K33" i="4"/>
  <c r="J34" i="4"/>
  <c r="J33" i="4"/>
  <c r="J32" i="4"/>
  <c r="K32" i="4"/>
  <c r="M32" i="4" s="1"/>
  <c r="G34" i="4"/>
  <c r="G33" i="4"/>
  <c r="G32" i="4"/>
  <c r="J17" i="4"/>
  <c r="K30" i="4"/>
  <c r="J30" i="4"/>
  <c r="J28" i="4"/>
  <c r="K14" i="4"/>
  <c r="J14" i="4"/>
  <c r="J6" i="4"/>
  <c r="K19" i="4"/>
  <c r="J19" i="4"/>
  <c r="J13" i="4"/>
  <c r="K5" i="4"/>
  <c r="J5" i="4"/>
  <c r="J21" i="4"/>
  <c r="J16" i="4"/>
  <c r="K16" i="4"/>
  <c r="H37" i="4"/>
  <c r="M37" i="4" s="1"/>
  <c r="H36" i="4"/>
  <c r="M36" i="4" s="1"/>
  <c r="H35" i="4"/>
  <c r="M35" i="4" s="1"/>
  <c r="H30" i="4"/>
  <c r="I28" i="4"/>
  <c r="H27" i="4"/>
  <c r="M27" i="4" s="1"/>
  <c r="I26" i="4"/>
  <c r="N26" i="4" s="1"/>
  <c r="I25" i="4"/>
  <c r="N25" i="4" s="1"/>
  <c r="I24" i="4"/>
  <c r="N24" i="4" s="1"/>
  <c r="I23" i="4"/>
  <c r="N23" i="4" s="1"/>
  <c r="I21" i="4"/>
  <c r="I20" i="4"/>
  <c r="N20" i="4" s="1"/>
  <c r="H19" i="4"/>
  <c r="M19" i="4" s="1"/>
  <c r="H16" i="4"/>
  <c r="H13" i="4"/>
  <c r="H5" i="4"/>
  <c r="C45" i="1"/>
  <c r="D45" i="1" s="1"/>
  <c r="C43" i="1"/>
  <c r="D43" i="1" s="1"/>
  <c r="C41" i="1"/>
  <c r="C39" i="1"/>
  <c r="C38" i="1"/>
  <c r="C28" i="1"/>
  <c r="C25" i="1"/>
  <c r="C22" i="1"/>
  <c r="D22" i="1" s="1"/>
  <c r="C21" i="1"/>
  <c r="D21" i="1" s="1"/>
  <c r="C15" i="1"/>
  <c r="C14" i="1"/>
  <c r="C11" i="1"/>
  <c r="C10" i="1"/>
  <c r="N21" i="4" l="1"/>
  <c r="M13" i="4"/>
  <c r="N28" i="4"/>
  <c r="M16" i="4"/>
  <c r="M5" i="4"/>
  <c r="L38" i="4"/>
  <c r="E41" i="4"/>
  <c r="K38" i="4"/>
  <c r="I38" i="4"/>
  <c r="H38" i="4"/>
  <c r="D28" i="1"/>
  <c r="D25" i="1"/>
  <c r="D15" i="1"/>
  <c r="D14" i="1"/>
  <c r="D11" i="1"/>
  <c r="D10" i="1"/>
  <c r="L39" i="4" l="1"/>
  <c r="N38" i="4"/>
  <c r="M38" i="4"/>
  <c r="C37" i="1"/>
  <c r="D40" i="1"/>
  <c r="D42" i="1" s="1"/>
  <c r="D44" i="1" s="1"/>
  <c r="D46" i="1" s="1"/>
  <c r="C40" i="1"/>
  <c r="C42" i="1" s="1"/>
  <c r="C44" i="1" s="1"/>
  <c r="C46" i="1" s="1"/>
  <c r="D9" i="1" s="1"/>
  <c r="D23" i="1"/>
  <c r="D26" i="1" s="1"/>
  <c r="C23" i="1"/>
  <c r="C26" i="1" s="1"/>
  <c r="D16" i="1"/>
  <c r="C16" i="1"/>
  <c r="D12" i="1"/>
  <c r="C12" i="1"/>
  <c r="D29" i="1" l="1"/>
  <c r="D30" i="1" s="1"/>
  <c r="D31" i="1" s="1"/>
  <c r="C29" i="1"/>
  <c r="C30" i="1" s="1"/>
  <c r="C31" i="1" s="1"/>
  <c r="C17" i="1"/>
  <c r="D17" i="1"/>
</calcChain>
</file>

<file path=xl/sharedStrings.xml><?xml version="1.0" encoding="utf-8"?>
<sst xmlns="http://schemas.openxmlformats.org/spreadsheetml/2006/main" count="140" uniqueCount="71">
  <si>
    <t>Interest Expense</t>
  </si>
  <si>
    <t>Share Capital</t>
  </si>
  <si>
    <t>Cash</t>
  </si>
  <si>
    <t>Dividends</t>
  </si>
  <si>
    <t>Property, Plant &amp; Equipment (PPE)</t>
  </si>
  <si>
    <t>Accumulated Depreciation</t>
  </si>
  <si>
    <t>Inventory</t>
  </si>
  <si>
    <t>Cost of Goods Sold</t>
  </si>
  <si>
    <t>Long-term Debt</t>
  </si>
  <si>
    <t>Income Tax Expense</t>
  </si>
  <si>
    <t>Receivables</t>
  </si>
  <si>
    <t>Sales</t>
  </si>
  <si>
    <t>Accounts Payable</t>
  </si>
  <si>
    <t>Other Operating Expenses</t>
  </si>
  <si>
    <t>Assets</t>
  </si>
  <si>
    <t>Current Assets:</t>
  </si>
  <si>
    <t>Total Current Assets</t>
  </si>
  <si>
    <t>Non-current Assets:</t>
  </si>
  <si>
    <t>Property, Plant &amp; Equipment</t>
  </si>
  <si>
    <t>Less: Accumulated Depreciation</t>
  </si>
  <si>
    <t>Total Non-current Assets</t>
  </si>
  <si>
    <t>Total Assets</t>
  </si>
  <si>
    <t>Liabilities</t>
  </si>
  <si>
    <t>Current Liabilities:</t>
  </si>
  <si>
    <t>Total Current Liabilities</t>
  </si>
  <si>
    <t>Non-current Liabilities:</t>
  </si>
  <si>
    <t>Long term Debt</t>
  </si>
  <si>
    <t>Total Liabilities</t>
  </si>
  <si>
    <t>Equity</t>
  </si>
  <si>
    <t>Retained Earnings</t>
  </si>
  <si>
    <t>Total Equity</t>
  </si>
  <si>
    <t>Total Liabilities &amp; Equity</t>
  </si>
  <si>
    <t>Part (1)</t>
  </si>
  <si>
    <t>Sales Revenue</t>
  </si>
  <si>
    <t>Gross Profit</t>
  </si>
  <si>
    <t>Operating Expense</t>
  </si>
  <si>
    <t>Operating Income</t>
  </si>
  <si>
    <t>Profit Before Tax</t>
  </si>
  <si>
    <t>Net Income</t>
  </si>
  <si>
    <t xml:space="preserve">HaloCrypto Inc. </t>
  </si>
  <si>
    <t>Part (2)</t>
  </si>
  <si>
    <t>Statement of Financial Position</t>
  </si>
  <si>
    <t>Income Statement</t>
  </si>
  <si>
    <t>$</t>
  </si>
  <si>
    <t>TRIAL BALANCE</t>
  </si>
  <si>
    <t>Debit</t>
  </si>
  <si>
    <t>Credit</t>
  </si>
  <si>
    <t>TUTORIAL 1 SOLUTION</t>
  </si>
  <si>
    <t>TUTORIAL 2 SOLUTION</t>
  </si>
  <si>
    <t>Journal Entries</t>
  </si>
  <si>
    <t>Accounts Receivable</t>
  </si>
  <si>
    <t>Equipment</t>
  </si>
  <si>
    <t>Rent Expense</t>
  </si>
  <si>
    <t xml:space="preserve">Cash </t>
  </si>
  <si>
    <t>Salaries Expense</t>
  </si>
  <si>
    <t>Insurance Expense</t>
  </si>
  <si>
    <t>Ref Date</t>
  </si>
  <si>
    <t>HaloCrypto Financial Numbers as of 31 May 2022</t>
  </si>
  <si>
    <t>June Transactions</t>
  </si>
  <si>
    <t>Unearned Revenue</t>
  </si>
  <si>
    <t>Retained Earnings (as of July 1, 2021)</t>
  </si>
  <si>
    <t>PART (1)</t>
  </si>
  <si>
    <t>PART (2)</t>
  </si>
  <si>
    <t>PART (3)</t>
  </si>
  <si>
    <t>The purpose of the trial balance is to determine only whether total debits equal total credits. Thus, several types of errors can exist even though total debits equal total credits. These errors could include completely omitting a transaction, recording a transaction incorrectly, and posting a transaction to the wrong accounts.</t>
  </si>
  <si>
    <t>As at 31 May 2022</t>
  </si>
  <si>
    <t>For the period 1 July 2021 to 31 May 2022</t>
  </si>
  <si>
    <t xml:space="preserve">T-ACCOUNTS - For Illustration Purposes (not required for the tutorial assignment) </t>
  </si>
  <si>
    <t>Beg</t>
  </si>
  <si>
    <t>End</t>
  </si>
  <si>
    <t xml:space="preserve">Beg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</si>
</sst>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b/>
      <u/>
      <sz val="14"/>
      <color theme="1"/>
      <name val="Calibri"/>
      <family val="2"/>
      <scheme val="minor"/>
    </font>
    <font>
      <i/>
      <sz val="11"/>
      <color theme="1"/>
      <name val="Calibri"/>
      <family val="2"/>
      <scheme val="minor"/>
    </font>
    <font>
      <b/>
      <i/>
      <sz val="11"/>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6" tint="0.79998168889431442"/>
        <bgColor indexed="64"/>
      </patternFill>
    </fill>
  </fills>
  <borders count="1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114">
    <xf numFmtId="0" fontId="0" fillId="0" borderId="0" xfId="0"/>
    <xf numFmtId="0" fontId="1" fillId="0" borderId="0" xfId="0" applyFont="1"/>
    <xf numFmtId="0" fontId="0" fillId="2" borderId="0" xfId="0" applyFill="1" applyBorder="1"/>
    <xf numFmtId="0" fontId="0" fillId="2" borderId="1" xfId="0" applyFill="1" applyBorder="1"/>
    <xf numFmtId="0" fontId="0" fillId="0" borderId="0" xfId="0" applyFill="1"/>
    <xf numFmtId="0" fontId="0" fillId="0" borderId="0" xfId="0" applyFill="1" applyBorder="1"/>
    <xf numFmtId="0" fontId="1" fillId="0" borderId="0" xfId="0" quotePrefix="1" applyFont="1" applyFill="1" applyBorder="1" applyAlignment="1">
      <alignment horizontal="center"/>
    </xf>
    <xf numFmtId="0" fontId="1" fillId="0" borderId="0" xfId="0" applyFont="1" applyFill="1" applyBorder="1" applyAlignment="1">
      <alignment horizontal="center"/>
    </xf>
    <xf numFmtId="0" fontId="0" fillId="0" borderId="0" xfId="0" applyFill="1" applyBorder="1" applyAlignment="1">
      <alignment horizontal="center"/>
    </xf>
    <xf numFmtId="37" fontId="0" fillId="0" borderId="0" xfId="0" applyNumberFormat="1" applyFill="1" applyBorder="1" applyAlignment="1">
      <alignment horizontal="center"/>
    </xf>
    <xf numFmtId="37" fontId="0" fillId="0" borderId="1" xfId="0" applyNumberFormat="1" applyFill="1" applyBorder="1" applyAlignment="1">
      <alignment horizontal="center"/>
    </xf>
    <xf numFmtId="37" fontId="0" fillId="0" borderId="2" xfId="0" applyNumberFormat="1" applyFill="1" applyBorder="1" applyAlignment="1">
      <alignment horizontal="center"/>
    </xf>
    <xf numFmtId="37" fontId="1" fillId="0" borderId="2" xfId="0" applyNumberFormat="1" applyFont="1" applyFill="1" applyBorder="1" applyAlignment="1">
      <alignment horizontal="center"/>
    </xf>
    <xf numFmtId="37" fontId="0" fillId="0" borderId="3" xfId="0" applyNumberFormat="1" applyFill="1" applyBorder="1" applyAlignment="1">
      <alignment horizontal="center"/>
    </xf>
    <xf numFmtId="0" fontId="0" fillId="0" borderId="1" xfId="0" applyFill="1" applyBorder="1"/>
    <xf numFmtId="37" fontId="1" fillId="0" borderId="1" xfId="0" applyNumberFormat="1" applyFont="1" applyFill="1" applyBorder="1" applyAlignment="1">
      <alignment horizontal="center"/>
    </xf>
    <xf numFmtId="37" fontId="0" fillId="0" borderId="0" xfId="0" applyNumberFormat="1" applyFill="1"/>
    <xf numFmtId="0" fontId="1" fillId="0" borderId="4" xfId="0" applyFont="1" applyFill="1" applyBorder="1"/>
    <xf numFmtId="0" fontId="0" fillId="0" borderId="3" xfId="0" applyFill="1" applyBorder="1"/>
    <xf numFmtId="0" fontId="0" fillId="0" borderId="5" xfId="0" applyFill="1" applyBorder="1"/>
    <xf numFmtId="0" fontId="1" fillId="0" borderId="6" xfId="0" applyFont="1" applyFill="1" applyBorder="1"/>
    <xf numFmtId="0" fontId="0" fillId="0" borderId="7" xfId="0" applyFill="1" applyBorder="1"/>
    <xf numFmtId="0" fontId="1" fillId="0" borderId="7" xfId="0" applyFont="1" applyFill="1" applyBorder="1" applyAlignment="1">
      <alignment horizontal="center"/>
    </xf>
    <xf numFmtId="0" fontId="0" fillId="0" borderId="6" xfId="0" applyFont="1" applyFill="1" applyBorder="1"/>
    <xf numFmtId="0" fontId="0" fillId="0" borderId="7" xfId="0" applyFill="1" applyBorder="1" applyAlignment="1">
      <alignment horizontal="center"/>
    </xf>
    <xf numFmtId="0" fontId="0" fillId="0" borderId="6" xfId="0" applyFill="1" applyBorder="1"/>
    <xf numFmtId="37" fontId="0" fillId="0" borderId="7" xfId="0" applyNumberFormat="1" applyFill="1" applyBorder="1" applyAlignment="1">
      <alignment horizontal="center"/>
    </xf>
    <xf numFmtId="37" fontId="0" fillId="0" borderId="8" xfId="0" applyNumberFormat="1" applyFill="1" applyBorder="1" applyAlignment="1">
      <alignment horizontal="center"/>
    </xf>
    <xf numFmtId="37" fontId="0" fillId="0" borderId="9" xfId="0" applyNumberFormat="1" applyFill="1" applyBorder="1" applyAlignment="1">
      <alignment horizontal="center"/>
    </xf>
    <xf numFmtId="37" fontId="1" fillId="0" borderId="9" xfId="0" applyNumberFormat="1" applyFont="1" applyFill="1" applyBorder="1" applyAlignment="1">
      <alignment horizontal="center"/>
    </xf>
    <xf numFmtId="37" fontId="0" fillId="0" borderId="5" xfId="0" applyNumberFormat="1" applyFill="1" applyBorder="1" applyAlignment="1">
      <alignment horizontal="center"/>
    </xf>
    <xf numFmtId="0" fontId="0" fillId="0" borderId="6" xfId="0" quotePrefix="1" applyFill="1" applyBorder="1"/>
    <xf numFmtId="0" fontId="1" fillId="0" borderId="10" xfId="0" applyFont="1" applyFill="1" applyBorder="1"/>
    <xf numFmtId="37" fontId="1" fillId="0" borderId="8" xfId="0" applyNumberFormat="1" applyFont="1" applyFill="1" applyBorder="1" applyAlignment="1">
      <alignment horizontal="center"/>
    </xf>
    <xf numFmtId="0" fontId="0" fillId="0" borderId="0" xfId="0" applyAlignment="1">
      <alignment horizontal="center"/>
    </xf>
    <xf numFmtId="0" fontId="0" fillId="2" borderId="4" xfId="0" applyFill="1" applyBorder="1"/>
    <xf numFmtId="0" fontId="0" fillId="2" borderId="6" xfId="0" applyFill="1" applyBorder="1"/>
    <xf numFmtId="0" fontId="0" fillId="2" borderId="10" xfId="0" applyFill="1" applyBorder="1"/>
    <xf numFmtId="0" fontId="0" fillId="2" borderId="12" xfId="0" applyFill="1" applyBorder="1" applyAlignment="1">
      <alignment horizontal="center"/>
    </xf>
    <xf numFmtId="0" fontId="0" fillId="0" borderId="3" xfId="0" applyBorder="1"/>
    <xf numFmtId="0" fontId="1" fillId="0" borderId="0" xfId="0" applyFont="1" applyFill="1" applyBorder="1"/>
    <xf numFmtId="3" fontId="0" fillId="0" borderId="0" xfId="0" applyNumberFormat="1" applyAlignment="1">
      <alignment horizontal="center"/>
    </xf>
    <xf numFmtId="3" fontId="1" fillId="2" borderId="11" xfId="0" applyNumberFormat="1" applyFont="1" applyFill="1" applyBorder="1" applyAlignment="1">
      <alignment horizontal="center"/>
    </xf>
    <xf numFmtId="3" fontId="0" fillId="2" borderId="12" xfId="0" applyNumberFormat="1" applyFill="1" applyBorder="1" applyAlignment="1">
      <alignment horizontal="center"/>
    </xf>
    <xf numFmtId="3" fontId="0" fillId="2" borderId="13" xfId="0" applyNumberFormat="1" applyFill="1" applyBorder="1" applyAlignment="1">
      <alignment horizontal="center"/>
    </xf>
    <xf numFmtId="3" fontId="0" fillId="0" borderId="0" xfId="0" applyNumberFormat="1"/>
    <xf numFmtId="0" fontId="3" fillId="0" borderId="0" xfId="0" applyFont="1" applyFill="1"/>
    <xf numFmtId="3" fontId="0" fillId="0" borderId="0" xfId="0" applyNumberFormat="1" applyFill="1" applyBorder="1"/>
    <xf numFmtId="0" fontId="4" fillId="0" borderId="0" xfId="0" applyFont="1" applyFill="1" applyBorder="1"/>
    <xf numFmtId="0" fontId="5" fillId="0" borderId="0" xfId="0" applyFont="1" applyFill="1" applyBorder="1" applyAlignment="1">
      <alignment horizontal="center"/>
    </xf>
    <xf numFmtId="3" fontId="4" fillId="0" borderId="0" xfId="0" applyNumberFormat="1" applyFont="1" applyFill="1" applyBorder="1"/>
    <xf numFmtId="16"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164" fontId="1" fillId="0" borderId="14" xfId="1" applyNumberFormat="1" applyFont="1" applyFill="1" applyBorder="1"/>
    <xf numFmtId="164" fontId="0" fillId="0" borderId="0" xfId="0" applyNumberFormat="1" applyFill="1" applyBorder="1"/>
    <xf numFmtId="3" fontId="0" fillId="0" borderId="7" xfId="0" applyNumberFormat="1" applyFill="1" applyBorder="1"/>
    <xf numFmtId="0" fontId="0" fillId="0" borderId="10" xfId="0" applyFill="1" applyBorder="1"/>
    <xf numFmtId="164" fontId="0" fillId="0" borderId="2" xfId="1" applyNumberFormat="1" applyFont="1" applyFill="1" applyBorder="1" applyAlignment="1">
      <alignment horizontal="center"/>
    </xf>
    <xf numFmtId="164" fontId="4" fillId="0" borderId="2" xfId="1" applyNumberFormat="1" applyFont="1" applyFill="1" applyBorder="1" applyAlignment="1">
      <alignment horizontal="center"/>
    </xf>
    <xf numFmtId="164" fontId="0" fillId="0" borderId="9" xfId="1" applyNumberFormat="1" applyFont="1" applyFill="1" applyBorder="1" applyAlignment="1">
      <alignment horizontal="center"/>
    </xf>
    <xf numFmtId="0" fontId="1" fillId="0" borderId="1" xfId="0" applyFont="1" applyFill="1" applyBorder="1" applyAlignment="1">
      <alignment horizontal="center"/>
    </xf>
    <xf numFmtId="0" fontId="5" fillId="0" borderId="1" xfId="0" applyFont="1" applyFill="1" applyBorder="1" applyAlignment="1">
      <alignment horizontal="center"/>
    </xf>
    <xf numFmtId="0" fontId="1" fillId="0" borderId="8" xfId="0" applyFont="1" applyFill="1" applyBorder="1" applyAlignment="1">
      <alignment horizontal="center"/>
    </xf>
    <xf numFmtId="0" fontId="1" fillId="0" borderId="10" xfId="0" applyFont="1" applyFill="1" applyBorder="1" applyAlignment="1">
      <alignment horizontal="center"/>
    </xf>
    <xf numFmtId="0" fontId="5" fillId="0" borderId="8" xfId="0" applyFont="1" applyFill="1" applyBorder="1" applyAlignment="1">
      <alignment horizontal="center"/>
    </xf>
    <xf numFmtId="0" fontId="4" fillId="0" borderId="7" xfId="0" applyFont="1" applyFill="1" applyBorder="1"/>
    <xf numFmtId="3" fontId="4" fillId="0" borderId="7" xfId="0" applyNumberFormat="1" applyFont="1" applyFill="1" applyBorder="1"/>
    <xf numFmtId="3" fontId="1" fillId="0" borderId="6" xfId="0" applyNumberFormat="1" applyFont="1" applyFill="1" applyBorder="1" applyAlignment="1">
      <alignment horizontal="center"/>
    </xf>
    <xf numFmtId="0" fontId="5" fillId="0" borderId="6" xfId="0" applyFont="1" applyFill="1" applyBorder="1"/>
    <xf numFmtId="0" fontId="1" fillId="0" borderId="7" xfId="0" applyFont="1" applyFill="1" applyBorder="1"/>
    <xf numFmtId="0" fontId="1" fillId="0" borderId="6" xfId="0" applyFont="1" applyFill="1" applyBorder="1" applyAlignment="1">
      <alignment horizontal="center"/>
    </xf>
    <xf numFmtId="3" fontId="1" fillId="0" borderId="7" xfId="0" applyNumberFormat="1" applyFont="1" applyFill="1" applyBorder="1" applyAlignment="1">
      <alignment horizontal="center"/>
    </xf>
    <xf numFmtId="164" fontId="1" fillId="0" borderId="15" xfId="1" applyNumberFormat="1" applyFont="1" applyFill="1" applyBorder="1" applyAlignment="1">
      <alignment horizontal="center"/>
    </xf>
    <xf numFmtId="164" fontId="1" fillId="0" borderId="9" xfId="1" applyNumberFormat="1" applyFont="1" applyFill="1" applyBorder="1" applyAlignment="1">
      <alignment horizontal="center"/>
    </xf>
    <xf numFmtId="3" fontId="1" fillId="0" borderId="0" xfId="0" applyNumberFormat="1" applyFont="1" applyFill="1" applyBorder="1"/>
    <xf numFmtId="3" fontId="1" fillId="0" borderId="7" xfId="0" applyNumberFormat="1" applyFont="1" applyFill="1" applyBorder="1"/>
    <xf numFmtId="164" fontId="1" fillId="0" borderId="2" xfId="1" applyNumberFormat="1" applyFont="1" applyFill="1" applyBorder="1" applyAlignment="1">
      <alignment horizontal="center"/>
    </xf>
    <xf numFmtId="0" fontId="1" fillId="0" borderId="15" xfId="0" applyFont="1" applyFill="1" applyBorder="1"/>
    <xf numFmtId="0" fontId="1" fillId="0" borderId="2" xfId="0" applyFont="1" applyFill="1" applyBorder="1"/>
    <xf numFmtId="0" fontId="0" fillId="0" borderId="2" xfId="0" applyFill="1" applyBorder="1" applyAlignment="1">
      <alignment horizontal="center"/>
    </xf>
    <xf numFmtId="0" fontId="1" fillId="0" borderId="2" xfId="0" applyFont="1" applyFill="1" applyBorder="1" applyAlignment="1">
      <alignment horizontal="center"/>
    </xf>
    <xf numFmtId="0" fontId="1" fillId="0" borderId="9" xfId="0" applyFont="1" applyFill="1" applyBorder="1" applyAlignment="1">
      <alignment horizontal="center"/>
    </xf>
    <xf numFmtId="16" fontId="1" fillId="0" borderId="6" xfId="0" applyNumberFormat="1" applyFont="1" applyFill="1" applyBorder="1"/>
    <xf numFmtId="164" fontId="1" fillId="0" borderId="16" xfId="1" applyNumberFormat="1" applyFont="1" applyFill="1" applyBorder="1"/>
    <xf numFmtId="0" fontId="0" fillId="0" borderId="8" xfId="0" applyFill="1" applyBorder="1"/>
    <xf numFmtId="0" fontId="1" fillId="3" borderId="0" xfId="0" applyFont="1" applyFill="1" applyBorder="1"/>
    <xf numFmtId="15" fontId="1" fillId="0" borderId="4" xfId="0" quotePrefix="1" applyNumberFormat="1" applyFont="1" applyFill="1" applyBorder="1" applyAlignment="1">
      <alignment horizontal="center"/>
    </xf>
    <xf numFmtId="15" fontId="1" fillId="0" borderId="5" xfId="0" quotePrefix="1" applyNumberFormat="1" applyFont="1" applyFill="1" applyBorder="1" applyAlignment="1">
      <alignment horizontal="center"/>
    </xf>
    <xf numFmtId="0" fontId="5" fillId="0" borderId="3" xfId="0" applyFont="1" applyFill="1" applyBorder="1" applyAlignment="1">
      <alignment horizontal="center"/>
    </xf>
    <xf numFmtId="0" fontId="5" fillId="0" borderId="5" xfId="0" applyFont="1" applyFill="1" applyBorder="1" applyAlignment="1">
      <alignment horizontal="center"/>
    </xf>
    <xf numFmtId="15" fontId="1" fillId="0" borderId="3" xfId="0" quotePrefix="1" applyNumberFormat="1" applyFont="1" applyFill="1" applyBorder="1" applyAlignment="1">
      <alignment horizontal="center"/>
    </xf>
    <xf numFmtId="0" fontId="6" fillId="0" borderId="11" xfId="0" applyFont="1" applyFill="1" applyBorder="1" applyAlignment="1">
      <alignment horizontal="left"/>
    </xf>
    <xf numFmtId="0" fontId="6" fillId="0" borderId="13" xfId="0" applyFont="1" applyFill="1" applyBorder="1" applyAlignment="1">
      <alignment horizontal="left"/>
    </xf>
    <xf numFmtId="0" fontId="0" fillId="0" borderId="0" xfId="0" applyFill="1" applyBorder="1" applyAlignment="1">
      <alignment horizontal="left" vertical="top" wrapText="1"/>
    </xf>
    <xf numFmtId="0" fontId="1" fillId="4" borderId="0" xfId="0" applyFont="1" applyFill="1" applyBorder="1"/>
    <xf numFmtId="0" fontId="0" fillId="4" borderId="0" xfId="0" applyFill="1" applyBorder="1"/>
    <xf numFmtId="0" fontId="1" fillId="5" borderId="1" xfId="0" applyFont="1" applyFill="1" applyBorder="1" applyAlignment="1">
      <alignment horizontal="center"/>
    </xf>
    <xf numFmtId="0" fontId="0" fillId="5" borderId="0" xfId="0" applyFill="1" applyBorder="1"/>
    <xf numFmtId="0" fontId="0" fillId="5" borderId="0" xfId="0" applyFill="1"/>
    <xf numFmtId="44" fontId="0" fillId="5" borderId="0" xfId="2" applyFont="1" applyFill="1"/>
    <xf numFmtId="0" fontId="0" fillId="5" borderId="4" xfId="0" applyFill="1" applyBorder="1"/>
    <xf numFmtId="16" fontId="0" fillId="5" borderId="0" xfId="0" applyNumberFormat="1" applyFill="1"/>
    <xf numFmtId="16" fontId="0" fillId="5" borderId="6" xfId="0" applyNumberFormat="1" applyFill="1" applyBorder="1"/>
    <xf numFmtId="0" fontId="0" fillId="5" borderId="1" xfId="0" applyFill="1" applyBorder="1"/>
    <xf numFmtId="44" fontId="0" fillId="5" borderId="1" xfId="2" applyFont="1" applyFill="1" applyBorder="1"/>
    <xf numFmtId="0" fontId="0" fillId="5" borderId="10" xfId="0" applyFill="1" applyBorder="1"/>
    <xf numFmtId="16" fontId="0" fillId="5" borderId="10" xfId="0" applyNumberFormat="1" applyFill="1" applyBorder="1"/>
    <xf numFmtId="0" fontId="0" fillId="5" borderId="6" xfId="0" applyFill="1" applyBorder="1"/>
    <xf numFmtId="44" fontId="0" fillId="5" borderId="0" xfId="0" applyNumberFormat="1" applyFill="1" applyBorder="1"/>
    <xf numFmtId="16" fontId="0" fillId="5" borderId="0" xfId="0" applyNumberFormat="1" applyFill="1" applyBorder="1"/>
    <xf numFmtId="44" fontId="0" fillId="5" borderId="0" xfId="2" applyFont="1" applyFill="1" applyBorder="1"/>
    <xf numFmtId="16" fontId="0" fillId="5" borderId="1" xfId="0" applyNumberFormat="1" applyFill="1" applyBorder="1"/>
    <xf numFmtId="0" fontId="0" fillId="5" borderId="3" xfId="0" applyFill="1" applyBorder="1"/>
    <xf numFmtId="44" fontId="0" fillId="5" borderId="3" xfId="2" applyFont="1" applyFill="1" applyBorder="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9951-A44C-4540-BA04-3BEDFFA9CC3C}">
  <dimension ref="A1:F46"/>
  <sheetViews>
    <sheetView topLeftCell="A31" workbookViewId="0">
      <selection activeCell="F41" sqref="F41"/>
    </sheetView>
  </sheetViews>
  <sheetFormatPr defaultColWidth="8.90625" defaultRowHeight="14.5" x14ac:dyDescent="0.35"/>
  <cols>
    <col min="1" max="1" width="3.453125" style="4" customWidth="1"/>
    <col min="2" max="2" width="32.36328125" style="4" customWidth="1"/>
    <col min="3" max="4" width="16.36328125" style="4" customWidth="1"/>
    <col min="5" max="9" width="8.90625" style="4"/>
    <col min="10" max="10" width="31" style="4" bestFit="1" customWidth="1"/>
    <col min="11" max="16384" width="8.90625" style="4"/>
  </cols>
  <sheetData>
    <row r="1" spans="1:4" ht="18.5" x14ac:dyDescent="0.45">
      <c r="A1" s="46" t="s">
        <v>47</v>
      </c>
    </row>
    <row r="3" spans="1:4" x14ac:dyDescent="0.35">
      <c r="A3" s="17" t="s">
        <v>39</v>
      </c>
      <c r="B3" s="18"/>
      <c r="C3" s="18"/>
      <c r="D3" s="19"/>
    </row>
    <row r="4" spans="1:4" x14ac:dyDescent="0.35">
      <c r="A4" s="20" t="s">
        <v>41</v>
      </c>
      <c r="B4" s="5"/>
      <c r="C4" s="5"/>
      <c r="D4" s="21"/>
    </row>
    <row r="5" spans="1:4" x14ac:dyDescent="0.35">
      <c r="A5" s="20" t="s">
        <v>65</v>
      </c>
      <c r="B5" s="5"/>
      <c r="C5" s="5"/>
      <c r="D5" s="21"/>
    </row>
    <row r="6" spans="1:4" x14ac:dyDescent="0.35">
      <c r="A6" s="20"/>
      <c r="B6" s="5"/>
      <c r="C6" s="6" t="s">
        <v>32</v>
      </c>
      <c r="D6" s="22" t="s">
        <v>40</v>
      </c>
    </row>
    <row r="7" spans="1:4" x14ac:dyDescent="0.35">
      <c r="A7" s="20" t="s">
        <v>14</v>
      </c>
      <c r="B7" s="5"/>
      <c r="C7" s="7"/>
      <c r="D7" s="22"/>
    </row>
    <row r="8" spans="1:4" x14ac:dyDescent="0.35">
      <c r="A8" s="23" t="s">
        <v>15</v>
      </c>
      <c r="B8" s="5"/>
      <c r="C8" s="8"/>
      <c r="D8" s="24"/>
    </row>
    <row r="9" spans="1:4" x14ac:dyDescent="0.35">
      <c r="A9" s="25"/>
      <c r="B9" s="5" t="s">
        <v>2</v>
      </c>
      <c r="C9" s="9">
        <f>'31 May 2022'!B6</f>
        <v>25000</v>
      </c>
      <c r="D9" s="26">
        <f>C9-(C46-D46)</f>
        <v>19000</v>
      </c>
    </row>
    <row r="10" spans="1:4" x14ac:dyDescent="0.35">
      <c r="A10" s="25"/>
      <c r="B10" s="5" t="s">
        <v>10</v>
      </c>
      <c r="C10" s="9">
        <f>'31 May 2022'!E7</f>
        <v>27000</v>
      </c>
      <c r="D10" s="26">
        <f>C10</f>
        <v>27000</v>
      </c>
    </row>
    <row r="11" spans="1:4" x14ac:dyDescent="0.35">
      <c r="A11" s="25"/>
      <c r="B11" s="5" t="s">
        <v>6</v>
      </c>
      <c r="C11" s="10">
        <f>'31 May 2022'!B10</f>
        <v>153000</v>
      </c>
      <c r="D11" s="27">
        <f>C11</f>
        <v>153000</v>
      </c>
    </row>
    <row r="12" spans="1:4" x14ac:dyDescent="0.35">
      <c r="A12" s="25"/>
      <c r="B12" s="5" t="s">
        <v>16</v>
      </c>
      <c r="C12" s="9">
        <f>SUM(C9:C11)</f>
        <v>205000</v>
      </c>
      <c r="D12" s="26">
        <f>SUM(D9:D11)</f>
        <v>199000</v>
      </c>
    </row>
    <row r="13" spans="1:4" x14ac:dyDescent="0.35">
      <c r="A13" s="25" t="s">
        <v>17</v>
      </c>
      <c r="B13" s="5"/>
      <c r="C13" s="9"/>
      <c r="D13" s="26"/>
    </row>
    <row r="14" spans="1:4" x14ac:dyDescent="0.35">
      <c r="A14" s="25"/>
      <c r="B14" s="5" t="s">
        <v>18</v>
      </c>
      <c r="C14" s="9">
        <f>'31 May 2022'!B8</f>
        <v>199000</v>
      </c>
      <c r="D14" s="26">
        <f>C14</f>
        <v>199000</v>
      </c>
    </row>
    <row r="15" spans="1:4" x14ac:dyDescent="0.35">
      <c r="A15" s="25"/>
      <c r="B15" s="5" t="s">
        <v>19</v>
      </c>
      <c r="C15" s="10">
        <f>-'31 May 2022'!B9</f>
        <v>-9000</v>
      </c>
      <c r="D15" s="27">
        <f>C15</f>
        <v>-9000</v>
      </c>
    </row>
    <row r="16" spans="1:4" x14ac:dyDescent="0.35">
      <c r="A16" s="25"/>
      <c r="B16" s="5" t="s">
        <v>20</v>
      </c>
      <c r="C16" s="11">
        <f>SUM(C14:C15)</f>
        <v>190000</v>
      </c>
      <c r="D16" s="28">
        <f>SUM(D14:D15)</f>
        <v>190000</v>
      </c>
    </row>
    <row r="17" spans="1:6" x14ac:dyDescent="0.35">
      <c r="A17" s="20" t="s">
        <v>21</v>
      </c>
      <c r="B17" s="5"/>
      <c r="C17" s="12">
        <f>C16+C12</f>
        <v>395000</v>
      </c>
      <c r="D17" s="29">
        <f>D16+D12</f>
        <v>389000</v>
      </c>
    </row>
    <row r="18" spans="1:6" x14ac:dyDescent="0.35">
      <c r="A18" s="25"/>
      <c r="B18" s="5"/>
      <c r="C18" s="9"/>
      <c r="D18" s="26"/>
    </row>
    <row r="19" spans="1:6" x14ac:dyDescent="0.35">
      <c r="A19" s="20" t="s">
        <v>22</v>
      </c>
      <c r="B19" s="5"/>
      <c r="C19" s="9"/>
      <c r="D19" s="26"/>
    </row>
    <row r="20" spans="1:6" x14ac:dyDescent="0.35">
      <c r="A20" s="23" t="s">
        <v>23</v>
      </c>
      <c r="B20" s="5"/>
      <c r="C20" s="9"/>
      <c r="D20" s="26"/>
    </row>
    <row r="21" spans="1:6" x14ac:dyDescent="0.35">
      <c r="A21" s="20"/>
      <c r="B21" s="5" t="s">
        <v>12</v>
      </c>
      <c r="C21" s="9">
        <f>'31 May 2022'!E9</f>
        <v>74000</v>
      </c>
      <c r="D21" s="26">
        <f>C21</f>
        <v>74000</v>
      </c>
    </row>
    <row r="22" spans="1:6" x14ac:dyDescent="0.35">
      <c r="A22" s="20"/>
      <c r="B22" s="5" t="s">
        <v>59</v>
      </c>
      <c r="C22" s="9">
        <f>'31 May 2022'!B3</f>
        <v>10000</v>
      </c>
      <c r="D22" s="26">
        <f>C22</f>
        <v>10000</v>
      </c>
    </row>
    <row r="23" spans="1:6" x14ac:dyDescent="0.35">
      <c r="A23" s="25"/>
      <c r="B23" s="5" t="s">
        <v>24</v>
      </c>
      <c r="C23" s="13">
        <f>SUM(C21:C22)</f>
        <v>84000</v>
      </c>
      <c r="D23" s="30">
        <f>SUM(D21:D22)</f>
        <v>84000</v>
      </c>
    </row>
    <row r="24" spans="1:6" x14ac:dyDescent="0.35">
      <c r="A24" s="25" t="s">
        <v>25</v>
      </c>
      <c r="B24" s="5"/>
      <c r="C24" s="9"/>
      <c r="D24" s="26"/>
    </row>
    <row r="25" spans="1:6" x14ac:dyDescent="0.35">
      <c r="A25" s="25"/>
      <c r="B25" s="5" t="s">
        <v>26</v>
      </c>
      <c r="C25" s="10">
        <f>'31 May 2022'!E4</f>
        <v>207000</v>
      </c>
      <c r="D25" s="27">
        <f>C25</f>
        <v>207000</v>
      </c>
    </row>
    <row r="26" spans="1:6" x14ac:dyDescent="0.35">
      <c r="A26" s="25" t="s">
        <v>27</v>
      </c>
      <c r="B26" s="5"/>
      <c r="C26" s="10">
        <f>C25+C23</f>
        <v>291000</v>
      </c>
      <c r="D26" s="27">
        <f>D25+D23</f>
        <v>291000</v>
      </c>
    </row>
    <row r="27" spans="1:6" x14ac:dyDescent="0.35">
      <c r="A27" s="20" t="s">
        <v>28</v>
      </c>
      <c r="B27" s="5"/>
      <c r="C27" s="9"/>
      <c r="D27" s="26"/>
    </row>
    <row r="28" spans="1:6" x14ac:dyDescent="0.35">
      <c r="A28" s="31" t="s">
        <v>1</v>
      </c>
      <c r="B28" s="5"/>
      <c r="C28" s="9">
        <f>'31 May 2022'!B5</f>
        <v>50000</v>
      </c>
      <c r="D28" s="26">
        <f>C28</f>
        <v>50000</v>
      </c>
    </row>
    <row r="29" spans="1:6" x14ac:dyDescent="0.35">
      <c r="A29" s="31" t="s">
        <v>29</v>
      </c>
      <c r="B29" s="5"/>
      <c r="C29" s="10">
        <f>'31 May 2022'!E6+'Tutorial 1'!C46</f>
        <v>54000</v>
      </c>
      <c r="D29" s="27">
        <f>'31 May 2022'!E6+D46</f>
        <v>48000</v>
      </c>
    </row>
    <row r="30" spans="1:6" x14ac:dyDescent="0.35">
      <c r="A30" s="25" t="s">
        <v>30</v>
      </c>
      <c r="B30" s="5"/>
      <c r="C30" s="10">
        <f>SUM(C28:C29)</f>
        <v>104000</v>
      </c>
      <c r="D30" s="27">
        <f>SUM(D28:D29)</f>
        <v>98000</v>
      </c>
    </row>
    <row r="31" spans="1:6" x14ac:dyDescent="0.35">
      <c r="A31" s="32" t="s">
        <v>31</v>
      </c>
      <c r="B31" s="14"/>
      <c r="C31" s="15">
        <f>C30+C26</f>
        <v>395000</v>
      </c>
      <c r="D31" s="33">
        <f>D30+D26</f>
        <v>389000</v>
      </c>
      <c r="F31" s="16"/>
    </row>
    <row r="34" spans="1:5" x14ac:dyDescent="0.35">
      <c r="A34" s="17" t="s">
        <v>39</v>
      </c>
      <c r="B34" s="18"/>
      <c r="C34" s="18"/>
      <c r="D34" s="19"/>
    </row>
    <row r="35" spans="1:5" x14ac:dyDescent="0.35">
      <c r="A35" s="20" t="s">
        <v>42</v>
      </c>
      <c r="B35" s="5"/>
      <c r="C35" s="5"/>
      <c r="D35" s="21"/>
    </row>
    <row r="36" spans="1:5" x14ac:dyDescent="0.35">
      <c r="A36" s="20" t="s">
        <v>66</v>
      </c>
      <c r="B36" s="5"/>
      <c r="C36" s="5"/>
      <c r="D36" s="21"/>
    </row>
    <row r="37" spans="1:5" x14ac:dyDescent="0.35">
      <c r="A37" s="25"/>
      <c r="B37" s="5"/>
      <c r="C37" s="7" t="str">
        <f>C6</f>
        <v>Part (1)</v>
      </c>
      <c r="D37" s="22" t="s">
        <v>40</v>
      </c>
    </row>
    <row r="38" spans="1:5" x14ac:dyDescent="0.35">
      <c r="A38" s="25"/>
      <c r="B38" s="5" t="s">
        <v>33</v>
      </c>
      <c r="C38" s="9">
        <f>'31 May 2022'!E8</f>
        <v>700000</v>
      </c>
      <c r="D38" s="26">
        <v>730000</v>
      </c>
    </row>
    <row r="39" spans="1:5" x14ac:dyDescent="0.35">
      <c r="A39" s="25"/>
      <c r="B39" s="5" t="s">
        <v>7</v>
      </c>
      <c r="C39" s="10">
        <f>-'31 May 2022'!E3</f>
        <v>-519000</v>
      </c>
      <c r="D39" s="27">
        <v>-550000</v>
      </c>
    </row>
    <row r="40" spans="1:5" x14ac:dyDescent="0.35">
      <c r="A40" s="25" t="s">
        <v>34</v>
      </c>
      <c r="B40" s="5"/>
      <c r="C40" s="9">
        <f>SUM(C38:C39)</f>
        <v>181000</v>
      </c>
      <c r="D40" s="26">
        <f>SUM(D38:D39)</f>
        <v>180000</v>
      </c>
    </row>
    <row r="41" spans="1:5" x14ac:dyDescent="0.35">
      <c r="A41" s="25"/>
      <c r="B41" s="5" t="s">
        <v>35</v>
      </c>
      <c r="C41" s="10">
        <f>-'31 May 2022'!E10</f>
        <v>-160000</v>
      </c>
      <c r="D41" s="27">
        <v>-165000</v>
      </c>
    </row>
    <row r="42" spans="1:5" x14ac:dyDescent="0.35">
      <c r="A42" s="25" t="s">
        <v>36</v>
      </c>
      <c r="B42" s="5"/>
      <c r="C42" s="9">
        <f>SUM(C40:C41)</f>
        <v>21000</v>
      </c>
      <c r="D42" s="26">
        <f>SUM(D40:D41)</f>
        <v>15000</v>
      </c>
      <c r="E42" s="16"/>
    </row>
    <row r="43" spans="1:5" x14ac:dyDescent="0.35">
      <c r="A43" s="25"/>
      <c r="B43" s="5" t="s">
        <v>0</v>
      </c>
      <c r="C43" s="10">
        <f>-'31 May 2022'!B4</f>
        <v>-9000</v>
      </c>
      <c r="D43" s="27">
        <f>C43</f>
        <v>-9000</v>
      </c>
    </row>
    <row r="44" spans="1:5" x14ac:dyDescent="0.35">
      <c r="A44" s="25" t="s">
        <v>37</v>
      </c>
      <c r="B44" s="5"/>
      <c r="C44" s="9">
        <f>SUM(C42:C43)</f>
        <v>12000</v>
      </c>
      <c r="D44" s="26">
        <f>SUM(D42:D43)</f>
        <v>6000</v>
      </c>
    </row>
    <row r="45" spans="1:5" x14ac:dyDescent="0.35">
      <c r="A45" s="25"/>
      <c r="B45" s="5" t="s">
        <v>9</v>
      </c>
      <c r="C45" s="10">
        <f>-'31 May 2022'!E5</f>
        <v>-4000</v>
      </c>
      <c r="D45" s="27">
        <f>C45</f>
        <v>-4000</v>
      </c>
    </row>
    <row r="46" spans="1:5" x14ac:dyDescent="0.35">
      <c r="A46" s="32" t="s">
        <v>38</v>
      </c>
      <c r="B46" s="14"/>
      <c r="C46" s="12">
        <f>SUM(C44:C45)</f>
        <v>8000</v>
      </c>
      <c r="D46" s="29">
        <f>SUM(D44:D45)</f>
        <v>2000</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B5CD7-3542-4A54-B096-19046D0F83F4}">
  <dimension ref="A1:AD52"/>
  <sheetViews>
    <sheetView tabSelected="1" workbookViewId="0">
      <selection activeCell="V15" sqref="V15"/>
    </sheetView>
  </sheetViews>
  <sheetFormatPr defaultColWidth="8.90625" defaultRowHeight="14.5" x14ac:dyDescent="0.35"/>
  <cols>
    <col min="1" max="1" width="14.08984375" style="5" customWidth="1"/>
    <col min="2" max="2" width="5.81640625" style="5" customWidth="1"/>
    <col min="3" max="3" width="37.81640625" style="8" customWidth="1"/>
    <col min="4" max="4" width="15" style="8" customWidth="1"/>
    <col min="5" max="5" width="16.54296875" style="5" customWidth="1"/>
    <col min="6" max="6" width="12" style="48" customWidth="1"/>
    <col min="7" max="7" width="31.6328125" style="48" customWidth="1"/>
    <col min="8" max="14" width="11" style="5" customWidth="1"/>
    <col min="15" max="17" width="8.90625" style="5"/>
    <col min="18" max="18" width="12.08984375" style="5" bestFit="1" customWidth="1"/>
    <col min="19" max="19" width="8.90625" style="5"/>
    <col min="20" max="20" width="11.08984375" style="5" bestFit="1" customWidth="1"/>
    <col min="21" max="22" width="8.90625" style="5"/>
    <col min="23" max="23" width="11.08984375" style="5" bestFit="1" customWidth="1"/>
    <col min="24" max="24" width="8.90625" style="5"/>
    <col min="25" max="25" width="11.08984375" style="5" bestFit="1" customWidth="1"/>
    <col min="26" max="27" width="8.90625" style="5"/>
    <col min="28" max="28" width="12.08984375" style="5" bestFit="1" customWidth="1"/>
    <col min="29" max="29" width="8.90625" style="5"/>
    <col min="30" max="30" width="12.08984375" style="5" bestFit="1" customWidth="1"/>
    <col min="31" max="16384" width="8.90625" style="5"/>
  </cols>
  <sheetData>
    <row r="1" spans="1:30" ht="18.5" x14ac:dyDescent="0.45">
      <c r="A1" s="46" t="s">
        <v>48</v>
      </c>
      <c r="B1" s="46"/>
    </row>
    <row r="2" spans="1:30" x14ac:dyDescent="0.35">
      <c r="A2" s="85" t="s">
        <v>61</v>
      </c>
      <c r="B2" s="85"/>
      <c r="G2" s="85" t="s">
        <v>62</v>
      </c>
      <c r="Q2" s="94" t="s">
        <v>67</v>
      </c>
      <c r="R2" s="95"/>
      <c r="S2" s="95"/>
      <c r="T2" s="95"/>
      <c r="U2" s="95"/>
      <c r="V2" s="95"/>
      <c r="W2" s="95"/>
      <c r="X2" s="95"/>
      <c r="Y2" s="95"/>
      <c r="Z2" s="95"/>
      <c r="AA2" s="95"/>
      <c r="AB2" s="95"/>
      <c r="AC2" s="95"/>
      <c r="AD2" s="95"/>
    </row>
    <row r="3" spans="1:30" x14ac:dyDescent="0.35">
      <c r="A3" s="77" t="s">
        <v>49</v>
      </c>
      <c r="B3" s="78"/>
      <c r="C3" s="79"/>
      <c r="D3" s="80" t="s">
        <v>45</v>
      </c>
      <c r="E3" s="81" t="s">
        <v>46</v>
      </c>
      <c r="F3" s="49"/>
      <c r="G3" s="91" t="s">
        <v>44</v>
      </c>
      <c r="H3" s="86">
        <v>44712</v>
      </c>
      <c r="I3" s="87"/>
      <c r="J3" s="88" t="s">
        <v>58</v>
      </c>
      <c r="K3" s="88"/>
      <c r="L3" s="89"/>
      <c r="M3" s="90">
        <v>44742</v>
      </c>
      <c r="N3" s="87"/>
      <c r="Q3" s="96" t="str">
        <f>G5</f>
        <v>Cash</v>
      </c>
      <c r="R3" s="96"/>
      <c r="S3" s="96"/>
      <c r="T3" s="96"/>
      <c r="U3" s="97"/>
      <c r="V3" s="96" t="str">
        <f>G21</f>
        <v>Accounts Payable</v>
      </c>
      <c r="W3" s="96"/>
      <c r="X3" s="96"/>
      <c r="Y3" s="96"/>
      <c r="Z3" s="97"/>
      <c r="AA3" s="96" t="str">
        <f>G28</f>
        <v>Sales</v>
      </c>
      <c r="AB3" s="96"/>
      <c r="AC3" s="96"/>
      <c r="AD3" s="96"/>
    </row>
    <row r="4" spans="1:30" x14ac:dyDescent="0.35">
      <c r="A4" s="25"/>
      <c r="E4" s="21"/>
      <c r="G4" s="92"/>
      <c r="H4" s="63" t="s">
        <v>45</v>
      </c>
      <c r="I4" s="62" t="s">
        <v>46</v>
      </c>
      <c r="J4" s="61" t="s">
        <v>56</v>
      </c>
      <c r="K4" s="61" t="s">
        <v>45</v>
      </c>
      <c r="L4" s="64" t="s">
        <v>46</v>
      </c>
      <c r="M4" s="60" t="s">
        <v>45</v>
      </c>
      <c r="N4" s="62" t="s">
        <v>46</v>
      </c>
      <c r="Q4" s="98" t="s">
        <v>68</v>
      </c>
      <c r="R4" s="99">
        <f>H5</f>
        <v>25000</v>
      </c>
      <c r="S4" s="100"/>
      <c r="T4" s="99"/>
      <c r="U4" s="97"/>
      <c r="V4" s="98"/>
      <c r="W4" s="99"/>
      <c r="X4" s="100" t="s">
        <v>68</v>
      </c>
      <c r="Y4" s="99">
        <f>I21</f>
        <v>74000</v>
      </c>
      <c r="Z4" s="97"/>
      <c r="AA4" s="98"/>
      <c r="AB4" s="99"/>
      <c r="AC4" s="100" t="s">
        <v>68</v>
      </c>
      <c r="AD4" s="99">
        <f>I28</f>
        <v>700000</v>
      </c>
    </row>
    <row r="5" spans="1:30" x14ac:dyDescent="0.35">
      <c r="A5" s="82">
        <v>44713</v>
      </c>
      <c r="B5" s="40" t="s">
        <v>6</v>
      </c>
      <c r="C5" s="7"/>
      <c r="D5" s="74">
        <v>53000</v>
      </c>
      <c r="E5" s="69"/>
      <c r="G5" s="20" t="s">
        <v>2</v>
      </c>
      <c r="H5" s="67">
        <f>'31 May 2022'!B6</f>
        <v>25000</v>
      </c>
      <c r="I5" s="22"/>
      <c r="J5" s="51">
        <f>A8</f>
        <v>44716</v>
      </c>
      <c r="K5" s="50">
        <f>D8</f>
        <v>5000</v>
      </c>
      <c r="L5" s="65"/>
      <c r="M5" s="74">
        <f>H5+SUM(K5:K12)-SUM(L5:L12)</f>
        <v>23200</v>
      </c>
      <c r="N5" s="69"/>
      <c r="Q5" s="101">
        <f>J5</f>
        <v>44716</v>
      </c>
      <c r="R5" s="99">
        <f>K5</f>
        <v>5000</v>
      </c>
      <c r="S5" s="102">
        <f>J6</f>
        <v>44717</v>
      </c>
      <c r="T5" s="99">
        <f>L6</f>
        <v>3000</v>
      </c>
      <c r="U5" s="97"/>
      <c r="V5" s="101">
        <f>J22</f>
        <v>44740</v>
      </c>
      <c r="W5" s="99">
        <f>K22</f>
        <v>60000</v>
      </c>
      <c r="X5" s="102">
        <f>J21</f>
        <v>44713</v>
      </c>
      <c r="Y5" s="99">
        <f>L21</f>
        <v>53000</v>
      </c>
      <c r="Z5" s="97"/>
      <c r="AA5" s="101"/>
      <c r="AB5" s="99"/>
      <c r="AC5" s="102">
        <f>J28</f>
        <v>44718</v>
      </c>
      <c r="AD5" s="99">
        <f>L28</f>
        <v>40000</v>
      </c>
    </row>
    <row r="6" spans="1:30" x14ac:dyDescent="0.35">
      <c r="A6" s="20"/>
      <c r="B6" s="40"/>
      <c r="C6" s="40" t="s">
        <v>12</v>
      </c>
      <c r="D6" s="40"/>
      <c r="E6" s="75">
        <f>D5</f>
        <v>53000</v>
      </c>
      <c r="F6" s="50"/>
      <c r="G6" s="68"/>
      <c r="H6" s="20"/>
      <c r="I6" s="69"/>
      <c r="J6" s="51">
        <f>A11</f>
        <v>44717</v>
      </c>
      <c r="L6" s="55">
        <f>E12</f>
        <v>3000</v>
      </c>
      <c r="M6" s="40"/>
      <c r="N6" s="69"/>
      <c r="Q6" s="101">
        <f>J10</f>
        <v>44732</v>
      </c>
      <c r="R6" s="99">
        <f>K10</f>
        <v>33000</v>
      </c>
      <c r="S6" s="102">
        <f>J7</f>
        <v>44722</v>
      </c>
      <c r="T6" s="99">
        <f>L7</f>
        <v>1500</v>
      </c>
      <c r="U6" s="97"/>
      <c r="V6" s="103"/>
      <c r="W6" s="104"/>
      <c r="X6" s="105"/>
      <c r="Y6" s="104"/>
      <c r="Z6" s="97"/>
      <c r="AA6" s="103"/>
      <c r="AB6" s="104"/>
      <c r="AC6" s="106">
        <f>J29</f>
        <v>44738</v>
      </c>
      <c r="AD6" s="104">
        <f>L29</f>
        <v>30000</v>
      </c>
    </row>
    <row r="7" spans="1:30" x14ac:dyDescent="0.35">
      <c r="A7" s="20"/>
      <c r="B7" s="40"/>
      <c r="C7" s="40"/>
      <c r="D7" s="40"/>
      <c r="E7" s="69"/>
      <c r="G7" s="68"/>
      <c r="H7" s="20"/>
      <c r="I7" s="69"/>
      <c r="J7" s="51">
        <f>A20</f>
        <v>44722</v>
      </c>
      <c r="L7" s="55">
        <f>E21</f>
        <v>1500</v>
      </c>
      <c r="M7" s="40"/>
      <c r="N7" s="69"/>
      <c r="Q7" s="101">
        <f>J11</f>
        <v>44738</v>
      </c>
      <c r="R7" s="99">
        <f>K11</f>
        <v>30000</v>
      </c>
      <c r="S7" s="102">
        <f>J8</f>
        <v>44727</v>
      </c>
      <c r="T7" s="99">
        <f>L8</f>
        <v>800</v>
      </c>
      <c r="U7" s="97"/>
      <c r="V7" s="98"/>
      <c r="W7" s="99"/>
      <c r="X7" s="107" t="s">
        <v>69</v>
      </c>
      <c r="Y7" s="99">
        <f>SUM(Y4:Y6)-SUM(W4:W6)</f>
        <v>67000</v>
      </c>
      <c r="Z7" s="97"/>
      <c r="AA7" s="98"/>
      <c r="AB7" s="99"/>
      <c r="AC7" s="107" t="s">
        <v>69</v>
      </c>
      <c r="AD7" s="99">
        <f>SUM(AD4:AD6)-SUM(AB4:AB6)</f>
        <v>770000</v>
      </c>
    </row>
    <row r="8" spans="1:30" x14ac:dyDescent="0.35">
      <c r="A8" s="82">
        <v>44716</v>
      </c>
      <c r="B8" s="40" t="s">
        <v>2</v>
      </c>
      <c r="C8" s="40"/>
      <c r="D8" s="74">
        <v>5000</v>
      </c>
      <c r="E8" s="69"/>
      <c r="G8" s="68"/>
      <c r="H8" s="20"/>
      <c r="I8" s="69"/>
      <c r="J8" s="51">
        <f>A23</f>
        <v>44727</v>
      </c>
      <c r="L8" s="55">
        <f>E24</f>
        <v>800</v>
      </c>
      <c r="M8" s="40"/>
      <c r="N8" s="69"/>
      <c r="Q8" s="98"/>
      <c r="R8" s="99"/>
      <c r="S8" s="102">
        <f>J9</f>
        <v>44729</v>
      </c>
      <c r="T8" s="99">
        <f>L9</f>
        <v>4500</v>
      </c>
      <c r="U8" s="97"/>
      <c r="V8" s="98"/>
      <c r="W8" s="99"/>
      <c r="X8" s="98"/>
      <c r="Y8" s="99"/>
      <c r="Z8" s="97"/>
      <c r="AA8" s="98"/>
      <c r="AB8" s="99"/>
      <c r="AC8" s="98"/>
      <c r="AD8" s="99"/>
    </row>
    <row r="9" spans="1:30" x14ac:dyDescent="0.35">
      <c r="A9" s="20"/>
      <c r="B9" s="40"/>
      <c r="C9" s="40" t="s">
        <v>50</v>
      </c>
      <c r="D9" s="40"/>
      <c r="E9" s="75">
        <f>D8</f>
        <v>5000</v>
      </c>
      <c r="F9" s="50"/>
      <c r="G9" s="68"/>
      <c r="H9" s="20"/>
      <c r="I9" s="69"/>
      <c r="J9" s="51">
        <f>A26</f>
        <v>44729</v>
      </c>
      <c r="L9" s="55">
        <f>E27</f>
        <v>4500</v>
      </c>
      <c r="M9" s="40"/>
      <c r="N9" s="69"/>
      <c r="Q9" s="103"/>
      <c r="R9" s="103"/>
      <c r="S9" s="106">
        <f>J12</f>
        <v>44740</v>
      </c>
      <c r="T9" s="104">
        <f>L12</f>
        <v>60000</v>
      </c>
      <c r="U9" s="97"/>
      <c r="V9" s="97"/>
      <c r="W9" s="97"/>
      <c r="X9" s="97"/>
      <c r="Y9" s="97"/>
      <c r="Z9" s="97"/>
      <c r="AA9" s="97"/>
      <c r="AB9" s="97"/>
      <c r="AC9" s="97"/>
      <c r="AD9" s="97"/>
    </row>
    <row r="10" spans="1:30" x14ac:dyDescent="0.35">
      <c r="A10" s="20"/>
      <c r="B10" s="40"/>
      <c r="C10" s="40"/>
      <c r="D10" s="40"/>
      <c r="E10" s="69"/>
      <c r="G10" s="68"/>
      <c r="H10" s="20"/>
      <c r="I10" s="69"/>
      <c r="J10" s="51">
        <f>A29</f>
        <v>44732</v>
      </c>
      <c r="K10" s="47">
        <f>D29</f>
        <v>33000</v>
      </c>
      <c r="L10" s="55"/>
      <c r="M10" s="40"/>
      <c r="N10" s="69"/>
      <c r="Q10" s="97" t="s">
        <v>69</v>
      </c>
      <c r="R10" s="108">
        <f>SUM(R4:R9)-SUM(T4:T9)</f>
        <v>23200</v>
      </c>
      <c r="S10" s="107"/>
      <c r="T10" s="97"/>
      <c r="U10" s="97"/>
      <c r="V10" s="97"/>
      <c r="W10" s="97"/>
      <c r="X10" s="97"/>
      <c r="Y10" s="97"/>
      <c r="Z10" s="97"/>
      <c r="AA10" s="97"/>
      <c r="AB10" s="97"/>
      <c r="AC10" s="97"/>
      <c r="AD10" s="97"/>
    </row>
    <row r="11" spans="1:30" x14ac:dyDescent="0.35">
      <c r="A11" s="82">
        <v>44717</v>
      </c>
      <c r="B11" s="40" t="s">
        <v>51</v>
      </c>
      <c r="C11" s="40"/>
      <c r="D11" s="74">
        <v>3000</v>
      </c>
      <c r="E11" s="69"/>
      <c r="G11" s="68"/>
      <c r="H11" s="20"/>
      <c r="I11" s="69"/>
      <c r="J11" s="51">
        <f>A32</f>
        <v>44738</v>
      </c>
      <c r="K11" s="47">
        <f>D32</f>
        <v>30000</v>
      </c>
      <c r="L11" s="55"/>
      <c r="M11" s="40"/>
      <c r="N11" s="69"/>
      <c r="Q11" s="97"/>
      <c r="R11" s="97"/>
      <c r="S11" s="97"/>
      <c r="T11" s="97"/>
      <c r="U11" s="97"/>
      <c r="V11" s="97"/>
      <c r="W11" s="97"/>
      <c r="X11" s="97"/>
      <c r="Y11" s="97"/>
      <c r="Z11" s="97"/>
      <c r="AA11" s="97"/>
      <c r="AB11" s="97"/>
      <c r="AC11" s="97"/>
      <c r="AD11" s="97"/>
    </row>
    <row r="12" spans="1:30" x14ac:dyDescent="0.35">
      <c r="A12" s="20"/>
      <c r="B12" s="40"/>
      <c r="C12" s="40" t="s">
        <v>2</v>
      </c>
      <c r="D12" s="40"/>
      <c r="E12" s="75">
        <f>D11</f>
        <v>3000</v>
      </c>
      <c r="F12" s="50"/>
      <c r="G12" s="68"/>
      <c r="H12" s="20"/>
      <c r="I12" s="69"/>
      <c r="J12" s="51">
        <f>A38</f>
        <v>44740</v>
      </c>
      <c r="L12" s="55">
        <f>E39</f>
        <v>60000</v>
      </c>
      <c r="M12" s="40"/>
      <c r="N12" s="69"/>
      <c r="Q12" s="96" t="str">
        <f>G13</f>
        <v>Receivables</v>
      </c>
      <c r="R12" s="96"/>
      <c r="S12" s="96"/>
      <c r="T12" s="96"/>
      <c r="U12" s="97"/>
      <c r="V12" s="97"/>
      <c r="W12" s="97"/>
      <c r="X12" s="97"/>
      <c r="Y12" s="97"/>
      <c r="Z12" s="97"/>
      <c r="AA12" s="96" t="str">
        <f>G30</f>
        <v>Cost of Goods Sold</v>
      </c>
      <c r="AB12" s="96"/>
      <c r="AC12" s="96"/>
      <c r="AD12" s="96"/>
    </row>
    <row r="13" spans="1:30" x14ac:dyDescent="0.35">
      <c r="A13" s="20"/>
      <c r="B13" s="40"/>
      <c r="C13" s="40"/>
      <c r="D13" s="40"/>
      <c r="E13" s="69"/>
      <c r="G13" s="20" t="s">
        <v>10</v>
      </c>
      <c r="H13" s="67">
        <f>'31 May 2022'!E7</f>
        <v>27000</v>
      </c>
      <c r="I13" s="22"/>
      <c r="J13" s="51">
        <f>A8</f>
        <v>44716</v>
      </c>
      <c r="K13" s="48"/>
      <c r="L13" s="66">
        <f>E9</f>
        <v>5000</v>
      </c>
      <c r="M13" s="74">
        <f>H13+SUM(K13:K15)-SUM(L13:L15)</f>
        <v>29000</v>
      </c>
      <c r="N13" s="69"/>
      <c r="Q13" s="98" t="s">
        <v>68</v>
      </c>
      <c r="R13" s="99">
        <f>H13</f>
        <v>27000</v>
      </c>
      <c r="S13" s="100"/>
      <c r="T13" s="99"/>
      <c r="U13" s="97"/>
      <c r="V13" s="97"/>
      <c r="W13" s="97"/>
      <c r="X13" s="97"/>
      <c r="Y13" s="97"/>
      <c r="Z13" s="97"/>
      <c r="AA13" s="98" t="s">
        <v>68</v>
      </c>
      <c r="AB13" s="99">
        <f>H30</f>
        <v>519000</v>
      </c>
      <c r="AC13" s="100"/>
      <c r="AD13" s="99"/>
    </row>
    <row r="14" spans="1:30" x14ac:dyDescent="0.35">
      <c r="A14" s="82">
        <v>44718</v>
      </c>
      <c r="B14" s="40" t="s">
        <v>50</v>
      </c>
      <c r="C14" s="40"/>
      <c r="D14" s="74">
        <v>40000</v>
      </c>
      <c r="E14" s="69"/>
      <c r="G14" s="20"/>
      <c r="H14" s="67"/>
      <c r="I14" s="22"/>
      <c r="J14" s="51">
        <f>A14</f>
        <v>44718</v>
      </c>
      <c r="K14" s="50">
        <f>D14</f>
        <v>40000</v>
      </c>
      <c r="L14" s="66"/>
      <c r="M14" s="74"/>
      <c r="N14" s="69"/>
      <c r="Q14" s="101">
        <f>J14</f>
        <v>44718</v>
      </c>
      <c r="R14" s="99">
        <f>K14</f>
        <v>40000</v>
      </c>
      <c r="S14" s="102">
        <f>J13</f>
        <v>44716</v>
      </c>
      <c r="T14" s="99">
        <f>L13</f>
        <v>5000</v>
      </c>
      <c r="U14" s="97"/>
      <c r="V14" s="97"/>
      <c r="W14" s="97"/>
      <c r="X14" s="97"/>
      <c r="Y14" s="97"/>
      <c r="Z14" s="97"/>
      <c r="AA14" s="109">
        <f>J30</f>
        <v>44718</v>
      </c>
      <c r="AB14" s="110">
        <f>K30</f>
        <v>30000</v>
      </c>
      <c r="AC14" s="102"/>
      <c r="AD14" s="110"/>
    </row>
    <row r="15" spans="1:30" x14ac:dyDescent="0.35">
      <c r="A15" s="20"/>
      <c r="B15" s="40"/>
      <c r="C15" s="40" t="s">
        <v>33</v>
      </c>
      <c r="D15" s="40"/>
      <c r="E15" s="75">
        <f>D14</f>
        <v>40000</v>
      </c>
      <c r="F15" s="50"/>
      <c r="G15" s="20"/>
      <c r="H15" s="67"/>
      <c r="I15" s="22"/>
      <c r="J15" s="51">
        <f>A29</f>
        <v>44732</v>
      </c>
      <c r="K15" s="50"/>
      <c r="L15" s="66">
        <f>E30</f>
        <v>33000</v>
      </c>
      <c r="M15" s="74"/>
      <c r="N15" s="69"/>
      <c r="Q15" s="111"/>
      <c r="R15" s="104"/>
      <c r="S15" s="106">
        <f>J15</f>
        <v>44732</v>
      </c>
      <c r="T15" s="104">
        <f>L15</f>
        <v>33000</v>
      </c>
      <c r="U15" s="97"/>
      <c r="V15" s="97"/>
      <c r="W15" s="97"/>
      <c r="X15" s="97"/>
      <c r="Y15" s="97"/>
      <c r="Z15" s="97"/>
      <c r="AA15" s="111">
        <f>J31</f>
        <v>44738</v>
      </c>
      <c r="AB15" s="104">
        <f>K31</f>
        <v>20000</v>
      </c>
      <c r="AC15" s="106"/>
      <c r="AD15" s="104"/>
    </row>
    <row r="16" spans="1:30" x14ac:dyDescent="0.35">
      <c r="A16" s="20"/>
      <c r="B16" s="40"/>
      <c r="C16" s="40"/>
      <c r="D16" s="40"/>
      <c r="E16" s="69"/>
      <c r="G16" s="20" t="s">
        <v>6</v>
      </c>
      <c r="H16" s="67">
        <f>'31 May 2022'!B10</f>
        <v>153000</v>
      </c>
      <c r="I16" s="22"/>
      <c r="J16" s="51">
        <f>A5</f>
        <v>44713</v>
      </c>
      <c r="K16" s="50">
        <f>D5</f>
        <v>53000</v>
      </c>
      <c r="L16" s="65"/>
      <c r="M16" s="74">
        <f>H16+SUM(K16:K18)-SUM(L16:L18)</f>
        <v>156000</v>
      </c>
      <c r="N16" s="75"/>
      <c r="Q16" s="98" t="s">
        <v>69</v>
      </c>
      <c r="R16" s="99">
        <f>SUM(R13:R15)-SUM(T13:T15)</f>
        <v>29000</v>
      </c>
      <c r="S16" s="107"/>
      <c r="T16" s="99"/>
      <c r="U16" s="97"/>
      <c r="V16" s="97"/>
      <c r="W16" s="97"/>
      <c r="X16" s="97"/>
      <c r="Y16" s="97"/>
      <c r="Z16" s="97"/>
      <c r="AA16" s="98" t="s">
        <v>69</v>
      </c>
      <c r="AB16" s="99">
        <f>SUM(AB13:AB15)-SUM(AD13:AD15)</f>
        <v>569000</v>
      </c>
      <c r="AC16" s="107"/>
      <c r="AD16" s="99"/>
    </row>
    <row r="17" spans="1:30" x14ac:dyDescent="0.35">
      <c r="A17" s="20"/>
      <c r="B17" s="40" t="s">
        <v>7</v>
      </c>
      <c r="C17" s="40"/>
      <c r="D17" s="74">
        <v>30000</v>
      </c>
      <c r="E17" s="69"/>
      <c r="G17" s="20"/>
      <c r="H17" s="67"/>
      <c r="I17" s="22"/>
      <c r="J17" s="51">
        <f>A14</f>
        <v>44718</v>
      </c>
      <c r="K17" s="50"/>
      <c r="L17" s="66">
        <f>E18</f>
        <v>30000</v>
      </c>
      <c r="M17" s="74"/>
      <c r="N17" s="75"/>
      <c r="Q17" s="98"/>
      <c r="R17" s="99"/>
      <c r="S17" s="98"/>
      <c r="T17" s="99"/>
      <c r="U17" s="97"/>
      <c r="V17" s="97"/>
      <c r="W17" s="97"/>
      <c r="X17" s="97"/>
      <c r="Y17" s="97"/>
      <c r="Z17" s="97"/>
      <c r="AA17" s="98"/>
      <c r="AB17" s="99"/>
      <c r="AC17" s="98"/>
      <c r="AD17" s="99"/>
    </row>
    <row r="18" spans="1:30" x14ac:dyDescent="0.35">
      <c r="A18" s="20"/>
      <c r="B18" s="40"/>
      <c r="C18" s="40" t="s">
        <v>6</v>
      </c>
      <c r="D18" s="40"/>
      <c r="E18" s="75">
        <f>D17</f>
        <v>30000</v>
      </c>
      <c r="F18" s="50"/>
      <c r="G18" s="20"/>
      <c r="H18" s="67"/>
      <c r="I18" s="22"/>
      <c r="J18" s="51">
        <f>A32</f>
        <v>44738</v>
      </c>
      <c r="K18" s="50"/>
      <c r="L18" s="66">
        <f>E36</f>
        <v>20000</v>
      </c>
      <c r="M18" s="74"/>
      <c r="N18" s="75"/>
      <c r="Q18" s="97"/>
      <c r="R18" s="97"/>
      <c r="S18" s="97"/>
      <c r="T18" s="97"/>
      <c r="U18" s="97"/>
      <c r="V18" s="97"/>
      <c r="W18" s="97"/>
      <c r="X18" s="97"/>
      <c r="Y18" s="97"/>
      <c r="Z18" s="97"/>
      <c r="AA18" s="97"/>
      <c r="AB18" s="97"/>
      <c r="AC18" s="97"/>
      <c r="AD18" s="97"/>
    </row>
    <row r="19" spans="1:30" x14ac:dyDescent="0.35">
      <c r="A19" s="20"/>
      <c r="B19" s="40"/>
      <c r="C19" s="40"/>
      <c r="D19" s="40"/>
      <c r="E19" s="69"/>
      <c r="G19" s="20" t="s">
        <v>4</v>
      </c>
      <c r="H19" s="67">
        <f>'31 May 2022'!B8</f>
        <v>199000</v>
      </c>
      <c r="I19" s="22"/>
      <c r="J19" s="51">
        <f>A11</f>
        <v>44717</v>
      </c>
      <c r="K19" s="50">
        <f>D11</f>
        <v>3000</v>
      </c>
      <c r="L19" s="65"/>
      <c r="M19" s="74">
        <f>H19+K19-L19</f>
        <v>202000</v>
      </c>
      <c r="N19" s="69"/>
      <c r="Q19" s="97"/>
      <c r="R19" s="97"/>
      <c r="S19" s="97"/>
      <c r="T19" s="97"/>
      <c r="U19" s="97"/>
      <c r="V19" s="97"/>
      <c r="W19" s="97"/>
      <c r="X19" s="97"/>
      <c r="Y19" s="97"/>
      <c r="Z19" s="97"/>
      <c r="AA19" s="97"/>
      <c r="AB19" s="97"/>
      <c r="AC19" s="97"/>
      <c r="AD19" s="97"/>
    </row>
    <row r="20" spans="1:30" x14ac:dyDescent="0.35">
      <c r="A20" s="82">
        <v>44722</v>
      </c>
      <c r="B20" s="40" t="s">
        <v>52</v>
      </c>
      <c r="C20" s="40"/>
      <c r="D20" s="74">
        <v>1500</v>
      </c>
      <c r="E20" s="69"/>
      <c r="G20" s="20" t="s">
        <v>5</v>
      </c>
      <c r="H20" s="70"/>
      <c r="I20" s="71">
        <f>'31 May 2022'!B9</f>
        <v>9000</v>
      </c>
      <c r="J20" s="52"/>
      <c r="K20" s="48"/>
      <c r="L20" s="65"/>
      <c r="M20" s="74"/>
      <c r="N20" s="75">
        <f>I20+L20-K20</f>
        <v>9000</v>
      </c>
      <c r="Q20" s="96" t="str">
        <f>G16</f>
        <v>Inventory</v>
      </c>
      <c r="R20" s="96"/>
      <c r="S20" s="96"/>
      <c r="T20" s="96"/>
      <c r="U20" s="97"/>
      <c r="V20" s="97"/>
      <c r="W20" s="97"/>
      <c r="X20" s="97"/>
      <c r="Y20" s="97"/>
      <c r="Z20" s="97"/>
      <c r="AA20" s="96" t="str">
        <f>G32</f>
        <v>Rent Expense</v>
      </c>
      <c r="AB20" s="96"/>
      <c r="AC20" s="96"/>
      <c r="AD20" s="96"/>
    </row>
    <row r="21" spans="1:30" x14ac:dyDescent="0.35">
      <c r="A21" s="20"/>
      <c r="B21" s="40"/>
      <c r="C21" s="40" t="s">
        <v>2</v>
      </c>
      <c r="D21" s="40"/>
      <c r="E21" s="75">
        <f>D20</f>
        <v>1500</v>
      </c>
      <c r="F21" s="50"/>
      <c r="G21" s="20" t="s">
        <v>12</v>
      </c>
      <c r="H21" s="70"/>
      <c r="I21" s="71">
        <f>'31 May 2022'!E9</f>
        <v>74000</v>
      </c>
      <c r="J21" s="51">
        <f>A5</f>
        <v>44713</v>
      </c>
      <c r="K21" s="48"/>
      <c r="L21" s="66">
        <f>E6</f>
        <v>53000</v>
      </c>
      <c r="M21" s="40"/>
      <c r="N21" s="75">
        <f>I21+SUM(L21:L22)-SUM(K21:K22)</f>
        <v>67000</v>
      </c>
      <c r="Q21" s="98" t="s">
        <v>68</v>
      </c>
      <c r="R21" s="99">
        <f>H16</f>
        <v>153000</v>
      </c>
      <c r="S21" s="100"/>
      <c r="T21" s="99"/>
      <c r="U21" s="97"/>
      <c r="V21" s="97"/>
      <c r="W21" s="97"/>
      <c r="X21" s="97"/>
      <c r="Y21" s="97"/>
      <c r="Z21" s="97"/>
      <c r="AA21" s="98" t="s">
        <v>68</v>
      </c>
      <c r="AB21" s="99">
        <v>0</v>
      </c>
      <c r="AC21" s="100"/>
      <c r="AD21" s="99"/>
    </row>
    <row r="22" spans="1:30" x14ac:dyDescent="0.35">
      <c r="A22" s="20"/>
      <c r="B22" s="40"/>
      <c r="C22" s="40"/>
      <c r="D22" s="40"/>
      <c r="E22" s="69"/>
      <c r="G22" s="20"/>
      <c r="H22" s="70"/>
      <c r="I22" s="71"/>
      <c r="J22" s="51">
        <f>A38</f>
        <v>44740</v>
      </c>
      <c r="K22" s="50">
        <f>D38</f>
        <v>60000</v>
      </c>
      <c r="L22" s="66"/>
      <c r="M22" s="40"/>
      <c r="N22" s="75"/>
      <c r="Q22" s="109">
        <f>J16</f>
        <v>44713</v>
      </c>
      <c r="R22" s="110">
        <f>K16</f>
        <v>53000</v>
      </c>
      <c r="S22" s="102">
        <f>J17</f>
        <v>44718</v>
      </c>
      <c r="T22" s="110">
        <f>L17</f>
        <v>30000</v>
      </c>
      <c r="U22" s="97"/>
      <c r="V22" s="97"/>
      <c r="W22" s="97"/>
      <c r="X22" s="97"/>
      <c r="Y22" s="97"/>
      <c r="Z22" s="97"/>
      <c r="AA22" s="109">
        <f>J32</f>
        <v>44722</v>
      </c>
      <c r="AB22" s="110">
        <f>K32</f>
        <v>1500</v>
      </c>
      <c r="AC22" s="107"/>
      <c r="AD22" s="110"/>
    </row>
    <row r="23" spans="1:30" x14ac:dyDescent="0.35">
      <c r="A23" s="82">
        <v>44727</v>
      </c>
      <c r="B23" s="40" t="s">
        <v>55</v>
      </c>
      <c r="C23" s="40"/>
      <c r="D23" s="40">
        <v>800</v>
      </c>
      <c r="E23" s="69"/>
      <c r="G23" s="20" t="s">
        <v>59</v>
      </c>
      <c r="H23" s="70"/>
      <c r="I23" s="71">
        <f>'31 May 2022'!B3</f>
        <v>10000</v>
      </c>
      <c r="J23" s="51"/>
      <c r="K23" s="48"/>
      <c r="L23" s="65"/>
      <c r="M23" s="40"/>
      <c r="N23" s="75">
        <f t="shared" ref="N23:N26" si="0">I23+L23-K23</f>
        <v>10000</v>
      </c>
      <c r="Q23" s="111"/>
      <c r="R23" s="104"/>
      <c r="S23" s="106">
        <f>J18</f>
        <v>44738</v>
      </c>
      <c r="T23" s="104">
        <f>L18</f>
        <v>20000</v>
      </c>
      <c r="U23" s="97"/>
      <c r="V23" s="97"/>
      <c r="W23" s="97"/>
      <c r="X23" s="97"/>
      <c r="Y23" s="97"/>
      <c r="Z23" s="97"/>
      <c r="AA23" s="103"/>
      <c r="AB23" s="104"/>
      <c r="AC23" s="105"/>
      <c r="AD23" s="104"/>
    </row>
    <row r="24" spans="1:30" x14ac:dyDescent="0.35">
      <c r="A24" s="20"/>
      <c r="B24" s="40"/>
      <c r="C24" s="40" t="s">
        <v>53</v>
      </c>
      <c r="D24" s="40"/>
      <c r="E24" s="69">
        <f>D23</f>
        <v>800</v>
      </c>
      <c r="G24" s="20" t="s">
        <v>8</v>
      </c>
      <c r="H24" s="70"/>
      <c r="I24" s="71">
        <f>'31 May 2022'!E4</f>
        <v>207000</v>
      </c>
      <c r="J24" s="51"/>
      <c r="K24" s="48"/>
      <c r="L24" s="65"/>
      <c r="M24" s="74"/>
      <c r="N24" s="75">
        <f t="shared" si="0"/>
        <v>207000</v>
      </c>
      <c r="Q24" s="98" t="s">
        <v>69</v>
      </c>
      <c r="R24" s="99">
        <f>SUM(R21:R23)-SUM(T21:T23)</f>
        <v>156000</v>
      </c>
      <c r="S24" s="107"/>
      <c r="T24" s="99"/>
      <c r="U24" s="97"/>
      <c r="V24" s="97"/>
      <c r="W24" s="97"/>
      <c r="X24" s="97"/>
      <c r="Y24" s="97"/>
      <c r="Z24" s="97"/>
      <c r="AA24" s="98" t="s">
        <v>69</v>
      </c>
      <c r="AB24" s="99">
        <f>SUM(AB21:AB23)-SUM(AD21:AD23)</f>
        <v>1500</v>
      </c>
      <c r="AC24" s="107"/>
      <c r="AD24" s="99"/>
    </row>
    <row r="25" spans="1:30" x14ac:dyDescent="0.35">
      <c r="A25" s="20"/>
      <c r="B25" s="40"/>
      <c r="C25" s="40"/>
      <c r="D25" s="40"/>
      <c r="E25" s="69"/>
      <c r="G25" s="20" t="s">
        <v>1</v>
      </c>
      <c r="H25" s="70"/>
      <c r="I25" s="71">
        <f>'31 May 2022'!B5</f>
        <v>50000</v>
      </c>
      <c r="J25" s="51"/>
      <c r="K25" s="48"/>
      <c r="L25" s="65"/>
      <c r="M25" s="40"/>
      <c r="N25" s="75">
        <f t="shared" si="0"/>
        <v>50000</v>
      </c>
      <c r="Q25" s="98"/>
      <c r="R25" s="99"/>
      <c r="S25" s="98"/>
      <c r="T25" s="99"/>
      <c r="U25" s="97"/>
      <c r="V25" s="97"/>
      <c r="W25" s="97"/>
      <c r="X25" s="97"/>
      <c r="Y25" s="97"/>
      <c r="Z25" s="97"/>
      <c r="AA25" s="98"/>
      <c r="AB25" s="99"/>
      <c r="AC25" s="98"/>
      <c r="AD25" s="99"/>
    </row>
    <row r="26" spans="1:30" x14ac:dyDescent="0.35">
      <c r="A26" s="82">
        <v>44729</v>
      </c>
      <c r="B26" s="40" t="s">
        <v>54</v>
      </c>
      <c r="C26" s="40"/>
      <c r="D26" s="74">
        <v>4500</v>
      </c>
      <c r="E26" s="69"/>
      <c r="G26" s="20" t="s">
        <v>60</v>
      </c>
      <c r="H26" s="70"/>
      <c r="I26" s="71">
        <f>'31 May 2022'!E6</f>
        <v>46000</v>
      </c>
      <c r="J26" s="51"/>
      <c r="K26" s="48"/>
      <c r="L26" s="65"/>
      <c r="M26" s="40"/>
      <c r="N26" s="75">
        <f t="shared" si="0"/>
        <v>46000</v>
      </c>
      <c r="Q26" s="97"/>
      <c r="R26" s="97"/>
      <c r="S26" s="97"/>
      <c r="T26" s="97"/>
      <c r="U26" s="97"/>
      <c r="V26" s="97"/>
      <c r="W26" s="97"/>
      <c r="X26" s="97"/>
      <c r="Y26" s="97"/>
      <c r="Z26" s="97"/>
      <c r="AA26" s="97"/>
      <c r="AB26" s="97"/>
      <c r="AC26" s="97"/>
      <c r="AD26" s="97"/>
    </row>
    <row r="27" spans="1:30" x14ac:dyDescent="0.35">
      <c r="A27" s="20"/>
      <c r="B27" s="40"/>
      <c r="C27" s="40" t="s">
        <v>2</v>
      </c>
      <c r="D27" s="40"/>
      <c r="E27" s="75">
        <f>D26</f>
        <v>4500</v>
      </c>
      <c r="G27" s="20" t="s">
        <v>3</v>
      </c>
      <c r="H27" s="67">
        <f>'31 May 2022'!B7</f>
        <v>0</v>
      </c>
      <c r="I27" s="22"/>
      <c r="J27" s="51"/>
      <c r="K27" s="48"/>
      <c r="L27" s="65"/>
      <c r="M27" s="74">
        <f t="shared" ref="M27" si="1">H27+K27-L27</f>
        <v>0</v>
      </c>
      <c r="N27" s="75"/>
      <c r="Q27" s="96" t="str">
        <f>G19</f>
        <v>Property, Plant &amp; Equipment (PPE)</v>
      </c>
      <c r="R27" s="96"/>
      <c r="S27" s="96"/>
      <c r="T27" s="96"/>
      <c r="U27" s="97"/>
      <c r="V27" s="97"/>
      <c r="W27" s="97"/>
      <c r="X27" s="97"/>
      <c r="Y27" s="97"/>
      <c r="Z27" s="97"/>
      <c r="AA27" s="97"/>
      <c r="AB27" s="97"/>
      <c r="AC27" s="97"/>
      <c r="AD27" s="97"/>
    </row>
    <row r="28" spans="1:30" x14ac:dyDescent="0.35">
      <c r="A28" s="20"/>
      <c r="B28" s="40"/>
      <c r="C28" s="40"/>
      <c r="D28" s="40"/>
      <c r="E28" s="69"/>
      <c r="G28" s="20" t="s">
        <v>11</v>
      </c>
      <c r="H28" s="70"/>
      <c r="I28" s="71">
        <f>'31 May 2022'!E8</f>
        <v>700000</v>
      </c>
      <c r="J28" s="51">
        <f>A14</f>
        <v>44718</v>
      </c>
      <c r="K28" s="48"/>
      <c r="L28" s="66">
        <f>E15</f>
        <v>40000</v>
      </c>
      <c r="M28" s="40"/>
      <c r="N28" s="75">
        <f>I28+SUM(L28:L29)-SUM(K28:K29)</f>
        <v>770000</v>
      </c>
      <c r="Q28" s="98" t="s">
        <v>68</v>
      </c>
      <c r="R28" s="99">
        <f>H19</f>
        <v>199000</v>
      </c>
      <c r="S28" s="100"/>
      <c r="T28" s="99"/>
      <c r="U28" s="97"/>
      <c r="V28" s="97"/>
      <c r="W28" s="97"/>
      <c r="X28" s="97"/>
      <c r="Y28" s="97"/>
      <c r="Z28" s="97"/>
      <c r="AA28" s="96" t="str">
        <f>G33</f>
        <v>Insurance Expense</v>
      </c>
      <c r="AB28" s="96"/>
      <c r="AC28" s="96"/>
      <c r="AD28" s="96"/>
    </row>
    <row r="29" spans="1:30" x14ac:dyDescent="0.35">
      <c r="A29" s="82">
        <v>44732</v>
      </c>
      <c r="B29" s="40" t="s">
        <v>2</v>
      </c>
      <c r="C29" s="40"/>
      <c r="D29" s="74">
        <v>33000</v>
      </c>
      <c r="E29" s="69"/>
      <c r="G29" s="20"/>
      <c r="H29" s="70"/>
      <c r="I29" s="71"/>
      <c r="J29" s="51">
        <f>A32</f>
        <v>44738</v>
      </c>
      <c r="K29" s="48"/>
      <c r="L29" s="66">
        <f>E33</f>
        <v>30000</v>
      </c>
      <c r="M29" s="74"/>
      <c r="N29" s="75"/>
      <c r="Q29" s="101">
        <f>J19</f>
        <v>44717</v>
      </c>
      <c r="R29" s="99">
        <f>K19</f>
        <v>3000</v>
      </c>
      <c r="S29" s="102"/>
      <c r="T29" s="99"/>
      <c r="U29" s="97"/>
      <c r="V29" s="97"/>
      <c r="W29" s="97"/>
      <c r="X29" s="97"/>
      <c r="Y29" s="97"/>
      <c r="Z29" s="97"/>
      <c r="AA29" s="112" t="s">
        <v>70</v>
      </c>
      <c r="AB29" s="113">
        <v>0</v>
      </c>
      <c r="AC29" s="100"/>
      <c r="AD29" s="113"/>
    </row>
    <row r="30" spans="1:30" x14ac:dyDescent="0.35">
      <c r="A30" s="20"/>
      <c r="B30" s="40"/>
      <c r="C30" s="40" t="s">
        <v>50</v>
      </c>
      <c r="D30" s="40"/>
      <c r="E30" s="75">
        <f>D29</f>
        <v>33000</v>
      </c>
      <c r="F30" s="50"/>
      <c r="G30" s="20" t="s">
        <v>7</v>
      </c>
      <c r="H30" s="67">
        <f>'31 May 2022'!E3</f>
        <v>519000</v>
      </c>
      <c r="I30" s="22"/>
      <c r="J30" s="51">
        <f>A14</f>
        <v>44718</v>
      </c>
      <c r="K30" s="50">
        <f>D17</f>
        <v>30000</v>
      </c>
      <c r="L30" s="65"/>
      <c r="M30" s="74">
        <f>H30+SUM(K30:K31)-SUM(L30:L31)</f>
        <v>569000</v>
      </c>
      <c r="N30" s="75"/>
      <c r="Q30" s="111"/>
      <c r="R30" s="104"/>
      <c r="S30" s="106"/>
      <c r="T30" s="104"/>
      <c r="U30" s="97"/>
      <c r="V30" s="97"/>
      <c r="W30" s="97"/>
      <c r="X30" s="97"/>
      <c r="Y30" s="97"/>
      <c r="Z30" s="97"/>
      <c r="AA30" s="109">
        <f>J33</f>
        <v>44727</v>
      </c>
      <c r="AB30" s="110">
        <f>K33</f>
        <v>800</v>
      </c>
      <c r="AC30" s="107"/>
      <c r="AD30" s="110"/>
    </row>
    <row r="31" spans="1:30" x14ac:dyDescent="0.35">
      <c r="A31" s="20"/>
      <c r="B31" s="40"/>
      <c r="C31" s="40"/>
      <c r="D31" s="40"/>
      <c r="E31" s="69"/>
      <c r="G31" s="20"/>
      <c r="H31" s="67"/>
      <c r="I31" s="22"/>
      <c r="J31" s="51">
        <f>A32</f>
        <v>44738</v>
      </c>
      <c r="K31" s="50">
        <f>D35</f>
        <v>20000</v>
      </c>
      <c r="L31" s="65"/>
      <c r="M31" s="74"/>
      <c r="N31" s="75"/>
      <c r="Q31" s="98" t="s">
        <v>69</v>
      </c>
      <c r="R31" s="99">
        <f>SUM(R28:R30)-SUM(T28:T30)</f>
        <v>202000</v>
      </c>
      <c r="S31" s="107"/>
      <c r="T31" s="99"/>
      <c r="U31" s="97"/>
      <c r="V31" s="97"/>
      <c r="W31" s="97"/>
      <c r="X31" s="97"/>
      <c r="Y31" s="97"/>
      <c r="Z31" s="97"/>
      <c r="AA31" s="103"/>
      <c r="AB31" s="104"/>
      <c r="AC31" s="105"/>
      <c r="AD31" s="104"/>
    </row>
    <row r="32" spans="1:30" x14ac:dyDescent="0.35">
      <c r="A32" s="82">
        <v>44738</v>
      </c>
      <c r="B32" s="40" t="s">
        <v>2</v>
      </c>
      <c r="C32" s="40"/>
      <c r="D32" s="74">
        <v>30000</v>
      </c>
      <c r="E32" s="69"/>
      <c r="G32" s="20" t="str">
        <f>B20</f>
        <v>Rent Expense</v>
      </c>
      <c r="H32" s="67"/>
      <c r="I32" s="22"/>
      <c r="J32" s="51">
        <f>A20</f>
        <v>44722</v>
      </c>
      <c r="K32" s="50">
        <f>D20</f>
        <v>1500</v>
      </c>
      <c r="L32" s="65"/>
      <c r="M32" s="74">
        <f>H32+K32-L32</f>
        <v>1500</v>
      </c>
      <c r="N32" s="75"/>
      <c r="Q32" s="97"/>
      <c r="R32" s="97"/>
      <c r="S32" s="97"/>
      <c r="T32" s="97"/>
      <c r="U32" s="97"/>
      <c r="V32" s="97"/>
      <c r="W32" s="97"/>
      <c r="X32" s="97"/>
      <c r="Y32" s="97"/>
      <c r="Z32" s="97"/>
      <c r="AA32" s="98" t="s">
        <v>69</v>
      </c>
      <c r="AB32" s="99">
        <f>SUM(AB29:AB31)-SUM(AD29:AD31)</f>
        <v>800</v>
      </c>
      <c r="AC32" s="107"/>
      <c r="AD32" s="99"/>
    </row>
    <row r="33" spans="1:30" x14ac:dyDescent="0.35">
      <c r="A33" s="20"/>
      <c r="B33" s="40"/>
      <c r="C33" s="40" t="s">
        <v>33</v>
      </c>
      <c r="D33" s="40"/>
      <c r="E33" s="75">
        <f>D32</f>
        <v>30000</v>
      </c>
      <c r="F33" s="50"/>
      <c r="G33" s="20" t="str">
        <f>B23</f>
        <v>Insurance Expense</v>
      </c>
      <c r="H33" s="67"/>
      <c r="I33" s="22"/>
      <c r="J33" s="51">
        <f>A23</f>
        <v>44727</v>
      </c>
      <c r="K33" s="50">
        <f>D23</f>
        <v>800</v>
      </c>
      <c r="L33" s="65"/>
      <c r="M33" s="74">
        <f>H33+K33-L33</f>
        <v>800</v>
      </c>
      <c r="N33" s="75"/>
      <c r="Q33" s="97"/>
      <c r="R33" s="97"/>
      <c r="S33" s="97"/>
      <c r="T33" s="97"/>
      <c r="U33" s="97"/>
      <c r="V33" s="97"/>
      <c r="W33" s="97"/>
      <c r="X33" s="97"/>
      <c r="Y33" s="97"/>
      <c r="Z33" s="97"/>
      <c r="AA33" s="98"/>
      <c r="AB33" s="99"/>
      <c r="AC33" s="98"/>
      <c r="AD33" s="99"/>
    </row>
    <row r="34" spans="1:30" x14ac:dyDescent="0.35">
      <c r="A34" s="20"/>
      <c r="B34" s="40"/>
      <c r="C34" s="40"/>
      <c r="D34" s="40"/>
      <c r="E34" s="69"/>
      <c r="G34" s="20" t="str">
        <f>B26</f>
        <v>Salaries Expense</v>
      </c>
      <c r="H34" s="67"/>
      <c r="I34" s="22"/>
      <c r="J34" s="51">
        <f>A26</f>
        <v>44729</v>
      </c>
      <c r="K34" s="50">
        <f>D26</f>
        <v>4500</v>
      </c>
      <c r="L34" s="65"/>
      <c r="M34" s="74">
        <f>H34+K34-L34</f>
        <v>4500</v>
      </c>
      <c r="N34" s="75"/>
      <c r="Q34" s="97"/>
      <c r="R34" s="97"/>
      <c r="S34" s="97"/>
      <c r="T34" s="97"/>
      <c r="U34" s="97"/>
      <c r="V34" s="97"/>
      <c r="W34" s="97"/>
      <c r="X34" s="97"/>
      <c r="Y34" s="97"/>
      <c r="Z34" s="97"/>
      <c r="AA34" s="97"/>
      <c r="AB34" s="97"/>
      <c r="AC34" s="97"/>
      <c r="AD34" s="97"/>
    </row>
    <row r="35" spans="1:30" x14ac:dyDescent="0.35">
      <c r="A35" s="20"/>
      <c r="B35" s="40" t="s">
        <v>7</v>
      </c>
      <c r="C35" s="40"/>
      <c r="D35" s="74">
        <v>20000</v>
      </c>
      <c r="E35" s="69"/>
      <c r="G35" s="20" t="s">
        <v>13</v>
      </c>
      <c r="H35" s="67">
        <f>'31 May 2022'!E10</f>
        <v>160000</v>
      </c>
      <c r="I35" s="22"/>
      <c r="J35" s="51"/>
      <c r="K35" s="48"/>
      <c r="L35" s="65"/>
      <c r="M35" s="74">
        <f>H35+K35-L35</f>
        <v>160000</v>
      </c>
      <c r="N35" s="75"/>
      <c r="Q35" s="97"/>
      <c r="R35" s="97"/>
      <c r="S35" s="97"/>
      <c r="T35" s="97"/>
      <c r="U35" s="97"/>
      <c r="V35" s="97"/>
      <c r="W35" s="97"/>
      <c r="X35" s="97"/>
      <c r="Y35" s="97"/>
      <c r="Z35" s="97"/>
      <c r="AA35" s="96" t="str">
        <f>G34</f>
        <v>Salaries Expense</v>
      </c>
      <c r="AB35" s="96"/>
      <c r="AC35" s="96"/>
      <c r="AD35" s="96"/>
    </row>
    <row r="36" spans="1:30" x14ac:dyDescent="0.35">
      <c r="A36" s="20"/>
      <c r="B36" s="40"/>
      <c r="C36" s="40" t="s">
        <v>6</v>
      </c>
      <c r="D36" s="40"/>
      <c r="E36" s="75">
        <f>D35</f>
        <v>20000</v>
      </c>
      <c r="F36" s="50"/>
      <c r="G36" s="20" t="s">
        <v>0</v>
      </c>
      <c r="H36" s="67">
        <f>'31 May 2022'!B4</f>
        <v>9000</v>
      </c>
      <c r="I36" s="22"/>
      <c r="J36" s="51"/>
      <c r="K36" s="48"/>
      <c r="L36" s="65"/>
      <c r="M36" s="74">
        <f>H36+K36-L36</f>
        <v>9000</v>
      </c>
      <c r="N36" s="75"/>
      <c r="Q36" s="97"/>
      <c r="R36" s="97"/>
      <c r="S36" s="97"/>
      <c r="T36" s="97"/>
      <c r="U36" s="97"/>
      <c r="V36" s="97"/>
      <c r="W36" s="97"/>
      <c r="X36" s="97"/>
      <c r="Y36" s="97"/>
      <c r="Z36" s="97"/>
      <c r="AA36" s="98" t="s">
        <v>70</v>
      </c>
      <c r="AB36" s="99">
        <v>0</v>
      </c>
      <c r="AC36" s="100"/>
      <c r="AD36" s="99"/>
    </row>
    <row r="37" spans="1:30" x14ac:dyDescent="0.35">
      <c r="A37" s="20"/>
      <c r="B37" s="40"/>
      <c r="C37" s="7"/>
      <c r="D37" s="7"/>
      <c r="E37" s="69"/>
      <c r="G37" s="20" t="s">
        <v>9</v>
      </c>
      <c r="H37" s="67">
        <f>'31 May 2022'!E5</f>
        <v>4000</v>
      </c>
      <c r="I37" s="22"/>
      <c r="J37" s="51"/>
      <c r="K37" s="48"/>
      <c r="L37" s="65"/>
      <c r="M37" s="74">
        <f t="shared" ref="M37" si="2">H37+K37-L37</f>
        <v>4000</v>
      </c>
      <c r="N37" s="75"/>
      <c r="Q37" s="97"/>
      <c r="R37" s="97"/>
      <c r="S37" s="97"/>
      <c r="T37" s="97"/>
      <c r="U37" s="97"/>
      <c r="V37" s="97"/>
      <c r="W37" s="97"/>
      <c r="X37" s="97"/>
      <c r="Y37" s="97"/>
      <c r="Z37" s="97"/>
      <c r="AA37" s="101">
        <f>J34</f>
        <v>44729</v>
      </c>
      <c r="AB37" s="99">
        <f>K34</f>
        <v>4500</v>
      </c>
      <c r="AC37" s="107"/>
      <c r="AD37" s="99"/>
    </row>
    <row r="38" spans="1:30" x14ac:dyDescent="0.35">
      <c r="A38" s="82">
        <v>44740</v>
      </c>
      <c r="B38" s="40" t="s">
        <v>12</v>
      </c>
      <c r="C38" s="40"/>
      <c r="D38" s="74">
        <v>60000</v>
      </c>
      <c r="E38" s="69"/>
      <c r="F38" s="50"/>
      <c r="G38" s="32"/>
      <c r="H38" s="72">
        <f>SUM(H5:H37)</f>
        <v>1096000</v>
      </c>
      <c r="I38" s="73">
        <f>SUM(I5:I37)</f>
        <v>1096000</v>
      </c>
      <c r="J38" s="58"/>
      <c r="K38" s="57">
        <f>SUM(K5:K37)</f>
        <v>280800</v>
      </c>
      <c r="L38" s="59">
        <f>SUM(L5:L37)</f>
        <v>280800</v>
      </c>
      <c r="M38" s="76">
        <f>SUM(M5:M37)</f>
        <v>1159000</v>
      </c>
      <c r="N38" s="73">
        <f>SUM(N5:N37)</f>
        <v>1159000</v>
      </c>
      <c r="Q38" s="97"/>
      <c r="R38" s="97"/>
      <c r="S38" s="97"/>
      <c r="T38" s="97"/>
      <c r="U38" s="97"/>
      <c r="V38" s="97"/>
      <c r="W38" s="97"/>
      <c r="X38" s="97"/>
      <c r="Y38" s="97"/>
      <c r="Z38" s="97"/>
      <c r="AA38" s="103"/>
      <c r="AB38" s="104"/>
      <c r="AC38" s="105"/>
      <c r="AD38" s="104"/>
    </row>
    <row r="39" spans="1:30" x14ac:dyDescent="0.35">
      <c r="A39" s="20"/>
      <c r="B39" s="40"/>
      <c r="C39" s="40" t="s">
        <v>2</v>
      </c>
      <c r="D39" s="40"/>
      <c r="E39" s="75">
        <f>D38</f>
        <v>60000</v>
      </c>
      <c r="L39" s="54">
        <f>K38-L38</f>
        <v>0</v>
      </c>
      <c r="M39" s="54"/>
      <c r="Q39" s="97"/>
      <c r="R39" s="97"/>
      <c r="S39" s="97"/>
      <c r="T39" s="97"/>
      <c r="U39" s="97"/>
      <c r="V39" s="97"/>
      <c r="W39" s="97"/>
      <c r="X39" s="97"/>
      <c r="Y39" s="97"/>
      <c r="Z39" s="97"/>
      <c r="AA39" s="98" t="s">
        <v>69</v>
      </c>
      <c r="AB39" s="99">
        <f>SUM(AB36:AB38)-SUM(AD36:AD38)</f>
        <v>4500</v>
      </c>
      <c r="AC39" s="107"/>
      <c r="AD39" s="99"/>
    </row>
    <row r="40" spans="1:30" x14ac:dyDescent="0.35">
      <c r="A40" s="25"/>
      <c r="C40" s="5"/>
      <c r="D40" s="5"/>
      <c r="E40" s="21"/>
      <c r="Q40" s="97"/>
      <c r="R40" s="97"/>
      <c r="S40" s="97"/>
      <c r="T40" s="97"/>
      <c r="U40" s="97"/>
      <c r="V40" s="97"/>
      <c r="W40" s="97"/>
      <c r="X40" s="97"/>
      <c r="Y40" s="97"/>
      <c r="Z40" s="97"/>
      <c r="AA40" s="97"/>
      <c r="AB40" s="97"/>
      <c r="AC40" s="97"/>
      <c r="AD40" s="97"/>
    </row>
    <row r="41" spans="1:30" ht="15" thickBot="1" x14ac:dyDescent="0.4">
      <c r="A41" s="25"/>
      <c r="C41" s="5"/>
      <c r="D41" s="53">
        <f>SUM(D4:D40)</f>
        <v>280800</v>
      </c>
      <c r="E41" s="83">
        <f>SUM(E4:E40)</f>
        <v>280800</v>
      </c>
    </row>
    <row r="42" spans="1:30" ht="15" thickTop="1" x14ac:dyDescent="0.35">
      <c r="A42" s="56"/>
      <c r="B42" s="14"/>
      <c r="C42" s="14"/>
      <c r="D42" s="14"/>
      <c r="E42" s="84"/>
    </row>
    <row r="43" spans="1:30" x14ac:dyDescent="0.35">
      <c r="M43" s="47"/>
    </row>
    <row r="44" spans="1:30" x14ac:dyDescent="0.35">
      <c r="A44" s="85" t="s">
        <v>63</v>
      </c>
      <c r="B44" s="85"/>
      <c r="N44" s="47"/>
    </row>
    <row r="45" spans="1:30" ht="33.65" customHeight="1" x14ac:dyDescent="0.35">
      <c r="A45" s="93" t="s">
        <v>64</v>
      </c>
      <c r="B45" s="93"/>
      <c r="C45" s="93"/>
      <c r="D45" s="93"/>
      <c r="E45" s="93"/>
      <c r="F45" s="93"/>
      <c r="G45" s="93"/>
      <c r="H45" s="93"/>
      <c r="I45" s="93"/>
    </row>
    <row r="46" spans="1:30" x14ac:dyDescent="0.35">
      <c r="M46" s="47"/>
    </row>
    <row r="47" spans="1:30" x14ac:dyDescent="0.35">
      <c r="N47" s="47"/>
    </row>
    <row r="49" spans="13:14" x14ac:dyDescent="0.35">
      <c r="M49" s="47"/>
    </row>
    <row r="50" spans="13:14" x14ac:dyDescent="0.35">
      <c r="N50" s="47"/>
    </row>
    <row r="51" spans="13:14" x14ac:dyDescent="0.35">
      <c r="M51" s="47"/>
    </row>
    <row r="52" spans="13:14" x14ac:dyDescent="0.35">
      <c r="N52" s="47"/>
    </row>
  </sheetData>
  <mergeCells count="15">
    <mergeCell ref="Q20:T20"/>
    <mergeCell ref="AA20:AD20"/>
    <mergeCell ref="Q27:T27"/>
    <mergeCell ref="AA28:AD28"/>
    <mergeCell ref="AA35:AD35"/>
    <mergeCell ref="Q3:T3"/>
    <mergeCell ref="V3:Y3"/>
    <mergeCell ref="AA3:AD3"/>
    <mergeCell ref="Q12:T12"/>
    <mergeCell ref="AA12:AD12"/>
    <mergeCell ref="H3:I3"/>
    <mergeCell ref="J3:L3"/>
    <mergeCell ref="M3:N3"/>
    <mergeCell ref="G3:G4"/>
    <mergeCell ref="A45:I45"/>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BB639-4B89-4CA1-B249-CF4840C290F7}">
  <dimension ref="A1:E10"/>
  <sheetViews>
    <sheetView workbookViewId="0">
      <selection activeCell="D17" sqref="D17"/>
    </sheetView>
  </sheetViews>
  <sheetFormatPr defaultRowHeight="14.5" x14ac:dyDescent="0.35"/>
  <cols>
    <col min="1" max="1" width="31.36328125" bestFit="1" customWidth="1"/>
    <col min="2" max="2" width="8.90625" style="41"/>
    <col min="3" max="3" width="3.1796875" style="34" customWidth="1"/>
    <col min="4" max="4" width="31" bestFit="1" customWidth="1"/>
    <col min="5" max="5" width="8.90625" style="45"/>
  </cols>
  <sheetData>
    <row r="1" spans="1:5" x14ac:dyDescent="0.35">
      <c r="A1" s="1" t="s">
        <v>57</v>
      </c>
    </row>
    <row r="2" spans="1:5" x14ac:dyDescent="0.35">
      <c r="A2" s="35"/>
      <c r="B2" s="42" t="s">
        <v>43</v>
      </c>
      <c r="C2" s="38"/>
      <c r="D2" s="39"/>
      <c r="E2" s="42" t="s">
        <v>43</v>
      </c>
    </row>
    <row r="3" spans="1:5" x14ac:dyDescent="0.35">
      <c r="A3" s="36" t="s">
        <v>59</v>
      </c>
      <c r="B3" s="43">
        <v>10000</v>
      </c>
      <c r="C3" s="38"/>
      <c r="D3" s="2" t="s">
        <v>7</v>
      </c>
      <c r="E3" s="43">
        <v>519000</v>
      </c>
    </row>
    <row r="4" spans="1:5" x14ac:dyDescent="0.35">
      <c r="A4" s="36" t="s">
        <v>0</v>
      </c>
      <c r="B4" s="43">
        <v>9000</v>
      </c>
      <c r="C4" s="38"/>
      <c r="D4" s="2" t="s">
        <v>8</v>
      </c>
      <c r="E4" s="43">
        <v>207000</v>
      </c>
    </row>
    <row r="5" spans="1:5" x14ac:dyDescent="0.35">
      <c r="A5" s="36" t="s">
        <v>1</v>
      </c>
      <c r="B5" s="43">
        <v>50000</v>
      </c>
      <c r="C5" s="38"/>
      <c r="D5" s="2" t="s">
        <v>9</v>
      </c>
      <c r="E5" s="43">
        <v>4000</v>
      </c>
    </row>
    <row r="6" spans="1:5" x14ac:dyDescent="0.35">
      <c r="A6" s="36" t="s">
        <v>2</v>
      </c>
      <c r="B6" s="43">
        <v>25000</v>
      </c>
      <c r="C6" s="38"/>
      <c r="D6" s="2" t="s">
        <v>60</v>
      </c>
      <c r="E6" s="43">
        <v>46000</v>
      </c>
    </row>
    <row r="7" spans="1:5" x14ac:dyDescent="0.35">
      <c r="A7" s="36" t="s">
        <v>3</v>
      </c>
      <c r="B7" s="43">
        <v>0</v>
      </c>
      <c r="C7" s="38"/>
      <c r="D7" s="2" t="s">
        <v>10</v>
      </c>
      <c r="E7" s="43">
        <v>27000</v>
      </c>
    </row>
    <row r="8" spans="1:5" x14ac:dyDescent="0.35">
      <c r="A8" s="36" t="s">
        <v>4</v>
      </c>
      <c r="B8" s="43">
        <v>199000</v>
      </c>
      <c r="C8" s="38"/>
      <c r="D8" s="2" t="s">
        <v>33</v>
      </c>
      <c r="E8" s="43">
        <v>700000</v>
      </c>
    </row>
    <row r="9" spans="1:5" x14ac:dyDescent="0.35">
      <c r="A9" s="36" t="s">
        <v>5</v>
      </c>
      <c r="B9" s="43">
        <v>9000</v>
      </c>
      <c r="C9" s="38"/>
      <c r="D9" s="2" t="s">
        <v>12</v>
      </c>
      <c r="E9" s="43">
        <v>74000</v>
      </c>
    </row>
    <row r="10" spans="1:5" x14ac:dyDescent="0.35">
      <c r="A10" s="37" t="s">
        <v>6</v>
      </c>
      <c r="B10" s="44">
        <v>153000</v>
      </c>
      <c r="C10" s="38"/>
      <c r="D10" s="3" t="s">
        <v>13</v>
      </c>
      <c r="E10" s="44">
        <v>160000</v>
      </c>
    </row>
  </sheetData>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16FBF6E6E37447827B60E0C4C792C8" ma:contentTypeVersion="14" ma:contentTypeDescription="Create a new document." ma:contentTypeScope="" ma:versionID="7021e23df4dd7ba6e474718922029cb9">
  <xsd:schema xmlns:xsd="http://www.w3.org/2001/XMLSchema" xmlns:xs="http://www.w3.org/2001/XMLSchema" xmlns:p="http://schemas.microsoft.com/office/2006/metadata/properties" xmlns:ns3="a53cfe13-88a2-4d8a-921a-26acc93ffab7" xmlns:ns4="e3370fb0-917d-486d-8ec5-33c5248dbdec" targetNamespace="http://schemas.microsoft.com/office/2006/metadata/properties" ma:root="true" ma:fieldsID="2c1bcd713acd49c7d0b86ac80bb3140c" ns3:_="" ns4:_="">
    <xsd:import namespace="a53cfe13-88a2-4d8a-921a-26acc93ffab7"/>
    <xsd:import namespace="e3370fb0-917d-486d-8ec5-33c5248dbde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3cfe13-88a2-4d8a-921a-26acc93ffa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3370fb0-917d-486d-8ec5-33c5248dbde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5E0A13C-0467-4523-91AF-269C9424B8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3cfe13-88a2-4d8a-921a-26acc93ffab7"/>
    <ds:schemaRef ds:uri="e3370fb0-917d-486d-8ec5-33c5248dbd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2A133E6-4AD2-4E55-8C16-45E21EFF23A1}">
  <ds:schemaRefs>
    <ds:schemaRef ds:uri="http://schemas.microsoft.com/sharepoint/v3/contenttype/forms"/>
  </ds:schemaRefs>
</ds:datastoreItem>
</file>

<file path=customXml/itemProps3.xml><?xml version="1.0" encoding="utf-8"?>
<ds:datastoreItem xmlns:ds="http://schemas.openxmlformats.org/officeDocument/2006/customXml" ds:itemID="{270B9661-662C-4790-842A-C8BFD41F756E}">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a53cfe13-88a2-4d8a-921a-26acc93ffab7"/>
    <ds:schemaRef ds:uri="http://schemas.microsoft.com/office/infopath/2007/PartnerControls"/>
    <ds:schemaRef ds:uri="http://www.w3.org/XML/1998/namespace"/>
    <ds:schemaRef ds:uri="http://purl.org/dc/elements/1.1/"/>
    <ds:schemaRef ds:uri="e3370fb0-917d-486d-8ec5-33c5248dbd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Tutorial 1</vt:lpstr>
      <vt:lpstr>Tutorial 2</vt:lpstr>
      <vt:lpstr>31 May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Hanny Kusnadi</dc:creator>
  <cp:lastModifiedBy>Hanny Kusnadi</cp:lastModifiedBy>
  <dcterms:created xsi:type="dcterms:W3CDTF">2022-06-06T03:14:46Z</dcterms:created>
  <dcterms:modified xsi:type="dcterms:W3CDTF">2022-09-02T04:38:16Z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0x0101001916FBF6E6E37447827B60E0C4C792C8</vt:lpwstr>
  </property>
</Properties>
</file>