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su-my.sharepoint.com/personal/bizhann_nus_edu_sg/Documents/TEACHING/AY2223 S1 ACC 1701X/Lecture 11 SCF/"/>
    </mc:Choice>
  </mc:AlternateContent>
  <xr:revisionPtr revIDLastSave="0" documentId="8_{514B3D93-D391-47E3-A901-E693E0495BFF}" xr6:coauthVersionLast="36" xr6:coauthVersionMax="36" xr10:uidLastSave="{00000000-0000-0000-0000-000000000000}"/>
  <bookViews>
    <workbookView xWindow="0" yWindow="0" windowWidth="19200" windowHeight="6930" xr2:uid="{7F12BF3C-141C-46B3-BBEC-8D15D9FE4617}"/>
  </bookViews>
  <sheets>
    <sheet name="WildLuwak Blank workshee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D34" i="1"/>
  <c r="D36" i="1" s="1"/>
  <c r="D41" i="1" s="1"/>
  <c r="D44" i="1" s="1"/>
  <c r="D46" i="1" s="1"/>
  <c r="N31" i="1"/>
  <c r="A30" i="1"/>
  <c r="N25" i="1"/>
  <c r="E25" i="1"/>
  <c r="D25" i="1"/>
  <c r="D21" i="1"/>
  <c r="D26" i="1" s="1"/>
  <c r="N20" i="1"/>
  <c r="N33" i="1" s="1"/>
  <c r="N35" i="1" s="1"/>
  <c r="E20" i="1"/>
  <c r="E21" i="1" s="1"/>
  <c r="E26" i="1" s="1"/>
  <c r="D20" i="1"/>
  <c r="M17" i="1"/>
  <c r="K16" i="1"/>
  <c r="L14" i="1"/>
  <c r="L13" i="1"/>
  <c r="L12" i="1"/>
  <c r="L11" i="1"/>
  <c r="E11" i="1"/>
  <c r="E14" i="1" s="1"/>
  <c r="D11" i="1"/>
  <c r="D14" i="1" s="1"/>
  <c r="L10" i="1"/>
  <c r="E7" i="1"/>
  <c r="N34" i="1" s="1"/>
</calcChain>
</file>

<file path=xl/sharedStrings.xml><?xml version="1.0" encoding="utf-8"?>
<sst xmlns="http://schemas.openxmlformats.org/spreadsheetml/2006/main" count="97" uniqueCount="87">
  <si>
    <t>WildLuwak Coffee Company</t>
  </si>
  <si>
    <t>STEP 1 : Determine account changes</t>
  </si>
  <si>
    <t>Statement of Financial Position</t>
  </si>
  <si>
    <t>Statement of Cash Flows</t>
  </si>
  <si>
    <t>As at Dec 31, 2019 &amp; 2020</t>
  </si>
  <si>
    <t>Account Changes</t>
  </si>
  <si>
    <t>SCF Section</t>
  </si>
  <si>
    <t>For the Year Ended Dec 31, 2020</t>
  </si>
  <si>
    <t>2020</t>
  </si>
  <si>
    <t>2019</t>
  </si>
  <si>
    <t>ASSETS</t>
  </si>
  <si>
    <t>Cash Flows from Operating Activities:</t>
  </si>
  <si>
    <t>Workings</t>
  </si>
  <si>
    <t>Journal Entries</t>
  </si>
  <si>
    <t>Current assets:</t>
  </si>
  <si>
    <t>Profit before taxes</t>
  </si>
  <si>
    <t>(1) Calulate how much income tax was paid in cash during the year:</t>
  </si>
  <si>
    <t>Cash &amp; cash equivalents</t>
  </si>
  <si>
    <t>Adjustments to reconcile profit to net cash from operating activities:</t>
  </si>
  <si>
    <t>Income taxes payable</t>
  </si>
  <si>
    <t>Debit</t>
  </si>
  <si>
    <t>Credit</t>
  </si>
  <si>
    <t>Accounts Receivable</t>
  </si>
  <si>
    <t>Depreciation Expense</t>
  </si>
  <si>
    <t>Beg</t>
  </si>
  <si>
    <t>Inventories</t>
  </si>
  <si>
    <t>Changes in non cash current assets &amp; liabilities:</t>
  </si>
  <si>
    <t>Taxes Paid</t>
  </si>
  <si>
    <t>Taxes recognized</t>
  </si>
  <si>
    <t>Prepaid expenses</t>
  </si>
  <si>
    <t>End</t>
  </si>
  <si>
    <t>Total current assets</t>
  </si>
  <si>
    <t>PPE</t>
  </si>
  <si>
    <t>Less Accumulated Depreciation</t>
  </si>
  <si>
    <t>(2) Calulate how much interest income received in cash:</t>
  </si>
  <si>
    <t>Total assets</t>
  </si>
  <si>
    <t>Interest Income Receivable</t>
  </si>
  <si>
    <t>Loss on disposal of asset</t>
  </si>
  <si>
    <t>LIABILITIES &amp; STOCKHOLDERS' EQUITY</t>
  </si>
  <si>
    <t>Interest Income</t>
  </si>
  <si>
    <t>Interest received</t>
  </si>
  <si>
    <t>Current liabilities:</t>
  </si>
  <si>
    <t>Cash generated from operations</t>
  </si>
  <si>
    <t xml:space="preserve">End </t>
  </si>
  <si>
    <t>Accounts payable</t>
  </si>
  <si>
    <t>Income tax paid</t>
  </si>
  <si>
    <t>Income tax payable</t>
  </si>
  <si>
    <t>Interest income received (in cash)</t>
  </si>
  <si>
    <t>Accrued expenses</t>
  </si>
  <si>
    <t>Net cash from operating activities</t>
  </si>
  <si>
    <t>Total current liabilities</t>
  </si>
  <si>
    <t>Shareholders' Equity:</t>
  </si>
  <si>
    <t>Cash Flows from Investing Activities:</t>
  </si>
  <si>
    <t>(2) PPE and Accum Depr T accounts movements</t>
  </si>
  <si>
    <t>Share Capital</t>
  </si>
  <si>
    <t>Cash received from disposal of asset</t>
  </si>
  <si>
    <t>Retained earnings</t>
  </si>
  <si>
    <t>Cash paid for purchases of asset</t>
  </si>
  <si>
    <t>Total shareholders' equity</t>
  </si>
  <si>
    <t>Net cash from investing activities</t>
  </si>
  <si>
    <t>Purchases</t>
  </si>
  <si>
    <t>Disposals</t>
  </si>
  <si>
    <t>Total liabilities &amp; shareholders' equity</t>
  </si>
  <si>
    <t>Cash Flows from Financing Activities:</t>
  </si>
  <si>
    <t>Cash paid to repurchase shares</t>
  </si>
  <si>
    <t>Cash received from share issuance</t>
  </si>
  <si>
    <t>Accumulated Depreciation</t>
  </si>
  <si>
    <t>Cash paid for dividends</t>
  </si>
  <si>
    <t>Income Statements</t>
  </si>
  <si>
    <t>Net cash from financing activities</t>
  </si>
  <si>
    <t>Depr. Expense</t>
  </si>
  <si>
    <t>Net increase in cash</t>
  </si>
  <si>
    <t xml:space="preserve"> Net sales</t>
  </si>
  <si>
    <t>Beginning cash balance</t>
  </si>
  <si>
    <t>Cost of sales</t>
  </si>
  <si>
    <t>Ending cash balance</t>
  </si>
  <si>
    <t xml:space="preserve">     Gross profit</t>
  </si>
  <si>
    <t>Operating expenses:</t>
  </si>
  <si>
    <t>Selling, general and administrative</t>
  </si>
  <si>
    <t>Depreciation expense</t>
  </si>
  <si>
    <t xml:space="preserve">     Total operating expenses</t>
  </si>
  <si>
    <t>Operating income</t>
  </si>
  <si>
    <t>Other Loss (on disposal of assets)</t>
  </si>
  <si>
    <t>Interest income</t>
  </si>
  <si>
    <t>Profit before tax</t>
  </si>
  <si>
    <t>Income taxes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</si>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</sst>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9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5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4" fillId="0" borderId="0" xfId="0" applyFont="1" applyFill="1" applyBorder="1"/>
    <xf numFmtId="0" fontId="3" fillId="2" borderId="0" xfId="0" applyFont="1" applyFill="1" applyBorder="1" applyAlignment="1">
      <alignment horizontal="center"/>
    </xf>
    <xf numFmtId="0" fontId="4" fillId="4" borderId="0" xfId="0" applyFont="1" applyFill="1"/>
    <xf numFmtId="0" fontId="4" fillId="0" borderId="0" xfId="0" applyFont="1" applyFill="1"/>
    <xf numFmtId="0" fontId="5" fillId="0" borderId="0" xfId="0" applyFont="1" applyFill="1"/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49" fontId="3" fillId="3" borderId="8" xfId="0" applyNumberFormat="1" applyFont="1" applyFill="1" applyBorder="1" applyAlignment="1">
      <alignment horizontal="center" wrapText="1"/>
    </xf>
    <xf numFmtId="0" fontId="3" fillId="3" borderId="9" xfId="0" applyFont="1" applyFill="1" applyBorder="1" applyAlignment="1">
      <alignment horizontal="center" wrapText="1"/>
    </xf>
    <xf numFmtId="0" fontId="6" fillId="2" borderId="6" xfId="0" applyFont="1" applyFill="1" applyBorder="1"/>
    <xf numFmtId="0" fontId="3" fillId="2" borderId="10" xfId="0" applyFont="1" applyFill="1" applyBorder="1"/>
    <xf numFmtId="49" fontId="3" fillId="2" borderId="10" xfId="0" applyNumberFormat="1" applyFont="1" applyFill="1" applyBorder="1" applyAlignment="1">
      <alignment horizontal="center"/>
    </xf>
    <xf numFmtId="49" fontId="3" fillId="2" borderId="7" xfId="0" applyNumberFormat="1" applyFont="1" applyFill="1" applyBorder="1" applyAlignment="1">
      <alignment horizontal="center"/>
    </xf>
    <xf numFmtId="49" fontId="3" fillId="3" borderId="11" xfId="0" applyNumberFormat="1" applyFont="1" applyFill="1" applyBorder="1" applyAlignment="1">
      <alignment horizontal="center" wrapText="1"/>
    </xf>
    <xf numFmtId="0" fontId="3" fillId="3" borderId="12" xfId="0" applyFont="1" applyFill="1" applyBorder="1" applyAlignment="1">
      <alignment horizontal="center" wrapText="1"/>
    </xf>
    <xf numFmtId="0" fontId="7" fillId="2" borderId="6" xfId="0" applyFont="1" applyFill="1" applyBorder="1"/>
    <xf numFmtId="0" fontId="7" fillId="2" borderId="10" xfId="0" applyFont="1" applyFill="1" applyBorder="1"/>
    <xf numFmtId="0" fontId="4" fillId="2" borderId="10" xfId="0" applyFont="1" applyFill="1" applyBorder="1"/>
    <xf numFmtId="0" fontId="7" fillId="2" borderId="7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3" fillId="2" borderId="4" xfId="0" applyFont="1" applyFill="1" applyBorder="1"/>
    <xf numFmtId="0" fontId="3" fillId="2" borderId="0" xfId="0" applyFont="1" applyFill="1" applyBorder="1"/>
    <xf numFmtId="0" fontId="3" fillId="2" borderId="5" xfId="0" applyFont="1" applyFill="1" applyBorder="1"/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7" fillId="5" borderId="4" xfId="0" applyFont="1" applyFill="1" applyBorder="1"/>
    <xf numFmtId="0" fontId="7" fillId="5" borderId="0" xfId="0" applyFont="1" applyFill="1" applyBorder="1"/>
    <xf numFmtId="0" fontId="4" fillId="5" borderId="0" xfId="0" applyFont="1" applyFill="1" applyBorder="1"/>
    <xf numFmtId="0" fontId="7" fillId="5" borderId="5" xfId="0" applyFont="1" applyFill="1" applyBorder="1"/>
    <xf numFmtId="0" fontId="7" fillId="2" borderId="0" xfId="0" applyFont="1" applyFill="1" applyBorder="1"/>
    <xf numFmtId="0" fontId="8" fillId="0" borderId="0" xfId="0" applyFont="1"/>
    <xf numFmtId="44" fontId="5" fillId="0" borderId="0" xfId="2" applyFont="1"/>
    <xf numFmtId="0" fontId="5" fillId="0" borderId="0" xfId="0" applyFont="1"/>
    <xf numFmtId="0" fontId="9" fillId="0" borderId="0" xfId="0" applyFont="1" applyAlignment="1">
      <alignment horizontal="center"/>
    </xf>
    <xf numFmtId="41" fontId="7" fillId="5" borderId="0" xfId="0" applyNumberFormat="1" applyFont="1" applyFill="1" applyBorder="1"/>
    <xf numFmtId="41" fontId="4" fillId="5" borderId="5" xfId="0" applyNumberFormat="1" applyFont="1" applyFill="1" applyBorder="1"/>
    <xf numFmtId="41" fontId="4" fillId="2" borderId="0" xfId="0" applyNumberFormat="1" applyFont="1" applyFill="1" applyBorder="1"/>
    <xf numFmtId="0" fontId="9" fillId="0" borderId="13" xfId="0" applyFont="1" applyBorder="1"/>
    <xf numFmtId="0" fontId="5" fillId="0" borderId="13" xfId="0" applyFont="1" applyFill="1" applyBorder="1"/>
    <xf numFmtId="0" fontId="5" fillId="0" borderId="14" xfId="0" applyFont="1" applyFill="1" applyBorder="1"/>
    <xf numFmtId="42" fontId="3" fillId="0" borderId="0" xfId="0" applyNumberFormat="1" applyFont="1" applyFill="1" applyBorder="1"/>
    <xf numFmtId="42" fontId="3" fillId="2" borderId="5" xfId="0" applyNumberFormat="1" applyFont="1" applyFill="1" applyBorder="1"/>
    <xf numFmtId="38" fontId="3" fillId="3" borderId="8" xfId="0" applyNumberFormat="1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0" borderId="0" xfId="0" applyFont="1" applyFill="1" applyBorder="1"/>
    <xf numFmtId="0" fontId="10" fillId="0" borderId="10" xfId="0" applyFont="1" applyFill="1" applyBorder="1" applyAlignment="1">
      <alignment horizontal="center"/>
    </xf>
    <xf numFmtId="0" fontId="10" fillId="0" borderId="15" xfId="0" applyFont="1" applyFill="1" applyBorder="1" applyAlignment="1">
      <alignment horizontal="center"/>
    </xf>
    <xf numFmtId="41" fontId="3" fillId="2" borderId="0" xfId="0" applyNumberFormat="1" applyFont="1" applyFill="1" applyBorder="1"/>
    <xf numFmtId="41" fontId="3" fillId="2" borderId="5" xfId="0" applyNumberFormat="1" applyFont="1" applyFill="1" applyBorder="1"/>
    <xf numFmtId="0" fontId="5" fillId="2" borderId="0" xfId="0" applyFont="1" applyFill="1"/>
    <xf numFmtId="44" fontId="5" fillId="2" borderId="0" xfId="2" applyFont="1" applyFill="1"/>
    <xf numFmtId="0" fontId="5" fillId="2" borderId="16" xfId="0" applyFont="1" applyFill="1" applyBorder="1"/>
    <xf numFmtId="44" fontId="5" fillId="0" borderId="0" xfId="0" applyNumberFormat="1" applyFont="1" applyFill="1" applyBorder="1"/>
    <xf numFmtId="0" fontId="5" fillId="0" borderId="17" xfId="0" applyFont="1" applyFill="1" applyBorder="1"/>
    <xf numFmtId="0" fontId="11" fillId="2" borderId="10" xfId="0" applyFont="1" applyFill="1" applyBorder="1"/>
    <xf numFmtId="44" fontId="12" fillId="2" borderId="10" xfId="2" applyFont="1" applyFill="1" applyBorder="1"/>
    <xf numFmtId="0" fontId="5" fillId="2" borderId="18" xfId="0" applyFont="1" applyFill="1" applyBorder="1"/>
    <xf numFmtId="44" fontId="5" fillId="2" borderId="10" xfId="2" applyFont="1" applyFill="1" applyBorder="1"/>
    <xf numFmtId="44" fontId="5" fillId="0" borderId="17" xfId="0" applyNumberFormat="1" applyFont="1" applyFill="1" applyBorder="1"/>
    <xf numFmtId="41" fontId="3" fillId="2" borderId="10" xfId="0" applyNumberFormat="1" applyFont="1" applyFill="1" applyBorder="1"/>
    <xf numFmtId="41" fontId="3" fillId="2" borderId="7" xfId="0" applyNumberFormat="1" applyFont="1" applyFill="1" applyBorder="1"/>
    <xf numFmtId="0" fontId="5" fillId="2" borderId="19" xfId="0" applyFont="1" applyFill="1" applyBorder="1"/>
    <xf numFmtId="0" fontId="5" fillId="0" borderId="19" xfId="0" applyFont="1" applyBorder="1"/>
    <xf numFmtId="0" fontId="7" fillId="2" borderId="4" xfId="0" applyFont="1" applyFill="1" applyBorder="1"/>
    <xf numFmtId="0" fontId="5" fillId="0" borderId="10" xfId="0" applyFont="1" applyFill="1" applyBorder="1"/>
    <xf numFmtId="44" fontId="5" fillId="0" borderId="15" xfId="0" applyNumberFormat="1" applyFont="1" applyFill="1" applyBorder="1"/>
    <xf numFmtId="42" fontId="3" fillId="2" borderId="20" xfId="0" applyNumberFormat="1" applyFont="1" applyFill="1" applyBorder="1"/>
    <xf numFmtId="42" fontId="3" fillId="2" borderId="21" xfId="0" applyNumberFormat="1" applyFont="1" applyFill="1" applyBorder="1"/>
    <xf numFmtId="42" fontId="3" fillId="2" borderId="0" xfId="0" applyNumberFormat="1" applyFont="1" applyFill="1" applyBorder="1"/>
    <xf numFmtId="0" fontId="5" fillId="0" borderId="19" xfId="0" applyFont="1" applyFill="1" applyBorder="1"/>
    <xf numFmtId="44" fontId="5" fillId="0" borderId="0" xfId="2" applyFont="1" applyFill="1" applyBorder="1"/>
    <xf numFmtId="0" fontId="5" fillId="0" borderId="16" xfId="0" applyFont="1" applyFill="1" applyBorder="1"/>
    <xf numFmtId="41" fontId="7" fillId="5" borderId="10" xfId="0" applyNumberFormat="1" applyFont="1" applyFill="1" applyBorder="1"/>
    <xf numFmtId="0" fontId="11" fillId="0" borderId="18" xfId="0" applyFont="1" applyFill="1" applyBorder="1"/>
    <xf numFmtId="44" fontId="11" fillId="0" borderId="10" xfId="2" applyFont="1" applyFill="1" applyBorder="1"/>
    <xf numFmtId="44" fontId="12" fillId="0" borderId="10" xfId="2" applyFont="1" applyFill="1" applyBorder="1"/>
    <xf numFmtId="164" fontId="3" fillId="2" borderId="0" xfId="2" applyNumberFormat="1" applyFont="1" applyFill="1" applyBorder="1"/>
    <xf numFmtId="164" fontId="3" fillId="2" borderId="5" xfId="2" applyNumberFormat="1" applyFont="1" applyFill="1" applyBorder="1"/>
    <xf numFmtId="0" fontId="4" fillId="4" borderId="0" xfId="0" quotePrefix="1" applyFont="1" applyFill="1"/>
    <xf numFmtId="3" fontId="3" fillId="2" borderId="0" xfId="0" applyNumberFormat="1" applyFont="1" applyFill="1" applyBorder="1"/>
    <xf numFmtId="3" fontId="3" fillId="2" borderId="5" xfId="0" applyNumberFormat="1" applyFont="1" applyFill="1" applyBorder="1"/>
    <xf numFmtId="41" fontId="4" fillId="5" borderId="7" xfId="0" applyNumberFormat="1" applyFont="1" applyFill="1" applyBorder="1"/>
    <xf numFmtId="165" fontId="3" fillId="2" borderId="10" xfId="1" applyNumberFormat="1" applyFont="1" applyFill="1" applyBorder="1"/>
    <xf numFmtId="165" fontId="3" fillId="2" borderId="7" xfId="1" applyNumberFormat="1" applyFont="1" applyFill="1" applyBorder="1"/>
    <xf numFmtId="41" fontId="7" fillId="5" borderId="5" xfId="0" applyNumberFormat="1" applyFont="1" applyFill="1" applyBorder="1"/>
    <xf numFmtId="41" fontId="7" fillId="2" borderId="0" xfId="0" applyNumberFormat="1" applyFont="1" applyFill="1" applyBorder="1"/>
    <xf numFmtId="0" fontId="5" fillId="0" borderId="15" xfId="0" applyFont="1" applyFill="1" applyBorder="1"/>
    <xf numFmtId="165" fontId="3" fillId="2" borderId="5" xfId="1" applyNumberFormat="1" applyFont="1" applyFill="1" applyBorder="1"/>
    <xf numFmtId="0" fontId="7" fillId="6" borderId="4" xfId="0" applyFont="1" applyFill="1" applyBorder="1"/>
    <xf numFmtId="0" fontId="7" fillId="6" borderId="0" xfId="0" applyFont="1" applyFill="1" applyBorder="1"/>
    <xf numFmtId="41" fontId="7" fillId="6" borderId="0" xfId="0" applyNumberFormat="1" applyFont="1" applyFill="1" applyBorder="1"/>
    <xf numFmtId="41" fontId="7" fillId="6" borderId="5" xfId="0" applyNumberFormat="1" applyFont="1" applyFill="1" applyBorder="1"/>
    <xf numFmtId="41" fontId="4" fillId="6" borderId="5" xfId="0" applyNumberFormat="1" applyFont="1" applyFill="1" applyBorder="1"/>
    <xf numFmtId="3" fontId="3" fillId="2" borderId="10" xfId="0" applyNumberFormat="1" applyFont="1" applyFill="1" applyBorder="1"/>
    <xf numFmtId="3" fontId="3" fillId="2" borderId="7" xfId="0" applyNumberFormat="1" applyFont="1" applyFill="1" applyBorder="1"/>
    <xf numFmtId="41" fontId="7" fillId="6" borderId="10" xfId="0" applyNumberFormat="1" applyFont="1" applyFill="1" applyBorder="1"/>
    <xf numFmtId="41" fontId="4" fillId="6" borderId="7" xfId="0" applyNumberFormat="1" applyFont="1" applyFill="1" applyBorder="1"/>
    <xf numFmtId="44" fontId="11" fillId="2" borderId="10" xfId="2" applyFont="1" applyFill="1" applyBorder="1"/>
    <xf numFmtId="0" fontId="11" fillId="2" borderId="18" xfId="0" applyFont="1" applyFill="1" applyBorder="1"/>
    <xf numFmtId="164" fontId="3" fillId="2" borderId="20" xfId="2" applyNumberFormat="1" applyFont="1" applyFill="1" applyBorder="1"/>
    <xf numFmtId="164" fontId="3" fillId="2" borderId="21" xfId="2" applyNumberFormat="1" applyFont="1" applyFill="1" applyBorder="1"/>
    <xf numFmtId="0" fontId="7" fillId="2" borderId="22" xfId="0" applyFont="1" applyFill="1" applyBorder="1"/>
    <xf numFmtId="0" fontId="7" fillId="2" borderId="23" xfId="0" applyFont="1" applyFill="1" applyBorder="1"/>
    <xf numFmtId="0" fontId="7" fillId="2" borderId="24" xfId="0" applyFont="1" applyFill="1" applyBorder="1"/>
    <xf numFmtId="0" fontId="3" fillId="3" borderId="2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7" fillId="7" borderId="4" xfId="0" applyFont="1" applyFill="1" applyBorder="1"/>
    <xf numFmtId="0" fontId="7" fillId="7" borderId="0" xfId="0" applyFont="1" applyFill="1" applyBorder="1"/>
    <xf numFmtId="41" fontId="7" fillId="7" borderId="0" xfId="0" applyNumberFormat="1" applyFont="1" applyFill="1" applyBorder="1"/>
    <xf numFmtId="41" fontId="7" fillId="7" borderId="5" xfId="0" applyNumberFormat="1" applyFont="1" applyFill="1" applyBorder="1"/>
    <xf numFmtId="0" fontId="7" fillId="0" borderId="0" xfId="0" applyFont="1" applyFill="1"/>
    <xf numFmtId="0" fontId="3" fillId="0" borderId="0" xfId="0" applyFont="1" applyFill="1" applyBorder="1" applyAlignment="1">
      <alignment horizontal="center"/>
    </xf>
    <xf numFmtId="41" fontId="4" fillId="7" borderId="5" xfId="0" applyNumberFormat="1" applyFont="1" applyFill="1" applyBorder="1"/>
    <xf numFmtId="0" fontId="4" fillId="2" borderId="0" xfId="0" applyFont="1" applyFill="1"/>
    <xf numFmtId="0" fontId="2" fillId="0" borderId="0" xfId="0" applyFont="1" applyFill="1"/>
    <xf numFmtId="38" fontId="5" fillId="0" borderId="0" xfId="0" applyNumberFormat="1" applyFont="1" applyFill="1" applyBorder="1"/>
    <xf numFmtId="41" fontId="7" fillId="7" borderId="10" xfId="0" applyNumberFormat="1" applyFont="1" applyFill="1" applyBorder="1"/>
    <xf numFmtId="41" fontId="4" fillId="7" borderId="7" xfId="0" applyNumberFormat="1" applyFont="1" applyFill="1" applyBorder="1"/>
    <xf numFmtId="0" fontId="10" fillId="0" borderId="0" xfId="0" applyFont="1" applyFill="1" applyBorder="1"/>
    <xf numFmtId="38" fontId="5" fillId="0" borderId="17" xfId="0" applyNumberFormat="1" applyFont="1" applyFill="1" applyBorder="1"/>
    <xf numFmtId="41" fontId="7" fillId="2" borderId="10" xfId="0" applyNumberFormat="1" applyFont="1" applyFill="1" applyBorder="1"/>
    <xf numFmtId="41" fontId="7" fillId="2" borderId="7" xfId="0" applyNumberFormat="1" applyFont="1" applyFill="1" applyBorder="1"/>
    <xf numFmtId="0" fontId="3" fillId="2" borderId="6" xfId="0" applyFont="1" applyFill="1" applyBorder="1"/>
    <xf numFmtId="15" fontId="3" fillId="2" borderId="7" xfId="0" quotePrefix="1" applyNumberFormat="1" applyFont="1" applyFill="1" applyBorder="1" applyAlignment="1">
      <alignment horizontal="center" wrapText="1"/>
    </xf>
    <xf numFmtId="41" fontId="7" fillId="2" borderId="5" xfId="0" applyNumberFormat="1" applyFont="1" applyFill="1" applyBorder="1"/>
    <xf numFmtId="41" fontId="7" fillId="2" borderId="20" xfId="0" applyNumberFormat="1" applyFont="1" applyFill="1" applyBorder="1"/>
    <xf numFmtId="41" fontId="7" fillId="0" borderId="21" xfId="0" applyNumberFormat="1" applyFont="1" applyFill="1" applyBorder="1"/>
    <xf numFmtId="0" fontId="7" fillId="2" borderId="0" xfId="0" applyFont="1" applyFill="1"/>
    <xf numFmtId="0" fontId="3" fillId="2" borderId="4" xfId="0" applyFont="1" applyFill="1" applyBorder="1" applyAlignment="1">
      <alignment horizontal="left" indent="2"/>
    </xf>
    <xf numFmtId="3" fontId="3" fillId="2" borderId="27" xfId="0" applyNumberFormat="1" applyFont="1" applyFill="1" applyBorder="1"/>
    <xf numFmtId="0" fontId="3" fillId="0" borderId="4" xfId="0" applyFont="1" applyFill="1" applyBorder="1"/>
    <xf numFmtId="0" fontId="3" fillId="0" borderId="0" xfId="0" applyFont="1" applyFill="1" applyBorder="1"/>
    <xf numFmtId="3" fontId="3" fillId="0" borderId="5" xfId="0" applyNumberFormat="1" applyFont="1" applyFill="1" applyBorder="1"/>
    <xf numFmtId="3" fontId="3" fillId="2" borderId="21" xfId="0" applyNumberFormat="1" applyFont="1" applyFill="1" applyBorder="1"/>
    <xf numFmtId="0" fontId="7" fillId="0" borderId="0" xfId="0" applyFont="1" applyFill="1" applyBorder="1"/>
    <xf numFmtId="3" fontId="7" fillId="0" borderId="0" xfId="0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</xdr:colOff>
      <xdr:row>36</xdr:row>
      <xdr:rowOff>167640</xdr:rowOff>
    </xdr:from>
    <xdr:to>
      <xdr:col>14</xdr:col>
      <xdr:colOff>236220</xdr:colOff>
      <xdr:row>44</xdr:row>
      <xdr:rowOff>180309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E52492-B8FD-43EE-8DE5-F346F5BD97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2547"/>
        <a:stretch/>
      </xdr:blipFill>
      <xdr:spPr>
        <a:xfrm>
          <a:off x="7228840" y="7311390"/>
          <a:ext cx="5631180" cy="1587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A10E2-F208-416C-B216-8D55AE9FCC56}">
  <dimension ref="A1:AZ51"/>
  <sheetViews>
    <sheetView tabSelected="1" zoomScale="50" zoomScaleNormal="50" workbookViewId="0">
      <selection activeCell="Q37" sqref="Q37"/>
    </sheetView>
  </sheetViews>
  <sheetFormatPr defaultColWidth="8.90625" defaultRowHeight="15.5" x14ac:dyDescent="0.35"/>
  <cols>
    <col min="1" max="1" width="6.1796875" style="119" customWidth="1"/>
    <col min="2" max="2" width="26.1796875" style="119" customWidth="1"/>
    <col min="3" max="3" width="8.90625" style="119"/>
    <col min="4" max="4" width="14.08984375" style="119" customWidth="1"/>
    <col min="5" max="5" width="15" style="119" customWidth="1"/>
    <col min="6" max="7" width="12" style="120" customWidth="1"/>
    <col min="8" max="8" width="8.90625" style="6"/>
    <col min="9" max="9" width="4.453125" style="143" customWidth="1"/>
    <col min="10" max="10" width="5" style="119" customWidth="1"/>
    <col min="11" max="11" width="4.453125" style="119" customWidth="1"/>
    <col min="12" max="12" width="41.90625" style="119" customWidth="1"/>
    <col min="13" max="14" width="10.81640625" style="119" customWidth="1"/>
    <col min="15" max="15" width="8.54296875" style="119" customWidth="1"/>
    <col min="16" max="16" width="1" style="8" customWidth="1"/>
    <col min="17" max="17" width="15" style="9" customWidth="1"/>
    <col min="18" max="18" width="12.453125" style="9" bestFit="1" customWidth="1"/>
    <col min="19" max="19" width="15" style="9" bestFit="1" customWidth="1"/>
    <col min="20" max="20" width="11.453125" style="9" customWidth="1"/>
    <col min="21" max="21" width="8.90625" style="9"/>
    <col min="22" max="22" width="0.90625" style="8" customWidth="1"/>
    <col min="23" max="23" width="8.90625" style="10"/>
    <col min="24" max="24" width="27" style="10" customWidth="1"/>
    <col min="25" max="26" width="11.453125" style="10" bestFit="1" customWidth="1"/>
    <col min="27" max="27" width="0.90625" style="8" customWidth="1"/>
    <col min="28" max="52" width="8.90625" style="10"/>
    <col min="53" max="16384" width="8.90625" style="9"/>
  </cols>
  <sheetData>
    <row r="1" spans="1:26" x14ac:dyDescent="0.35">
      <c r="A1" s="1" t="s">
        <v>0</v>
      </c>
      <c r="B1" s="2"/>
      <c r="C1" s="2"/>
      <c r="D1" s="2"/>
      <c r="E1" s="3"/>
      <c r="F1" s="4" t="s">
        <v>1</v>
      </c>
      <c r="G1" s="5"/>
      <c r="I1" s="1" t="s">
        <v>0</v>
      </c>
      <c r="J1" s="2"/>
      <c r="K1" s="2"/>
      <c r="L1" s="2"/>
      <c r="M1" s="2"/>
      <c r="N1" s="3"/>
      <c r="O1" s="7"/>
    </row>
    <row r="2" spans="1:26" ht="15.65" customHeight="1" x14ac:dyDescent="0.35">
      <c r="A2" s="11" t="s">
        <v>2</v>
      </c>
      <c r="B2" s="12"/>
      <c r="C2" s="12"/>
      <c r="D2" s="12"/>
      <c r="E2" s="13"/>
      <c r="F2" s="14"/>
      <c r="G2" s="15"/>
      <c r="I2" s="11" t="s">
        <v>3</v>
      </c>
      <c r="J2" s="12"/>
      <c r="K2" s="12"/>
      <c r="L2" s="12"/>
      <c r="M2" s="12"/>
      <c r="N2" s="13"/>
      <c r="O2" s="7"/>
    </row>
    <row r="3" spans="1:26" x14ac:dyDescent="0.35">
      <c r="A3" s="11" t="s">
        <v>4</v>
      </c>
      <c r="B3" s="12"/>
      <c r="C3" s="12"/>
      <c r="D3" s="12"/>
      <c r="E3" s="13"/>
      <c r="F3" s="16" t="s">
        <v>5</v>
      </c>
      <c r="G3" s="17" t="s">
        <v>6</v>
      </c>
      <c r="I3" s="11" t="s">
        <v>7</v>
      </c>
      <c r="J3" s="12"/>
      <c r="K3" s="12"/>
      <c r="L3" s="12"/>
      <c r="M3" s="12"/>
      <c r="N3" s="13"/>
      <c r="O3" s="7"/>
    </row>
    <row r="4" spans="1:26" x14ac:dyDescent="0.35">
      <c r="A4" s="18"/>
      <c r="B4" s="19"/>
      <c r="C4" s="19"/>
      <c r="D4" s="20" t="s">
        <v>8</v>
      </c>
      <c r="E4" s="21" t="s">
        <v>9</v>
      </c>
      <c r="F4" s="22"/>
      <c r="G4" s="23"/>
      <c r="I4" s="24"/>
      <c r="J4" s="25"/>
      <c r="K4" s="25"/>
      <c r="L4" s="25"/>
      <c r="M4" s="26"/>
      <c r="N4" s="27"/>
      <c r="O4" s="28"/>
    </row>
    <row r="5" spans="1:26" x14ac:dyDescent="0.35">
      <c r="A5" s="29" t="s">
        <v>10</v>
      </c>
      <c r="B5" s="30"/>
      <c r="C5" s="30"/>
      <c r="D5" s="30"/>
      <c r="E5" s="31"/>
      <c r="F5" s="32"/>
      <c r="G5" s="33"/>
      <c r="I5" s="34" t="s">
        <v>11</v>
      </c>
      <c r="J5" s="35"/>
      <c r="K5" s="35"/>
      <c r="L5" s="35"/>
      <c r="M5" s="36"/>
      <c r="N5" s="37"/>
      <c r="O5" s="38"/>
      <c r="Q5" s="39" t="s">
        <v>12</v>
      </c>
      <c r="R5" s="40"/>
      <c r="S5" s="41"/>
      <c r="T5" s="40"/>
      <c r="W5" s="42" t="s">
        <v>13</v>
      </c>
      <c r="X5" s="42"/>
      <c r="Y5" s="42"/>
      <c r="Z5" s="42"/>
    </row>
    <row r="6" spans="1:26" x14ac:dyDescent="0.35">
      <c r="A6" s="29" t="s">
        <v>14</v>
      </c>
      <c r="B6" s="30"/>
      <c r="C6" s="30"/>
      <c r="D6" s="30"/>
      <c r="E6" s="31"/>
      <c r="F6" s="32"/>
      <c r="G6" s="33"/>
      <c r="I6" s="34"/>
      <c r="J6" s="35" t="s">
        <v>15</v>
      </c>
      <c r="K6" s="35"/>
      <c r="L6" s="35"/>
      <c r="M6" s="43"/>
      <c r="N6" s="44"/>
      <c r="O6" s="45"/>
      <c r="Q6" s="39" t="s">
        <v>16</v>
      </c>
      <c r="R6" s="40"/>
      <c r="S6" s="41"/>
      <c r="T6" s="40"/>
      <c r="W6" s="46"/>
      <c r="X6" s="47"/>
      <c r="Y6" s="47"/>
      <c r="Z6" s="48"/>
    </row>
    <row r="7" spans="1:26" x14ac:dyDescent="0.35">
      <c r="A7" s="29"/>
      <c r="B7" s="30" t="s">
        <v>17</v>
      </c>
      <c r="C7" s="30"/>
      <c r="D7" s="49">
        <v>84140</v>
      </c>
      <c r="E7" s="50">
        <f>51497+3000</f>
        <v>54497</v>
      </c>
      <c r="F7" s="51"/>
      <c r="G7" s="33"/>
      <c r="I7" s="34"/>
      <c r="J7" s="35" t="s">
        <v>18</v>
      </c>
      <c r="K7" s="35"/>
      <c r="L7" s="35"/>
      <c r="M7" s="43"/>
      <c r="N7" s="44"/>
      <c r="O7" s="45"/>
      <c r="Q7" s="52" t="s">
        <v>19</v>
      </c>
      <c r="R7" s="52"/>
      <c r="S7" s="52"/>
      <c r="T7" s="52"/>
      <c r="W7" s="53"/>
      <c r="X7" s="53"/>
      <c r="Y7" s="54" t="s">
        <v>20</v>
      </c>
      <c r="Z7" s="55" t="s">
        <v>21</v>
      </c>
    </row>
    <row r="8" spans="1:26" x14ac:dyDescent="0.35">
      <c r="A8" s="29"/>
      <c r="B8" s="30" t="s">
        <v>22</v>
      </c>
      <c r="C8" s="30"/>
      <c r="D8" s="56">
        <v>53735</v>
      </c>
      <c r="E8" s="57">
        <v>49186</v>
      </c>
      <c r="F8" s="51"/>
      <c r="G8" s="33"/>
      <c r="I8" s="34"/>
      <c r="J8" s="35"/>
      <c r="K8" s="35" t="s">
        <v>23</v>
      </c>
      <c r="L8" s="35"/>
      <c r="M8" s="43"/>
      <c r="N8" s="44"/>
      <c r="O8" s="45"/>
      <c r="Q8" s="58"/>
      <c r="R8" s="59"/>
      <c r="S8" s="60" t="s">
        <v>24</v>
      </c>
      <c r="T8" s="59"/>
      <c r="W8" s="53"/>
      <c r="X8" s="53"/>
      <c r="Y8" s="61"/>
      <c r="Z8" s="62"/>
    </row>
    <row r="9" spans="1:26" x14ac:dyDescent="0.35">
      <c r="A9" s="29"/>
      <c r="B9" s="30" t="s">
        <v>25</v>
      </c>
      <c r="C9" s="30"/>
      <c r="D9" s="56">
        <v>39612</v>
      </c>
      <c r="E9" s="57">
        <v>38754</v>
      </c>
      <c r="F9" s="51"/>
      <c r="G9" s="33"/>
      <c r="I9" s="34"/>
      <c r="J9" s="35"/>
      <c r="K9" s="35" t="s">
        <v>26</v>
      </c>
      <c r="L9" s="35"/>
      <c r="M9" s="43"/>
      <c r="N9" s="44"/>
      <c r="O9" s="45"/>
      <c r="Q9" s="63" t="s">
        <v>27</v>
      </c>
      <c r="R9" s="64"/>
      <c r="S9" s="65" t="s">
        <v>28</v>
      </c>
      <c r="T9" s="66"/>
      <c r="W9" s="53"/>
      <c r="X9" s="53"/>
      <c r="Y9" s="53"/>
      <c r="Z9" s="67"/>
    </row>
    <row r="10" spans="1:26" x14ac:dyDescent="0.35">
      <c r="A10" s="29"/>
      <c r="B10" s="30" t="s">
        <v>29</v>
      </c>
      <c r="C10" s="30"/>
      <c r="D10" s="68">
        <v>5552</v>
      </c>
      <c r="E10" s="69">
        <v>12009</v>
      </c>
      <c r="F10" s="51"/>
      <c r="G10" s="33"/>
      <c r="I10" s="34"/>
      <c r="J10" s="35"/>
      <c r="K10" s="35"/>
      <c r="L10" s="35" t="str">
        <f>B8</f>
        <v>Accounts Receivable</v>
      </c>
      <c r="M10" s="43"/>
      <c r="N10" s="44"/>
      <c r="O10" s="45"/>
      <c r="Q10" s="58"/>
      <c r="R10" s="59"/>
      <c r="S10" s="70" t="s">
        <v>30</v>
      </c>
      <c r="T10" s="59"/>
      <c r="W10" s="53"/>
      <c r="X10" s="53"/>
      <c r="Y10" s="53"/>
      <c r="Z10" s="62"/>
    </row>
    <row r="11" spans="1:26" x14ac:dyDescent="0.35">
      <c r="A11" s="29" t="s">
        <v>31</v>
      </c>
      <c r="B11" s="30"/>
      <c r="C11" s="30"/>
      <c r="D11" s="56">
        <f>SUM(D7:D10)</f>
        <v>183039</v>
      </c>
      <c r="E11" s="57">
        <f>SUM(E7:E10)</f>
        <v>154446</v>
      </c>
      <c r="F11" s="51"/>
      <c r="G11" s="33"/>
      <c r="I11" s="34"/>
      <c r="J11" s="35"/>
      <c r="K11" s="35"/>
      <c r="L11" s="35" t="str">
        <f>B9</f>
        <v>Inventories</v>
      </c>
      <c r="M11" s="43"/>
      <c r="N11" s="44"/>
      <c r="O11" s="45"/>
      <c r="Q11" s="41"/>
      <c r="R11" s="40"/>
      <c r="S11" s="71"/>
      <c r="T11" s="40"/>
      <c r="W11" s="53"/>
      <c r="X11" s="53"/>
      <c r="Y11" s="61"/>
      <c r="Z11" s="62"/>
    </row>
    <row r="12" spans="1:26" x14ac:dyDescent="0.35">
      <c r="A12" s="72"/>
      <c r="B12" s="38" t="s">
        <v>32</v>
      </c>
      <c r="C12" s="38"/>
      <c r="D12" s="56">
        <v>80000</v>
      </c>
      <c r="E12" s="57">
        <v>100000</v>
      </c>
      <c r="F12" s="51"/>
      <c r="G12" s="33"/>
      <c r="I12" s="34"/>
      <c r="J12" s="35"/>
      <c r="K12" s="35"/>
      <c r="L12" s="35" t="str">
        <f>B10</f>
        <v>Prepaid expenses</v>
      </c>
      <c r="M12" s="43"/>
      <c r="N12" s="44"/>
      <c r="O12" s="45"/>
      <c r="W12" s="73"/>
      <c r="X12" s="73"/>
      <c r="Y12" s="73"/>
      <c r="Z12" s="74"/>
    </row>
    <row r="13" spans="1:26" x14ac:dyDescent="0.35">
      <c r="A13" s="29"/>
      <c r="B13" s="30" t="s">
        <v>33</v>
      </c>
      <c r="C13" s="30"/>
      <c r="D13" s="56">
        <v>-619</v>
      </c>
      <c r="E13" s="57">
        <v>-18219</v>
      </c>
      <c r="F13" s="51"/>
      <c r="G13" s="33"/>
      <c r="I13" s="34"/>
      <c r="J13" s="35"/>
      <c r="K13" s="35"/>
      <c r="L13" s="35" t="str">
        <f>B18</f>
        <v>Accounts payable</v>
      </c>
      <c r="M13" s="43"/>
      <c r="N13" s="44"/>
      <c r="O13" s="45"/>
      <c r="Q13" s="39" t="s">
        <v>34</v>
      </c>
      <c r="W13" s="47"/>
      <c r="X13" s="47"/>
      <c r="Y13" s="47"/>
      <c r="Z13" s="48"/>
    </row>
    <row r="14" spans="1:26" ht="16" thickBot="1" x14ac:dyDescent="0.4">
      <c r="A14" s="29" t="s">
        <v>35</v>
      </c>
      <c r="B14" s="30"/>
      <c r="C14" s="30"/>
      <c r="D14" s="75">
        <f>SUM(D11:D13)</f>
        <v>262420</v>
      </c>
      <c r="E14" s="76">
        <f>SUM(E11:E13)</f>
        <v>236227</v>
      </c>
      <c r="F14" s="51"/>
      <c r="G14" s="33"/>
      <c r="I14" s="34"/>
      <c r="J14" s="35"/>
      <c r="K14" s="35"/>
      <c r="L14" s="35" t="str">
        <f>B20</f>
        <v>Accrued expenses</v>
      </c>
      <c r="M14" s="43"/>
      <c r="N14" s="44"/>
      <c r="O14" s="45"/>
      <c r="Q14" s="52" t="s">
        <v>36</v>
      </c>
      <c r="R14" s="52"/>
      <c r="S14" s="52"/>
      <c r="T14" s="52"/>
      <c r="W14" s="53"/>
      <c r="X14" s="53"/>
      <c r="Y14" s="61"/>
      <c r="Z14" s="62"/>
    </row>
    <row r="15" spans="1:26" ht="16" thickTop="1" x14ac:dyDescent="0.35">
      <c r="A15" s="29"/>
      <c r="B15" s="30"/>
      <c r="C15" s="30"/>
      <c r="D15" s="77"/>
      <c r="E15" s="50"/>
      <c r="F15" s="51"/>
      <c r="G15" s="33"/>
      <c r="I15" s="34"/>
      <c r="J15" s="35"/>
      <c r="K15" s="35" t="s">
        <v>37</v>
      </c>
      <c r="L15" s="35"/>
      <c r="M15" s="43"/>
      <c r="N15" s="44"/>
      <c r="O15" s="45"/>
      <c r="Q15" s="78" t="s">
        <v>24</v>
      </c>
      <c r="R15" s="79"/>
      <c r="S15" s="80"/>
      <c r="T15" s="79"/>
      <c r="W15" s="53"/>
      <c r="X15" s="53"/>
      <c r="Y15" s="53"/>
      <c r="Z15" s="67"/>
    </row>
    <row r="16" spans="1:26" x14ac:dyDescent="0.35">
      <c r="A16" s="29" t="s">
        <v>38</v>
      </c>
      <c r="B16" s="30"/>
      <c r="C16" s="30"/>
      <c r="D16" s="30"/>
      <c r="E16" s="31"/>
      <c r="F16" s="51"/>
      <c r="G16" s="33"/>
      <c r="I16" s="34"/>
      <c r="J16" s="35"/>
      <c r="K16" s="35" t="str">
        <f>A43</f>
        <v>Interest income</v>
      </c>
      <c r="L16" s="35"/>
      <c r="M16" s="81"/>
      <c r="N16" s="44"/>
      <c r="O16" s="45"/>
      <c r="Q16" s="82" t="s">
        <v>39</v>
      </c>
      <c r="R16" s="83"/>
      <c r="S16" s="82" t="s">
        <v>40</v>
      </c>
      <c r="T16" s="84"/>
      <c r="W16" s="53"/>
      <c r="X16" s="53"/>
      <c r="Y16" s="53"/>
      <c r="Z16" s="62"/>
    </row>
    <row r="17" spans="1:26" x14ac:dyDescent="0.35">
      <c r="A17" s="29" t="s">
        <v>41</v>
      </c>
      <c r="B17" s="30"/>
      <c r="C17" s="30"/>
      <c r="D17" s="30"/>
      <c r="E17" s="31"/>
      <c r="F17" s="51"/>
      <c r="G17" s="33"/>
      <c r="I17" s="34"/>
      <c r="J17" s="35" t="s">
        <v>42</v>
      </c>
      <c r="K17" s="35"/>
      <c r="L17" s="35"/>
      <c r="M17" s="43">
        <f>SUM(M6:M16)+N6</f>
        <v>0</v>
      </c>
      <c r="N17" s="44"/>
      <c r="O17" s="45"/>
      <c r="Q17" s="78" t="s">
        <v>43</v>
      </c>
      <c r="R17" s="79"/>
      <c r="S17" s="78"/>
      <c r="T17" s="79"/>
      <c r="W17" s="53"/>
      <c r="X17" s="53"/>
      <c r="Y17" s="61"/>
      <c r="Z17" s="62"/>
    </row>
    <row r="18" spans="1:26" x14ac:dyDescent="0.35">
      <c r="A18" s="29"/>
      <c r="B18" s="30" t="s">
        <v>44</v>
      </c>
      <c r="C18" s="30"/>
      <c r="D18" s="85">
        <v>48005</v>
      </c>
      <c r="E18" s="86">
        <v>49803</v>
      </c>
      <c r="F18" s="51"/>
      <c r="G18" s="33"/>
      <c r="I18" s="34"/>
      <c r="J18" s="35" t="s">
        <v>45</v>
      </c>
      <c r="K18" s="35"/>
      <c r="L18" s="35"/>
      <c r="M18" s="43"/>
      <c r="N18" s="44"/>
      <c r="O18" s="45"/>
      <c r="P18" s="87"/>
      <c r="Q18" s="41"/>
      <c r="R18" s="40"/>
      <c r="S18" s="71"/>
      <c r="T18" s="40"/>
      <c r="W18" s="53"/>
      <c r="X18" s="53"/>
      <c r="Y18" s="53"/>
      <c r="Z18" s="67"/>
    </row>
    <row r="19" spans="1:26" x14ac:dyDescent="0.35">
      <c r="A19" s="29"/>
      <c r="B19" s="30" t="s">
        <v>46</v>
      </c>
      <c r="C19" s="30"/>
      <c r="D19" s="88">
        <v>15000</v>
      </c>
      <c r="E19" s="89">
        <v>12000</v>
      </c>
      <c r="F19" s="51"/>
      <c r="G19" s="33"/>
      <c r="I19" s="34"/>
      <c r="J19" s="35" t="s">
        <v>47</v>
      </c>
      <c r="K19" s="36"/>
      <c r="L19" s="36"/>
      <c r="M19" s="81"/>
      <c r="N19" s="90"/>
      <c r="O19" s="45"/>
      <c r="W19" s="53"/>
      <c r="X19" s="53"/>
      <c r="Y19" s="53"/>
      <c r="Z19" s="62"/>
    </row>
    <row r="20" spans="1:26" x14ac:dyDescent="0.35">
      <c r="A20" s="29"/>
      <c r="B20" s="30" t="s">
        <v>48</v>
      </c>
      <c r="C20" s="30"/>
      <c r="D20" s="91">
        <f>44403-D19</f>
        <v>29403</v>
      </c>
      <c r="E20" s="92">
        <f>41799-E19</f>
        <v>29799</v>
      </c>
      <c r="F20" s="51"/>
      <c r="G20" s="33"/>
      <c r="I20" s="34"/>
      <c r="J20" s="35" t="s">
        <v>49</v>
      </c>
      <c r="K20" s="35"/>
      <c r="L20" s="35"/>
      <c r="M20" s="43"/>
      <c r="N20" s="93">
        <f>M17+M18+M19</f>
        <v>0</v>
      </c>
      <c r="O20" s="94"/>
      <c r="W20" s="73"/>
      <c r="X20" s="73"/>
      <c r="Y20" s="73"/>
      <c r="Z20" s="95"/>
    </row>
    <row r="21" spans="1:26" x14ac:dyDescent="0.35">
      <c r="A21" s="29" t="s">
        <v>50</v>
      </c>
      <c r="B21" s="30"/>
      <c r="C21" s="30"/>
      <c r="D21" s="88">
        <f>SUM(D18:D20)</f>
        <v>92408</v>
      </c>
      <c r="E21" s="96">
        <f>SUM(E18:E20)</f>
        <v>91602</v>
      </c>
      <c r="F21" s="51"/>
      <c r="G21" s="33"/>
      <c r="I21" s="34"/>
      <c r="J21" s="35"/>
      <c r="K21" s="35"/>
      <c r="L21" s="35"/>
      <c r="M21" s="43"/>
      <c r="N21" s="93"/>
      <c r="O21" s="94"/>
      <c r="W21" s="47"/>
      <c r="X21" s="47"/>
      <c r="Y21" s="47"/>
      <c r="Z21" s="48"/>
    </row>
    <row r="22" spans="1:26" x14ac:dyDescent="0.35">
      <c r="A22" s="29" t="s">
        <v>51</v>
      </c>
      <c r="B22" s="30"/>
      <c r="C22" s="30"/>
      <c r="D22" s="30"/>
      <c r="E22" s="31"/>
      <c r="F22" s="51"/>
      <c r="G22" s="33"/>
      <c r="I22" s="97" t="s">
        <v>52</v>
      </c>
      <c r="J22" s="98"/>
      <c r="K22" s="98"/>
      <c r="L22" s="98"/>
      <c r="M22" s="99"/>
      <c r="N22" s="100"/>
      <c r="O22" s="94"/>
      <c r="Q22" s="39" t="s">
        <v>53</v>
      </c>
      <c r="W22" s="53"/>
      <c r="X22" s="53"/>
      <c r="Y22" s="61"/>
      <c r="Z22" s="62"/>
    </row>
    <row r="23" spans="1:26" x14ac:dyDescent="0.35">
      <c r="A23" s="29"/>
      <c r="B23" s="30" t="s">
        <v>54</v>
      </c>
      <c r="C23" s="30"/>
      <c r="D23" s="88">
        <v>9803</v>
      </c>
      <c r="E23" s="89">
        <v>9158</v>
      </c>
      <c r="F23" s="51"/>
      <c r="G23" s="33"/>
      <c r="I23" s="97"/>
      <c r="J23" s="98" t="s">
        <v>55</v>
      </c>
      <c r="K23" s="98"/>
      <c r="L23" s="98"/>
      <c r="M23" s="99"/>
      <c r="N23" s="101"/>
      <c r="O23" s="45"/>
      <c r="Q23" s="52" t="s">
        <v>32</v>
      </c>
      <c r="R23" s="52"/>
      <c r="S23" s="52"/>
      <c r="T23" s="52"/>
      <c r="W23" s="53"/>
      <c r="X23" s="53"/>
      <c r="Y23" s="53"/>
      <c r="Z23" s="67"/>
    </row>
    <row r="24" spans="1:26" x14ac:dyDescent="0.35">
      <c r="A24" s="29"/>
      <c r="B24" s="30" t="s">
        <v>56</v>
      </c>
      <c r="C24" s="30"/>
      <c r="D24" s="102">
        <v>160209</v>
      </c>
      <c r="E24" s="103">
        <v>135467</v>
      </c>
      <c r="F24" s="51"/>
      <c r="G24" s="33"/>
      <c r="I24" s="97"/>
      <c r="J24" s="98" t="s">
        <v>57</v>
      </c>
      <c r="K24" s="98"/>
      <c r="L24" s="98"/>
      <c r="M24" s="104"/>
      <c r="N24" s="105"/>
      <c r="O24" s="45"/>
      <c r="Q24" s="58" t="s">
        <v>24</v>
      </c>
      <c r="R24" s="59"/>
      <c r="S24" s="60"/>
      <c r="T24" s="59"/>
      <c r="W24" s="53"/>
      <c r="X24" s="53"/>
      <c r="Y24" s="53"/>
      <c r="Z24" s="62"/>
    </row>
    <row r="25" spans="1:26" x14ac:dyDescent="0.35">
      <c r="A25" s="29" t="s">
        <v>58</v>
      </c>
      <c r="B25" s="30"/>
      <c r="C25" s="30"/>
      <c r="D25" s="88">
        <f>SUM(D23:D24)</f>
        <v>170012</v>
      </c>
      <c r="E25" s="89">
        <f>SUM(E23:E24)</f>
        <v>144625</v>
      </c>
      <c r="F25" s="51"/>
      <c r="G25" s="33"/>
      <c r="I25" s="97"/>
      <c r="J25" s="98" t="s">
        <v>59</v>
      </c>
      <c r="K25" s="98"/>
      <c r="L25" s="98"/>
      <c r="M25" s="99"/>
      <c r="N25" s="100">
        <f>M22+M23+M24</f>
        <v>0</v>
      </c>
      <c r="O25" s="94"/>
      <c r="Q25" s="63" t="s">
        <v>60</v>
      </c>
      <c r="R25" s="106"/>
      <c r="S25" s="107" t="s">
        <v>61</v>
      </c>
      <c r="T25" s="106"/>
      <c r="W25" s="53"/>
      <c r="X25" s="53"/>
      <c r="Y25" s="53"/>
      <c r="Z25" s="62"/>
    </row>
    <row r="26" spans="1:26" ht="16" thickBot="1" x14ac:dyDescent="0.4">
      <c r="A26" s="29" t="s">
        <v>62</v>
      </c>
      <c r="B26" s="30"/>
      <c r="C26" s="30"/>
      <c r="D26" s="108">
        <f>D21+D25</f>
        <v>262420</v>
      </c>
      <c r="E26" s="109">
        <f>E21+E25</f>
        <v>236227</v>
      </c>
      <c r="F26" s="51"/>
      <c r="G26" s="33"/>
      <c r="I26" s="97"/>
      <c r="J26" s="98"/>
      <c r="K26" s="98"/>
      <c r="L26" s="98"/>
      <c r="M26" s="99"/>
      <c r="N26" s="100"/>
      <c r="O26" s="94"/>
      <c r="Q26" s="58" t="s">
        <v>30</v>
      </c>
      <c r="R26" s="59"/>
      <c r="S26" s="70"/>
      <c r="T26" s="59"/>
      <c r="W26" s="53"/>
      <c r="X26" s="53"/>
      <c r="Y26" s="61"/>
      <c r="Z26" s="62"/>
    </row>
    <row r="27" spans="1:26" ht="16.5" thickTop="1" thickBot="1" x14ac:dyDescent="0.4">
      <c r="A27" s="110"/>
      <c r="B27" s="111"/>
      <c r="C27" s="111"/>
      <c r="D27" s="111"/>
      <c r="E27" s="112"/>
      <c r="F27" s="113"/>
      <c r="G27" s="114"/>
      <c r="I27" s="115" t="s">
        <v>63</v>
      </c>
      <c r="J27" s="116"/>
      <c r="K27" s="116"/>
      <c r="L27" s="116"/>
      <c r="M27" s="117"/>
      <c r="N27" s="118"/>
      <c r="O27" s="94"/>
      <c r="Q27" s="58"/>
      <c r="R27" s="59"/>
      <c r="S27" s="70"/>
      <c r="T27" s="59"/>
      <c r="W27" s="53"/>
      <c r="X27" s="53"/>
      <c r="Y27" s="61"/>
      <c r="Z27" s="62"/>
    </row>
    <row r="28" spans="1:26" x14ac:dyDescent="0.35">
      <c r="I28" s="115"/>
      <c r="J28" s="116" t="s">
        <v>64</v>
      </c>
      <c r="K28" s="116"/>
      <c r="L28" s="116"/>
      <c r="M28" s="117"/>
      <c r="N28" s="121"/>
      <c r="O28" s="45"/>
      <c r="Q28" s="122"/>
      <c r="R28" s="122"/>
      <c r="S28" s="122"/>
      <c r="T28" s="122"/>
      <c r="W28" s="53"/>
      <c r="X28" s="53"/>
      <c r="Y28" s="61"/>
      <c r="Z28" s="62"/>
    </row>
    <row r="29" spans="1:26" ht="16" thickBot="1" x14ac:dyDescent="0.4">
      <c r="A29" s="123"/>
      <c r="B29" s="123"/>
      <c r="C29" s="123"/>
      <c r="D29" s="123"/>
      <c r="I29" s="115"/>
      <c r="J29" s="116" t="s">
        <v>65</v>
      </c>
      <c r="K29" s="116"/>
      <c r="L29" s="116"/>
      <c r="M29" s="117"/>
      <c r="N29" s="121"/>
      <c r="O29" s="45"/>
      <c r="Q29" s="52" t="s">
        <v>66</v>
      </c>
      <c r="R29" s="52"/>
      <c r="S29" s="52"/>
      <c r="T29" s="52"/>
      <c r="W29" s="53"/>
      <c r="X29" s="53"/>
      <c r="Y29" s="124"/>
      <c r="Z29" s="67"/>
    </row>
    <row r="30" spans="1:26" x14ac:dyDescent="0.35">
      <c r="A30" s="1" t="str">
        <f>A1</f>
        <v>WildLuwak Coffee Company</v>
      </c>
      <c r="B30" s="2"/>
      <c r="C30" s="2"/>
      <c r="D30" s="3"/>
      <c r="I30" s="115"/>
      <c r="J30" s="116" t="s">
        <v>67</v>
      </c>
      <c r="K30" s="116"/>
      <c r="L30" s="116"/>
      <c r="M30" s="125"/>
      <c r="N30" s="126"/>
      <c r="O30" s="45"/>
      <c r="Q30" s="58"/>
      <c r="R30" s="59"/>
      <c r="S30" s="60" t="s">
        <v>24</v>
      </c>
      <c r="T30" s="59"/>
      <c r="W30" s="127"/>
      <c r="X30" s="53"/>
      <c r="Y30" s="53"/>
      <c r="Z30" s="128"/>
    </row>
    <row r="31" spans="1:26" x14ac:dyDescent="0.35">
      <c r="A31" s="11" t="s">
        <v>68</v>
      </c>
      <c r="B31" s="12"/>
      <c r="C31" s="12"/>
      <c r="D31" s="13"/>
      <c r="I31" s="115"/>
      <c r="J31" s="116" t="s">
        <v>69</v>
      </c>
      <c r="K31" s="116"/>
      <c r="L31" s="116"/>
      <c r="M31" s="117"/>
      <c r="N31" s="118">
        <f>M30+M28+M29</f>
        <v>0</v>
      </c>
      <c r="O31" s="94"/>
      <c r="Q31" s="63" t="s">
        <v>61</v>
      </c>
      <c r="R31" s="106"/>
      <c r="S31" s="65" t="s">
        <v>70</v>
      </c>
      <c r="T31" s="66"/>
      <c r="Z31" s="62"/>
    </row>
    <row r="32" spans="1:26" x14ac:dyDescent="0.35">
      <c r="A32" s="11" t="s">
        <v>7</v>
      </c>
      <c r="B32" s="12"/>
      <c r="C32" s="12"/>
      <c r="D32" s="13"/>
      <c r="I32" s="72"/>
      <c r="J32" s="38"/>
      <c r="K32" s="38"/>
      <c r="L32" s="38"/>
      <c r="M32" s="129"/>
      <c r="N32" s="130"/>
      <c r="O32" s="94"/>
      <c r="Q32" s="58"/>
      <c r="R32" s="59"/>
      <c r="S32" s="70" t="s">
        <v>30</v>
      </c>
      <c r="T32" s="59"/>
      <c r="W32" s="53"/>
      <c r="X32" s="53"/>
      <c r="Y32" s="61"/>
      <c r="Z32" s="62"/>
    </row>
    <row r="33" spans="1:26" x14ac:dyDescent="0.35">
      <c r="A33" s="131"/>
      <c r="B33" s="25"/>
      <c r="C33" s="25"/>
      <c r="D33" s="132" t="s">
        <v>8</v>
      </c>
      <c r="I33" s="72" t="s">
        <v>71</v>
      </c>
      <c r="J33" s="38"/>
      <c r="K33" s="38"/>
      <c r="L33" s="38"/>
      <c r="M33" s="94"/>
      <c r="N33" s="133">
        <f>N20+N25+N31</f>
        <v>0</v>
      </c>
      <c r="O33" s="94"/>
      <c r="Q33" s="58"/>
      <c r="R33" s="59"/>
      <c r="S33" s="70"/>
      <c r="T33" s="59"/>
      <c r="W33" s="53"/>
      <c r="X33" s="53"/>
      <c r="Y33" s="53"/>
      <c r="Z33" s="67"/>
    </row>
    <row r="34" spans="1:26" x14ac:dyDescent="0.35">
      <c r="A34" s="29" t="s">
        <v>72</v>
      </c>
      <c r="B34" s="30"/>
      <c r="C34" s="30"/>
      <c r="D34" s="86">
        <f>575177+2500+8000</f>
        <v>585677</v>
      </c>
      <c r="I34" s="72" t="s">
        <v>73</v>
      </c>
      <c r="J34" s="38"/>
      <c r="K34" s="38"/>
      <c r="L34" s="38"/>
      <c r="M34" s="94"/>
      <c r="N34" s="133">
        <f>E7</f>
        <v>54497</v>
      </c>
      <c r="O34" s="94"/>
      <c r="Q34" s="122"/>
      <c r="R34" s="122"/>
      <c r="S34" s="122"/>
      <c r="T34" s="122"/>
      <c r="W34" s="73"/>
      <c r="X34" s="73"/>
      <c r="Y34" s="73"/>
      <c r="Z34" s="95"/>
    </row>
    <row r="35" spans="1:26" ht="16" thickBot="1" x14ac:dyDescent="0.4">
      <c r="A35" s="29" t="s">
        <v>74</v>
      </c>
      <c r="B35" s="30"/>
      <c r="C35" s="30"/>
      <c r="D35" s="103">
        <v>405322</v>
      </c>
      <c r="I35" s="72" t="s">
        <v>75</v>
      </c>
      <c r="J35" s="38"/>
      <c r="K35" s="38"/>
      <c r="L35" s="38"/>
      <c r="M35" s="134"/>
      <c r="N35" s="135">
        <f>SUM(N33:N34)</f>
        <v>54497</v>
      </c>
      <c r="O35" s="94"/>
    </row>
    <row r="36" spans="1:26" ht="16.5" thickTop="1" thickBot="1" x14ac:dyDescent="0.4">
      <c r="A36" s="29" t="s">
        <v>76</v>
      </c>
      <c r="B36" s="30"/>
      <c r="C36" s="30"/>
      <c r="D36" s="89">
        <f>D34-D35</f>
        <v>180355</v>
      </c>
      <c r="I36" s="110"/>
      <c r="J36" s="111"/>
      <c r="K36" s="111"/>
      <c r="L36" s="111"/>
      <c r="M36" s="111"/>
      <c r="N36" s="112"/>
      <c r="O36" s="38"/>
    </row>
    <row r="37" spans="1:26" x14ac:dyDescent="0.35">
      <c r="A37" s="29" t="s">
        <v>77</v>
      </c>
      <c r="B37" s="30"/>
      <c r="C37" s="30"/>
      <c r="D37" s="89"/>
      <c r="I37" s="38"/>
      <c r="J37" s="136"/>
      <c r="K37" s="136"/>
      <c r="L37" s="136"/>
      <c r="M37" s="136"/>
      <c r="N37" s="136"/>
    </row>
    <row r="38" spans="1:26" x14ac:dyDescent="0.35">
      <c r="A38" s="137" t="s">
        <v>78</v>
      </c>
      <c r="B38" s="30"/>
      <c r="C38" s="30"/>
      <c r="D38" s="89">
        <v>123027</v>
      </c>
      <c r="I38" s="38"/>
      <c r="J38" s="136"/>
      <c r="K38" s="136"/>
      <c r="L38" s="136"/>
      <c r="M38" s="136"/>
      <c r="N38" s="136"/>
    </row>
    <row r="39" spans="1:26" x14ac:dyDescent="0.35">
      <c r="A39" s="137" t="s">
        <v>79</v>
      </c>
      <c r="B39" s="30"/>
      <c r="C39" s="30"/>
      <c r="D39" s="103">
        <v>8891</v>
      </c>
      <c r="I39" s="38"/>
      <c r="J39" s="136"/>
      <c r="K39" s="136"/>
      <c r="L39" s="136"/>
      <c r="M39" s="136"/>
      <c r="N39" s="136"/>
    </row>
    <row r="40" spans="1:26" x14ac:dyDescent="0.35">
      <c r="A40" s="29" t="s">
        <v>80</v>
      </c>
      <c r="B40" s="30"/>
      <c r="C40" s="30"/>
      <c r="D40" s="138">
        <f>D38+D39</f>
        <v>131918</v>
      </c>
      <c r="I40" s="38"/>
      <c r="J40" s="136"/>
      <c r="K40" s="136"/>
      <c r="L40" s="136"/>
      <c r="M40" s="136"/>
      <c r="N40" s="136"/>
    </row>
    <row r="41" spans="1:26" x14ac:dyDescent="0.35">
      <c r="A41" s="29" t="s">
        <v>81</v>
      </c>
      <c r="B41" s="30"/>
      <c r="C41" s="30"/>
      <c r="D41" s="89">
        <f>D36-D40</f>
        <v>48437</v>
      </c>
      <c r="I41" s="38"/>
      <c r="J41" s="136"/>
      <c r="K41" s="136"/>
      <c r="L41" s="136"/>
      <c r="M41" s="136"/>
      <c r="N41" s="136"/>
    </row>
    <row r="42" spans="1:26" x14ac:dyDescent="0.35">
      <c r="A42" s="137" t="s">
        <v>82</v>
      </c>
      <c r="B42" s="30"/>
      <c r="C42" s="30"/>
      <c r="D42" s="89">
        <v>2500</v>
      </c>
      <c r="I42" s="38"/>
      <c r="J42" s="136"/>
      <c r="K42" s="136"/>
      <c r="L42" s="136"/>
      <c r="M42" s="136"/>
      <c r="N42" s="136"/>
    </row>
    <row r="43" spans="1:26" x14ac:dyDescent="0.35">
      <c r="A43" s="137" t="s">
        <v>83</v>
      </c>
      <c r="B43" s="30"/>
      <c r="C43" s="30"/>
      <c r="D43" s="103">
        <v>860</v>
      </c>
      <c r="I43" s="38"/>
      <c r="J43" s="136"/>
      <c r="K43" s="136"/>
      <c r="L43" s="136"/>
      <c r="M43" s="136"/>
      <c r="N43" s="136"/>
    </row>
    <row r="44" spans="1:26" x14ac:dyDescent="0.35">
      <c r="A44" s="139" t="s">
        <v>84</v>
      </c>
      <c r="B44" s="140"/>
      <c r="C44" s="140"/>
      <c r="D44" s="141">
        <f>D41-D42+D43</f>
        <v>46797</v>
      </c>
      <c r="I44" s="38"/>
      <c r="J44" s="136"/>
      <c r="K44" s="136"/>
      <c r="L44" s="136"/>
      <c r="M44" s="136"/>
      <c r="N44" s="136"/>
    </row>
    <row r="45" spans="1:26" x14ac:dyDescent="0.35">
      <c r="A45" s="137" t="s">
        <v>85</v>
      </c>
      <c r="B45" s="30"/>
      <c r="C45" s="30"/>
      <c r="D45" s="103">
        <v>14055</v>
      </c>
      <c r="I45" s="38"/>
      <c r="J45" s="136"/>
      <c r="K45" s="136"/>
      <c r="L45" s="136"/>
      <c r="M45" s="136"/>
      <c r="N45" s="136"/>
    </row>
    <row r="46" spans="1:26" ht="16" thickBot="1" x14ac:dyDescent="0.4">
      <c r="A46" s="29" t="s">
        <v>86</v>
      </c>
      <c r="B46" s="30"/>
      <c r="C46" s="30"/>
      <c r="D46" s="142">
        <f>D44-D45</f>
        <v>32742</v>
      </c>
    </row>
    <row r="47" spans="1:26" ht="16.5" thickTop="1" thickBot="1" x14ac:dyDescent="0.4">
      <c r="A47" s="110"/>
      <c r="B47" s="111"/>
      <c r="C47" s="111"/>
      <c r="D47" s="112"/>
    </row>
    <row r="51" spans="4:4" x14ac:dyDescent="0.35">
      <c r="D51" s="144"/>
    </row>
  </sheetData>
  <mergeCells count="17">
    <mergeCell ref="A31:D31"/>
    <mergeCell ref="A32:D32"/>
    <mergeCell ref="W5:Z5"/>
    <mergeCell ref="Q7:T7"/>
    <mergeCell ref="Q14:T14"/>
    <mergeCell ref="Q23:T23"/>
    <mergeCell ref="Q29:T29"/>
    <mergeCell ref="A30:D30"/>
    <mergeCell ref="A1:E1"/>
    <mergeCell ref="F1:G2"/>
    <mergeCell ref="I1:N1"/>
    <mergeCell ref="A2:E2"/>
    <mergeCell ref="I2:N2"/>
    <mergeCell ref="A3:E3"/>
    <mergeCell ref="F3:F4"/>
    <mergeCell ref="G3:G4"/>
    <mergeCell ref="I3:N3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16FBF6E6E37447827B60E0C4C792C8" ma:contentTypeVersion="14" ma:contentTypeDescription="Create a new document." ma:contentTypeScope="" ma:versionID="7021e23df4dd7ba6e474718922029cb9">
  <xsd:schema xmlns:xsd="http://www.w3.org/2001/XMLSchema" xmlns:xs="http://www.w3.org/2001/XMLSchema" xmlns:p="http://schemas.microsoft.com/office/2006/metadata/properties" xmlns:ns3="a53cfe13-88a2-4d8a-921a-26acc93ffab7" xmlns:ns4="e3370fb0-917d-486d-8ec5-33c5248dbdec" targetNamespace="http://schemas.microsoft.com/office/2006/metadata/properties" ma:root="true" ma:fieldsID="2c1bcd713acd49c7d0b86ac80bb3140c" ns3:_="" ns4:_="">
    <xsd:import namespace="a53cfe13-88a2-4d8a-921a-26acc93ffab7"/>
    <xsd:import namespace="e3370fb0-917d-486d-8ec5-33c5248dbde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3cfe13-88a2-4d8a-921a-26acc93ffa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370fb0-917d-486d-8ec5-33c5248dbde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2F22910-FF15-4159-AAA2-319B0B80C0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3cfe13-88a2-4d8a-921a-26acc93ffab7"/>
    <ds:schemaRef ds:uri="e3370fb0-917d-486d-8ec5-33c5248dbd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68F64-C6F4-4909-A793-8A36C43B403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BB9C75-1E5B-4AF5-92BC-4230A22031E0}">
  <ds:schemaRefs>
    <ds:schemaRef ds:uri="e3370fb0-917d-486d-8ec5-33c5248dbdec"/>
    <ds:schemaRef ds:uri="http://purl.org/dc/dcmitype/"/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a53cfe13-88a2-4d8a-921a-26acc93ffab7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WildLuwak Blank 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Hanny Kusnadi</dc:creator>
  <cp:lastModifiedBy>Hanny Kusnadi</cp:lastModifiedBy>
  <dcterms:created xsi:type="dcterms:W3CDTF">2022-10-21T07:22:19Z</dcterms:created>
  <dcterms:modified xsi:type="dcterms:W3CDTF">2022-10-21T07:23:14Z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0x0101001916FBF6E6E37447827B60E0C4C792C8</vt:lpwstr>
  </property>
</Properties>
</file>