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Tempo\Downloads\"/>
    </mc:Choice>
  </mc:AlternateContent>
  <xr:revisionPtr revIDLastSave="0" documentId="13_ncr:1_{03C26E58-6F67-497E-BE7E-AA562356B0D3}" xr6:coauthVersionLast="47" xr6:coauthVersionMax="47" xr10:uidLastSave="{00000000-0000-0000-0000-000000000000}"/>
  <bookViews>
    <workbookView xWindow="-108" yWindow="-108" windowWidth="23256" windowHeight="12456" tabRatio="801" firstSheet="1" activeTab="1" xr2:uid="{00000000-000D-0000-FFFF-FFFF00000000}"/>
  </bookViews>
  <sheets>
    <sheet name="Hoja2" sheetId="6" state="hidden" r:id="rId1"/>
    <sheet name="J-A-S" sheetId="2" r:id="rId2"/>
    <sheet name="Hoja4" sheetId="46" state="hidden" r:id="rId3"/>
    <sheet name="IMPRIMIR" sheetId="13" state="hidden" r:id="rId4"/>
  </sheets>
  <definedNames>
    <definedName name="_xlnm._FilterDatabase" localSheetId="2" hidden="1">Hoja4!$A$1:$C$13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42" i="13" l="1"/>
  <c r="J41" i="13"/>
  <c r="J40" i="13"/>
  <c r="J39" i="13"/>
  <c r="J38" i="13"/>
  <c r="J37" i="13"/>
  <c r="J36" i="13"/>
  <c r="J35" i="13"/>
  <c r="J34" i="13"/>
  <c r="J33" i="13"/>
  <c r="J32" i="13"/>
  <c r="J31" i="13"/>
  <c r="J30" i="13"/>
  <c r="K28" i="13"/>
  <c r="D42" i="13"/>
  <c r="D41" i="13"/>
  <c r="D40" i="13"/>
  <c r="D39" i="13"/>
  <c r="D38" i="13"/>
  <c r="D37" i="13"/>
  <c r="D36" i="13"/>
  <c r="D35" i="13"/>
  <c r="D34" i="13"/>
  <c r="D33" i="13"/>
  <c r="D32" i="13"/>
  <c r="D31" i="13"/>
  <c r="D30" i="13"/>
  <c r="E28" i="13"/>
  <c r="J15" i="13"/>
  <c r="J14" i="13"/>
  <c r="J13" i="13"/>
  <c r="J12" i="13"/>
  <c r="J11" i="13"/>
  <c r="J10" i="13"/>
  <c r="J9" i="13"/>
  <c r="J8" i="13"/>
  <c r="J7" i="13"/>
  <c r="J6" i="13"/>
  <c r="J5" i="13"/>
  <c r="J4" i="13"/>
  <c r="J3" i="13"/>
  <c r="K1" i="13"/>
  <c r="D15" i="13"/>
  <c r="D14" i="13"/>
  <c r="D13" i="13"/>
  <c r="D12" i="13"/>
  <c r="D11" i="13"/>
  <c r="D10" i="13"/>
  <c r="D9" i="13"/>
  <c r="D8" i="13"/>
  <c r="D7" i="13"/>
  <c r="D6" i="13"/>
  <c r="D5" i="13"/>
  <c r="D4" i="13"/>
  <c r="D3" i="13"/>
  <c r="E1" i="13"/>
  <c r="D16" i="13" l="1"/>
  <c r="D21" i="13" s="1"/>
  <c r="D22" i="13" s="1"/>
  <c r="B22" i="13" s="1"/>
  <c r="C22" i="13" s="1"/>
  <c r="J16" i="13"/>
  <c r="J21" i="13" s="1"/>
  <c r="J22" i="13" s="1"/>
  <c r="H22" i="13" s="1"/>
  <c r="I22" i="13" s="1"/>
  <c r="J43" i="13"/>
  <c r="J50" i="13" s="1"/>
  <c r="D43" i="13"/>
  <c r="D45" i="13" s="1"/>
  <c r="J23" i="13"/>
  <c r="I23" i="13"/>
  <c r="C50" i="13" l="1"/>
  <c r="J44" i="13"/>
  <c r="D50" i="13"/>
  <c r="B47" i="13"/>
  <c r="C47" i="13" s="1"/>
  <c r="H47" i="13"/>
  <c r="I47" i="13" s="1"/>
  <c r="I48" i="13"/>
  <c r="J45" i="13"/>
  <c r="J48" i="13"/>
  <c r="J49" i="13" s="1"/>
  <c r="H49" i="13" s="1"/>
  <c r="I49" i="13" s="1"/>
  <c r="I50" i="13"/>
  <c r="D23" i="13"/>
  <c r="C23" i="13"/>
  <c r="D17" i="13"/>
  <c r="D25" i="13" s="1"/>
  <c r="B20" i="13"/>
  <c r="C20" i="13" s="1"/>
  <c r="D18" i="13"/>
  <c r="C21" i="13"/>
  <c r="J17" i="13"/>
  <c r="J25" i="13" s="1"/>
  <c r="I21" i="13"/>
  <c r="J18" i="13"/>
  <c r="H20" i="13"/>
  <c r="I20" i="13" s="1"/>
  <c r="D48" i="13"/>
  <c r="D49" i="13" s="1"/>
  <c r="B49" i="13" s="1"/>
  <c r="C49" i="13" s="1"/>
  <c r="C48" i="13"/>
  <c r="D44" i="13"/>
  <c r="B51" i="13" s="1"/>
  <c r="C51" i="13" s="1"/>
  <c r="J52" i="13"/>
  <c r="I52" i="13"/>
  <c r="H51" i="13"/>
  <c r="I51" i="13" s="1"/>
  <c r="D52" i="13" l="1"/>
  <c r="B24" i="13"/>
  <c r="C24" i="13" s="1"/>
  <c r="C52" i="13"/>
  <c r="C25" i="13"/>
  <c r="H24" i="13"/>
  <c r="I24" i="13" s="1"/>
  <c r="I25" i="13"/>
  <c r="C21" i="6" l="1"/>
  <c r="C29" i="6" s="1"/>
  <c r="C33" i="6" s="1"/>
  <c r="D33" i="6" s="1"/>
  <c r="M3" i="6"/>
  <c r="M11" i="6" s="1"/>
  <c r="M15" i="6" s="1"/>
  <c r="I45" i="6"/>
  <c r="I46" i="6" s="1"/>
  <c r="I54" i="6" s="1"/>
  <c r="I58" i="6" s="1"/>
  <c r="I63" i="6" s="1"/>
  <c r="J63" i="6" s="1"/>
  <c r="C44" i="6"/>
  <c r="C45" i="6" s="1"/>
  <c r="C53" i="6" s="1"/>
  <c r="C57" i="6" s="1"/>
  <c r="C62" i="6" s="1"/>
  <c r="D62" i="6" s="1"/>
  <c r="M20" i="6"/>
  <c r="M21" i="6" s="1"/>
  <c r="M29" i="6" s="1"/>
  <c r="H20" i="6"/>
  <c r="H21" i="6" s="1"/>
  <c r="H31" i="6" s="1"/>
  <c r="H34" i="6" s="1"/>
  <c r="I34" i="6" s="1"/>
  <c r="H2" i="6"/>
  <c r="H3" i="6" s="1"/>
  <c r="H12" i="6" s="1"/>
  <c r="H16" i="6" s="1"/>
  <c r="C2" i="6"/>
  <c r="C3" i="6" s="1"/>
  <c r="C11" i="6" s="1"/>
  <c r="C13" i="6" s="1"/>
  <c r="M14" i="6" l="1"/>
  <c r="N14" i="6" s="1"/>
  <c r="M13" i="6"/>
  <c r="N13" i="6" s="1"/>
  <c r="M12" i="6"/>
  <c r="N12" i="6" s="1"/>
  <c r="H13" i="6"/>
  <c r="I13" i="6" s="1"/>
  <c r="H14" i="6"/>
  <c r="I14" i="6" s="1"/>
  <c r="H15" i="6"/>
  <c r="I15" i="6" s="1"/>
  <c r="C12" i="6"/>
  <c r="D12" i="6" s="1"/>
  <c r="C15" i="6"/>
  <c r="D15" i="6" s="1"/>
  <c r="C14" i="6"/>
  <c r="D14" i="6" s="1"/>
  <c r="I16" i="6"/>
  <c r="M33" i="6"/>
  <c r="M38" i="6" s="1"/>
  <c r="N38" i="6" s="1"/>
  <c r="M31" i="6"/>
  <c r="M36" i="6" s="1"/>
  <c r="N36" i="6" s="1"/>
  <c r="H32" i="6"/>
  <c r="I32" i="6" s="1"/>
  <c r="H35" i="6"/>
  <c r="I35" i="6" s="1"/>
  <c r="C31" i="6"/>
  <c r="D31" i="6" s="1"/>
  <c r="C32" i="6"/>
  <c r="D32" i="6" s="1"/>
  <c r="N15" i="6"/>
  <c r="C30" i="6"/>
  <c r="D30" i="6" s="1"/>
  <c r="I55" i="6"/>
  <c r="I60" i="6" s="1"/>
  <c r="J60" i="6" s="1"/>
  <c r="C54" i="6"/>
  <c r="C59" i="6" s="1"/>
  <c r="D59" i="6" s="1"/>
  <c r="C55" i="6"/>
  <c r="C60" i="6" s="1"/>
  <c r="D60" i="6" s="1"/>
  <c r="C56" i="6"/>
  <c r="C61" i="6" s="1"/>
  <c r="D61" i="6" s="1"/>
  <c r="D13" i="6"/>
  <c r="M32" i="6"/>
  <c r="M37" i="6" s="1"/>
  <c r="N37" i="6" s="1"/>
  <c r="M30" i="6"/>
  <c r="M35" i="6" s="1"/>
  <c r="N35" i="6" s="1"/>
  <c r="H33" i="6"/>
  <c r="I33" i="6" s="1"/>
  <c r="I56" i="6"/>
  <c r="I61" i="6" s="1"/>
  <c r="J61" i="6" s="1"/>
  <c r="I57" i="6"/>
  <c r="I62" i="6" s="1"/>
  <c r="J62" i="6" s="1"/>
  <c r="N17" i="6" l="1"/>
  <c r="D40" i="6"/>
  <c r="D17" i="6"/>
  <c r="I40" i="6"/>
  <c r="N40" i="6"/>
  <c r="I17" i="6"/>
  <c r="D64" i="6"/>
  <c r="J65" i="6"/>
</calcChain>
</file>

<file path=xl/sharedStrings.xml><?xml version="1.0" encoding="utf-8"?>
<sst xmlns="http://schemas.openxmlformats.org/spreadsheetml/2006/main" count="292" uniqueCount="78">
  <si>
    <t>DETALLE:</t>
  </si>
  <si>
    <t>MATERIAL</t>
  </si>
  <si>
    <t>CONSUMO</t>
  </si>
  <si>
    <t>COSTO</t>
  </si>
  <si>
    <t>$ MAT PRIMA</t>
  </si>
  <si>
    <t>INSTRUCCIONES</t>
  </si>
  <si>
    <t>ETIQUETA</t>
  </si>
  <si>
    <t>HILO</t>
  </si>
  <si>
    <t>MOD</t>
  </si>
  <si>
    <t>PVP</t>
  </si>
  <si>
    <t xml:space="preserve">$ </t>
  </si>
  <si>
    <t>MARGEN %</t>
  </si>
  <si>
    <t>PVP FASHION</t>
  </si>
  <si>
    <t>PVP AERO DEP</t>
  </si>
  <si>
    <t>PVP COLOMBIA</t>
  </si>
  <si>
    <t>TEXTIL</t>
  </si>
  <si>
    <t>FT %</t>
  </si>
  <si>
    <t>REF</t>
  </si>
  <si>
    <t>PIQUE 30/1  52/48</t>
  </si>
  <si>
    <t>PIQUE LYCRA 30/1  52/48</t>
  </si>
  <si>
    <t>JERSEY 24/1  52/48</t>
  </si>
  <si>
    <t>MATERIA PRIMA</t>
  </si>
  <si>
    <t>TEJIDO</t>
  </si>
  <si>
    <t>MERMA 8%</t>
  </si>
  <si>
    <t>MERMA 10%</t>
  </si>
  <si>
    <t>TINTURADO</t>
  </si>
  <si>
    <t>BLANCO</t>
  </si>
  <si>
    <t>LYCRA 30 SPANDEX</t>
  </si>
  <si>
    <t>COLORES CLAROS</t>
  </si>
  <si>
    <t>COLORES MEDIOS</t>
  </si>
  <si>
    <t>COLORES OSCUROS</t>
  </si>
  <si>
    <t>LLUCK</t>
  </si>
  <si>
    <t>SEG. PROD.</t>
  </si>
  <si>
    <t>PIQUE</t>
  </si>
  <si>
    <t>C. BLANCOS</t>
  </si>
  <si>
    <t xml:space="preserve">JERSEY </t>
  </si>
  <si>
    <t>C. CLAROS</t>
  </si>
  <si>
    <t>PIQUE LYCRA</t>
  </si>
  <si>
    <t xml:space="preserve">C. MEDIOS </t>
  </si>
  <si>
    <t>C. OSCUROS</t>
  </si>
  <si>
    <t>PROM</t>
  </si>
  <si>
    <t>JERSEY 20/1  100%</t>
  </si>
  <si>
    <t>JERSEY LYCRA 30/1  52/48</t>
  </si>
  <si>
    <t>FLEECE 24/1  52/48</t>
  </si>
  <si>
    <t>LYCRA 20 SPANDEX</t>
  </si>
  <si>
    <t>TERMOFIJACIÓN</t>
  </si>
  <si>
    <t>JERSEY  ALG</t>
  </si>
  <si>
    <t>TERRY</t>
  </si>
  <si>
    <t xml:space="preserve">JERSEY LYCRA </t>
  </si>
  <si>
    <t>PERCHADO 0,90</t>
  </si>
  <si>
    <t>normal</t>
  </si>
  <si>
    <t>pesado</t>
  </si>
  <si>
    <t>ELASTICO</t>
  </si>
  <si>
    <t>Hilo 24/1</t>
  </si>
  <si>
    <t>hilo 30/1</t>
  </si>
  <si>
    <t>BARILOCHE</t>
  </si>
  <si>
    <t>LVADO</t>
  </si>
  <si>
    <t>BAVIERA</t>
  </si>
  <si>
    <t>GRANADA</t>
  </si>
  <si>
    <t>CAMISAS MUJER</t>
  </si>
  <si>
    <t>CAMISAS HOMBRE</t>
  </si>
  <si>
    <t>POLO MUJER</t>
  </si>
  <si>
    <t>POLO HOMBRE</t>
  </si>
  <si>
    <t>HENLEY MUJER</t>
  </si>
  <si>
    <t>FITS MUJER</t>
  </si>
  <si>
    <t>INDIGO</t>
  </si>
  <si>
    <t>STILO</t>
  </si>
  <si>
    <t>FOTO</t>
  </si>
  <si>
    <t>DATO</t>
  </si>
  <si>
    <t>NO ESTA HECHA</t>
  </si>
  <si>
    <t>NO ESTA HECHO</t>
  </si>
  <si>
    <t>SOLO ESTAMPADO 14,99</t>
  </si>
  <si>
    <t>SOLO ESTAMPADO 14,3</t>
  </si>
  <si>
    <t>4465-4467-4501</t>
  </si>
  <si>
    <t>5,6, PRENDAS EN ALG Y LAVADO</t>
  </si>
  <si>
    <t>TELA EXTERNA, 9,2</t>
  </si>
  <si>
    <t>11,3, SON PRENDAS CON MUCHA CONFECCION</t>
  </si>
  <si>
    <t>13,5 TIENE MAS MINUTOS DE CONFECCION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</si>
</sst>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 &quot;$&quot;* #,##0.00_ ;_ &quot;$&quot;* \-#,##0.00_ ;_ &quot;$&quot;* &quot;-&quot;??_ ;_ @_ 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Aptos Display"/>
      <family val="2"/>
    </font>
    <font>
      <b/>
      <sz val="11"/>
      <color theme="4" tint="-0.499984740745262"/>
      <name val="Aptos Display"/>
      <family val="2"/>
    </font>
    <font>
      <sz val="11"/>
      <color theme="1"/>
      <name val="Aptos Display"/>
      <family val="2"/>
    </font>
    <font>
      <b/>
      <sz val="11"/>
      <color theme="8" tint="-0.249977111117893"/>
      <name val="Aptos Display"/>
      <family val="2"/>
    </font>
    <font>
      <b/>
      <sz val="11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E39D9D"/>
        <bgColor indexed="64"/>
      </patternFill>
    </fill>
    <fill>
      <patternFill patternType="solid">
        <fgColor theme="4" tint="0.59999389629810485"/>
        <bgColor indexed="64"/>
      </patternFill>
    </fill>
  </fills>
  <borders count="26">
    <border>
      <left/>
      <right/>
      <top/>
      <bottom/>
      <diagonal/>
    </border>
    <border>
      <left/>
      <right style="thin">
        <color theme="4" tint="0.39997558519241921"/>
      </right>
      <top/>
      <bottom style="thin">
        <color theme="4" tint="0.39997558519241921"/>
      </bottom>
      <diagonal/>
    </border>
    <border>
      <left style="thin">
        <color theme="4" tint="0.39997558519241921"/>
      </left>
      <right/>
      <top/>
      <bottom/>
      <diagonal/>
    </border>
    <border>
      <left/>
      <right style="thin">
        <color theme="4" tint="0.39997558519241921"/>
      </right>
      <top/>
      <bottom/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 style="thin">
        <color theme="4" tint="0.39997558519241921"/>
      </right>
      <top/>
      <bottom/>
      <diagonal/>
    </border>
    <border>
      <left/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 style="thin">
        <color theme="4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/>
      </bottom>
      <diagonal/>
    </border>
    <border>
      <left/>
      <right/>
      <top style="thin">
        <color theme="4"/>
      </top>
      <bottom style="thin">
        <color theme="4"/>
      </bottom>
      <diagonal/>
    </border>
    <border>
      <left/>
      <right/>
      <top style="thin">
        <color theme="4"/>
      </top>
      <bottom/>
      <diagonal/>
    </border>
    <border>
      <left style="thin">
        <color theme="4"/>
      </left>
      <right style="thin">
        <color theme="4"/>
      </right>
      <top style="thin">
        <color theme="4"/>
      </top>
      <bottom/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 style="thin">
        <color theme="4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 style="thin">
        <color theme="4"/>
      </left>
      <right style="thin">
        <color theme="4"/>
      </right>
      <top/>
      <bottom/>
      <diagonal/>
    </border>
    <border>
      <left style="thin">
        <color theme="4"/>
      </left>
      <right style="thin">
        <color theme="4"/>
      </right>
      <top/>
      <bottom style="thin">
        <color theme="4"/>
      </bottom>
      <diagonal/>
    </border>
    <border>
      <left style="thin">
        <color rgb="FF00B0F0"/>
      </left>
      <right style="thin">
        <color theme="4"/>
      </right>
      <top style="thin">
        <color theme="4"/>
      </top>
      <bottom/>
      <diagonal/>
    </border>
    <border>
      <left style="thin">
        <color rgb="FF00B0F0"/>
      </left>
      <right style="thin">
        <color theme="4"/>
      </right>
      <top/>
      <bottom style="thin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66">
    <xf numFmtId="0" fontId="0" fillId="0" borderId="0" xfId="0"/>
    <xf numFmtId="0" fontId="2" fillId="0" borderId="1" xfId="0" applyFont="1" applyBorder="1"/>
    <xf numFmtId="0" fontId="3" fillId="2" borderId="0" xfId="0" applyFont="1" applyFill="1" applyAlignment="1">
      <alignment horizontal="center" vertical="center"/>
    </xf>
    <xf numFmtId="0" fontId="2" fillId="3" borderId="3" xfId="0" applyFont="1" applyFill="1" applyBorder="1"/>
    <xf numFmtId="0" fontId="2" fillId="3" borderId="0" xfId="0" applyFont="1" applyFill="1"/>
    <xf numFmtId="44" fontId="2" fillId="3" borderId="4" xfId="1" applyFont="1" applyFill="1" applyBorder="1"/>
    <xf numFmtId="44" fontId="2" fillId="3" borderId="5" xfId="1" applyFont="1" applyFill="1" applyBorder="1"/>
    <xf numFmtId="0" fontId="4" fillId="0" borderId="6" xfId="0" applyFont="1" applyBorder="1"/>
    <xf numFmtId="0" fontId="4" fillId="0" borderId="7" xfId="0" applyFont="1" applyBorder="1"/>
    <xf numFmtId="44" fontId="4" fillId="0" borderId="8" xfId="1" applyFont="1" applyBorder="1"/>
    <xf numFmtId="44" fontId="4" fillId="0" borderId="6" xfId="1" applyFont="1" applyBorder="1"/>
    <xf numFmtId="0" fontId="4" fillId="0" borderId="3" xfId="0" applyFont="1" applyBorder="1"/>
    <xf numFmtId="0" fontId="4" fillId="0" borderId="4" xfId="0" applyFont="1" applyBorder="1"/>
    <xf numFmtId="0" fontId="2" fillId="0" borderId="10" xfId="0" applyFont="1" applyBorder="1"/>
    <xf numFmtId="44" fontId="2" fillId="0" borderId="11" xfId="1" applyFont="1" applyBorder="1"/>
    <xf numFmtId="9" fontId="2" fillId="4" borderId="0" xfId="0" applyNumberFormat="1" applyFont="1" applyFill="1" applyAlignment="1">
      <alignment horizontal="center"/>
    </xf>
    <xf numFmtId="0" fontId="2" fillId="0" borderId="13" xfId="0" applyFont="1" applyBorder="1" applyAlignment="1">
      <alignment horizontal="center"/>
    </xf>
    <xf numFmtId="9" fontId="2" fillId="8" borderId="15" xfId="2" applyFont="1" applyFill="1" applyBorder="1"/>
    <xf numFmtId="44" fontId="4" fillId="0" borderId="0" xfId="1" applyFont="1" applyBorder="1"/>
    <xf numFmtId="0" fontId="2" fillId="0" borderId="17" xfId="0" applyFont="1" applyBorder="1" applyAlignment="1">
      <alignment horizontal="center"/>
    </xf>
    <xf numFmtId="0" fontId="2" fillId="5" borderId="13" xfId="0" applyFont="1" applyFill="1" applyBorder="1" applyAlignment="1">
      <alignment horizontal="center"/>
    </xf>
    <xf numFmtId="0" fontId="2" fillId="5" borderId="14" xfId="0" applyFont="1" applyFill="1" applyBorder="1" applyAlignment="1">
      <alignment horizontal="center"/>
    </xf>
    <xf numFmtId="44" fontId="2" fillId="5" borderId="14" xfId="1" applyFont="1" applyFill="1" applyBorder="1"/>
    <xf numFmtId="44" fontId="4" fillId="7" borderId="15" xfId="1" applyFont="1" applyFill="1" applyBorder="1"/>
    <xf numFmtId="44" fontId="4" fillId="7" borderId="16" xfId="1" applyFont="1" applyFill="1" applyBorder="1"/>
    <xf numFmtId="9" fontId="2" fillId="7" borderId="15" xfId="2" applyFont="1" applyFill="1" applyBorder="1"/>
    <xf numFmtId="44" fontId="4" fillId="8" borderId="15" xfId="1" applyFont="1" applyFill="1" applyBorder="1"/>
    <xf numFmtId="44" fontId="4" fillId="0" borderId="16" xfId="1" applyFont="1" applyBorder="1"/>
    <xf numFmtId="9" fontId="4" fillId="0" borderId="16" xfId="2" applyFont="1" applyBorder="1"/>
    <xf numFmtId="44" fontId="4" fillId="6" borderId="16" xfId="1" applyFont="1" applyFill="1" applyBorder="1"/>
    <xf numFmtId="9" fontId="4" fillId="6" borderId="16" xfId="2" applyFont="1" applyFill="1" applyBorder="1"/>
    <xf numFmtId="0" fontId="2" fillId="0" borderId="12" xfId="0" applyFont="1" applyBorder="1" applyAlignment="1">
      <alignment horizontal="center"/>
    </xf>
    <xf numFmtId="0" fontId="4" fillId="0" borderId="18" xfId="0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9" fontId="6" fillId="9" borderId="0" xfId="2" applyFont="1" applyFill="1" applyBorder="1" applyAlignment="1">
      <alignment horizontal="center"/>
    </xf>
    <xf numFmtId="0" fontId="0" fillId="0" borderId="22" xfId="0" applyBorder="1"/>
    <xf numFmtId="2" fontId="0" fillId="0" borderId="0" xfId="0" applyNumberFormat="1"/>
    <xf numFmtId="2" fontId="0" fillId="0" borderId="22" xfId="0" applyNumberFormat="1" applyBorder="1"/>
    <xf numFmtId="44" fontId="0" fillId="0" borderId="0" xfId="1" applyFont="1" applyBorder="1"/>
    <xf numFmtId="44" fontId="6" fillId="9" borderId="0" xfId="1" applyFont="1" applyFill="1"/>
    <xf numFmtId="44" fontId="6" fillId="9" borderId="0" xfId="1" applyFont="1" applyFill="1" applyBorder="1" applyAlignment="1">
      <alignment horizontal="center" vertical="center"/>
    </xf>
    <xf numFmtId="44" fontId="6" fillId="9" borderId="0" xfId="1" applyFont="1" applyFill="1" applyBorder="1"/>
    <xf numFmtId="44" fontId="0" fillId="0" borderId="0" xfId="1" applyFont="1"/>
    <xf numFmtId="44" fontId="0" fillId="0" borderId="6" xfId="1" applyFont="1" applyBorder="1"/>
    <xf numFmtId="0" fontId="4" fillId="0" borderId="0" xfId="0" applyFont="1" applyAlignment="1">
      <alignment horizontal="center" vertical="center"/>
    </xf>
    <xf numFmtId="0" fontId="0" fillId="0" borderId="22" xfId="0" applyBorder="1" applyAlignment="1">
      <alignment horizontal="center"/>
    </xf>
    <xf numFmtId="0" fontId="0" fillId="0" borderId="0" xfId="0" applyAlignment="1">
      <alignment horizontal="center"/>
    </xf>
    <xf numFmtId="44" fontId="6" fillId="9" borderId="0" xfId="1" applyFont="1" applyFill="1" applyAlignment="1">
      <alignment horizontal="center"/>
    </xf>
    <xf numFmtId="0" fontId="0" fillId="10" borderId="0" xfId="0" applyFill="1"/>
    <xf numFmtId="0" fontId="0" fillId="11" borderId="0" xfId="0" applyFill="1"/>
    <xf numFmtId="0" fontId="0" fillId="0" borderId="22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top"/>
    </xf>
    <xf numFmtId="0" fontId="5" fillId="0" borderId="0" xfId="0" applyFont="1" applyAlignment="1">
      <alignment horizontal="center" vertical="top"/>
    </xf>
    <xf numFmtId="0" fontId="3" fillId="2" borderId="2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0" fillId="0" borderId="22" xfId="0" applyBorder="1" applyAlignment="1">
      <alignment horizontal="center" vertical="center"/>
    </xf>
    <xf numFmtId="0" fontId="0" fillId="0" borderId="22" xfId="0" applyBorder="1" applyAlignment="1">
      <alignment horizontal="center" vertical="center" wrapText="1"/>
    </xf>
    <xf numFmtId="0" fontId="6" fillId="9" borderId="22" xfId="0" applyFont="1" applyFill="1" applyBorder="1" applyAlignment="1">
      <alignment horizontal="center"/>
    </xf>
    <xf numFmtId="0" fontId="0" fillId="0" borderId="23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</cellXfs>
  <cellStyles count="3">
    <cellStyle name="Moneda" xfId="1" builtinId="4"/>
    <cellStyle name="Normal" xfId="0" builtinId="0"/>
    <cellStyle name="Porcentaje" xfId="2" builtinId="5"/>
  </cellStyles>
  <dxfs count="0"/>
  <tableStyles count="0" defaultTableStyle="TableStyleMedium2" defaultPivotStyle="PivotStyleLight16"/>
  <colors>
    <mruColors>
      <color rgb="FFE39D9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9" Type="http://schemas.openxmlformats.org/officeDocument/2006/relationships/image" Target="../media/image39.png"/><Relationship Id="rId21" Type="http://schemas.openxmlformats.org/officeDocument/2006/relationships/image" Target="../media/image21.png"/><Relationship Id="rId34" Type="http://schemas.openxmlformats.org/officeDocument/2006/relationships/image" Target="../media/image34.png"/><Relationship Id="rId42" Type="http://schemas.openxmlformats.org/officeDocument/2006/relationships/image" Target="../media/image42.png"/><Relationship Id="rId47" Type="http://schemas.openxmlformats.org/officeDocument/2006/relationships/image" Target="../media/image47.png"/><Relationship Id="rId50" Type="http://schemas.openxmlformats.org/officeDocument/2006/relationships/image" Target="../media/image50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9" Type="http://schemas.openxmlformats.org/officeDocument/2006/relationships/image" Target="../media/image29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32" Type="http://schemas.openxmlformats.org/officeDocument/2006/relationships/image" Target="../media/image32.png"/><Relationship Id="rId37" Type="http://schemas.openxmlformats.org/officeDocument/2006/relationships/image" Target="../media/image37.png"/><Relationship Id="rId40" Type="http://schemas.openxmlformats.org/officeDocument/2006/relationships/image" Target="../media/image40.png"/><Relationship Id="rId45" Type="http://schemas.openxmlformats.org/officeDocument/2006/relationships/image" Target="../media/image45.png"/><Relationship Id="rId53" Type="http://schemas.openxmlformats.org/officeDocument/2006/relationships/image" Target="../media/image53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31" Type="http://schemas.openxmlformats.org/officeDocument/2006/relationships/image" Target="../media/image31.png"/><Relationship Id="rId44" Type="http://schemas.openxmlformats.org/officeDocument/2006/relationships/image" Target="../media/image44.png"/><Relationship Id="rId52" Type="http://schemas.openxmlformats.org/officeDocument/2006/relationships/image" Target="../media/image52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30" Type="http://schemas.openxmlformats.org/officeDocument/2006/relationships/image" Target="../media/image30.png"/><Relationship Id="rId35" Type="http://schemas.openxmlformats.org/officeDocument/2006/relationships/image" Target="../media/image35.png"/><Relationship Id="rId43" Type="http://schemas.openxmlformats.org/officeDocument/2006/relationships/image" Target="../media/image43.png"/><Relationship Id="rId48" Type="http://schemas.openxmlformats.org/officeDocument/2006/relationships/image" Target="../media/image48.png"/><Relationship Id="rId8" Type="http://schemas.openxmlformats.org/officeDocument/2006/relationships/image" Target="../media/image8.png"/><Relationship Id="rId51" Type="http://schemas.openxmlformats.org/officeDocument/2006/relationships/image" Target="../media/image51.png"/><Relationship Id="rId3" Type="http://schemas.openxmlformats.org/officeDocument/2006/relationships/image" Target="../media/image3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38" Type="http://schemas.openxmlformats.org/officeDocument/2006/relationships/image" Target="../media/image38.png"/><Relationship Id="rId46" Type="http://schemas.openxmlformats.org/officeDocument/2006/relationships/image" Target="../media/image46.png"/><Relationship Id="rId20" Type="http://schemas.openxmlformats.org/officeDocument/2006/relationships/image" Target="../media/image20.png"/><Relationship Id="rId41" Type="http://schemas.openxmlformats.org/officeDocument/2006/relationships/image" Target="../media/image41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36" Type="http://schemas.openxmlformats.org/officeDocument/2006/relationships/image" Target="../media/image36.png"/><Relationship Id="rId49" Type="http://schemas.openxmlformats.org/officeDocument/2006/relationships/image" Target="../media/image49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61.png"/><Relationship Id="rId13" Type="http://schemas.openxmlformats.org/officeDocument/2006/relationships/image" Target="../media/image66.png"/><Relationship Id="rId18" Type="http://schemas.openxmlformats.org/officeDocument/2006/relationships/image" Target="../media/image71.png"/><Relationship Id="rId3" Type="http://schemas.openxmlformats.org/officeDocument/2006/relationships/image" Target="../media/image56.png"/><Relationship Id="rId21" Type="http://schemas.openxmlformats.org/officeDocument/2006/relationships/image" Target="../media/image74.png"/><Relationship Id="rId7" Type="http://schemas.openxmlformats.org/officeDocument/2006/relationships/image" Target="../media/image60.png"/><Relationship Id="rId12" Type="http://schemas.openxmlformats.org/officeDocument/2006/relationships/image" Target="../media/image65.png"/><Relationship Id="rId17" Type="http://schemas.openxmlformats.org/officeDocument/2006/relationships/image" Target="../media/image70.png"/><Relationship Id="rId2" Type="http://schemas.openxmlformats.org/officeDocument/2006/relationships/image" Target="../media/image55.png"/><Relationship Id="rId16" Type="http://schemas.openxmlformats.org/officeDocument/2006/relationships/image" Target="../media/image69.png"/><Relationship Id="rId20" Type="http://schemas.openxmlformats.org/officeDocument/2006/relationships/image" Target="../media/image73.png"/><Relationship Id="rId1" Type="http://schemas.openxmlformats.org/officeDocument/2006/relationships/image" Target="../media/image54.png"/><Relationship Id="rId6" Type="http://schemas.openxmlformats.org/officeDocument/2006/relationships/image" Target="../media/image59.png"/><Relationship Id="rId11" Type="http://schemas.openxmlformats.org/officeDocument/2006/relationships/image" Target="../media/image64.png"/><Relationship Id="rId24" Type="http://schemas.openxmlformats.org/officeDocument/2006/relationships/image" Target="../media/image77.png"/><Relationship Id="rId5" Type="http://schemas.openxmlformats.org/officeDocument/2006/relationships/image" Target="../media/image58.png"/><Relationship Id="rId15" Type="http://schemas.openxmlformats.org/officeDocument/2006/relationships/image" Target="../media/image68.png"/><Relationship Id="rId23" Type="http://schemas.openxmlformats.org/officeDocument/2006/relationships/image" Target="../media/image76.png"/><Relationship Id="rId10" Type="http://schemas.openxmlformats.org/officeDocument/2006/relationships/image" Target="../media/image63.png"/><Relationship Id="rId19" Type="http://schemas.openxmlformats.org/officeDocument/2006/relationships/image" Target="../media/image72.png"/><Relationship Id="rId4" Type="http://schemas.openxmlformats.org/officeDocument/2006/relationships/image" Target="../media/image57.png"/><Relationship Id="rId9" Type="http://schemas.openxmlformats.org/officeDocument/2006/relationships/image" Target="../media/image62.png"/><Relationship Id="rId14" Type="http://schemas.openxmlformats.org/officeDocument/2006/relationships/image" Target="../media/image67.png"/><Relationship Id="rId22" Type="http://schemas.openxmlformats.org/officeDocument/2006/relationships/image" Target="../media/image75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80.png"/><Relationship Id="rId2" Type="http://schemas.openxmlformats.org/officeDocument/2006/relationships/image" Target="../media/image79.png"/><Relationship Id="rId1" Type="http://schemas.openxmlformats.org/officeDocument/2006/relationships/image" Target="../media/image78.png"/><Relationship Id="rId4" Type="http://schemas.openxmlformats.org/officeDocument/2006/relationships/image" Target="../media/image8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186417</xdr:colOff>
      <xdr:row>3</xdr:row>
      <xdr:rowOff>42182</xdr:rowOff>
    </xdr:from>
    <xdr:to>
      <xdr:col>0</xdr:col>
      <xdr:colOff>3815949</xdr:colOff>
      <xdr:row>22</xdr:row>
      <xdr:rowOff>4582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6417" y="613682"/>
          <a:ext cx="3629532" cy="3581900"/>
        </a:xfrm>
        <a:prstGeom prst="rect">
          <a:avLst/>
        </a:prstGeom>
      </xdr:spPr>
    </xdr:pic>
    <xdr:clientData/>
  </xdr:twoCellAnchor>
  <xdr:twoCellAnchor editAs="oneCell">
    <xdr:from>
      <xdr:col>0</xdr:col>
      <xdr:colOff>346363</xdr:colOff>
      <xdr:row>38</xdr:row>
      <xdr:rowOff>13856</xdr:rowOff>
    </xdr:from>
    <xdr:to>
      <xdr:col>1</xdr:col>
      <xdr:colOff>12690</xdr:colOff>
      <xdr:row>55</xdr:row>
      <xdr:rowOff>177141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r="5503" b="4048"/>
        <a:stretch>
          <a:fillRect/>
        </a:stretch>
      </xdr:blipFill>
      <xdr:spPr>
        <a:xfrm>
          <a:off x="346363" y="6858001"/>
          <a:ext cx="4076402" cy="3225140"/>
        </a:xfrm>
        <a:prstGeom prst="rect">
          <a:avLst/>
        </a:prstGeom>
      </xdr:spPr>
    </xdr:pic>
    <xdr:clientData/>
  </xdr:twoCellAnchor>
  <xdr:twoCellAnchor editAs="oneCell">
    <xdr:from>
      <xdr:col>0</xdr:col>
      <xdr:colOff>176893</xdr:colOff>
      <xdr:row>919</xdr:row>
      <xdr:rowOff>13608</xdr:rowOff>
    </xdr:from>
    <xdr:to>
      <xdr:col>0</xdr:col>
      <xdr:colOff>4245429</xdr:colOff>
      <xdr:row>937</xdr:row>
      <xdr:rowOff>156225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76893" y="10681608"/>
          <a:ext cx="4068536" cy="3571616"/>
        </a:xfrm>
        <a:prstGeom prst="rect">
          <a:avLst/>
        </a:prstGeom>
      </xdr:spPr>
    </xdr:pic>
    <xdr:clientData/>
  </xdr:twoCellAnchor>
  <xdr:twoCellAnchor editAs="oneCell">
    <xdr:from>
      <xdr:col>0</xdr:col>
      <xdr:colOff>353785</xdr:colOff>
      <xdr:row>82</xdr:row>
      <xdr:rowOff>176893</xdr:rowOff>
    </xdr:from>
    <xdr:to>
      <xdr:col>0</xdr:col>
      <xdr:colOff>4107159</xdr:colOff>
      <xdr:row>102</xdr:row>
      <xdr:rowOff>139319</xdr:rowOff>
    </xdr:to>
    <xdr:pic>
      <xdr:nvPicPr>
        <xdr:cNvPr id="35" name="Imagen 34">
          <a:extLst>
            <a:ext uri="{FF2B5EF4-FFF2-40B4-BE49-F238E27FC236}">
              <a16:creationId xmlns:a16="http://schemas.microsoft.com/office/drawing/2014/main" id="{00000000-0008-0000-0300-00002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53785" y="11035393"/>
          <a:ext cx="3753374" cy="3772426"/>
        </a:xfrm>
        <a:prstGeom prst="rect">
          <a:avLst/>
        </a:prstGeom>
      </xdr:spPr>
    </xdr:pic>
    <xdr:clientData/>
  </xdr:twoCellAnchor>
  <xdr:twoCellAnchor editAs="oneCell">
    <xdr:from>
      <xdr:col>0</xdr:col>
      <xdr:colOff>272143</xdr:colOff>
      <xdr:row>164</xdr:row>
      <xdr:rowOff>163285</xdr:rowOff>
    </xdr:from>
    <xdr:to>
      <xdr:col>0</xdr:col>
      <xdr:colOff>4006464</xdr:colOff>
      <xdr:row>184</xdr:row>
      <xdr:rowOff>154289</xdr:rowOff>
    </xdr:to>
    <xdr:pic>
      <xdr:nvPicPr>
        <xdr:cNvPr id="43" name="Imagen 42">
          <a:extLst>
            <a:ext uri="{FF2B5EF4-FFF2-40B4-BE49-F238E27FC236}">
              <a16:creationId xmlns:a16="http://schemas.microsoft.com/office/drawing/2014/main" id="{00000000-0008-0000-0300-00002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2143" y="15784285"/>
          <a:ext cx="3734321" cy="3801005"/>
        </a:xfrm>
        <a:prstGeom prst="rect">
          <a:avLst/>
        </a:prstGeom>
      </xdr:spPr>
    </xdr:pic>
    <xdr:clientData/>
  </xdr:twoCellAnchor>
  <xdr:twoCellAnchor editAs="oneCell">
    <xdr:from>
      <xdr:col>0</xdr:col>
      <xdr:colOff>204107</xdr:colOff>
      <xdr:row>106</xdr:row>
      <xdr:rowOff>108857</xdr:rowOff>
    </xdr:from>
    <xdr:to>
      <xdr:col>0</xdr:col>
      <xdr:colOff>3957481</xdr:colOff>
      <xdr:row>126</xdr:row>
      <xdr:rowOff>71284</xdr:rowOff>
    </xdr:to>
    <xdr:pic>
      <xdr:nvPicPr>
        <xdr:cNvPr id="59" name="Imagen 58">
          <a:extLst>
            <a:ext uri="{FF2B5EF4-FFF2-40B4-BE49-F238E27FC236}">
              <a16:creationId xmlns:a16="http://schemas.microsoft.com/office/drawing/2014/main" id="{00000000-0008-0000-0300-00003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04107" y="15539357"/>
          <a:ext cx="3753374" cy="3772426"/>
        </a:xfrm>
        <a:prstGeom prst="rect">
          <a:avLst/>
        </a:prstGeom>
      </xdr:spPr>
    </xdr:pic>
    <xdr:clientData/>
  </xdr:twoCellAnchor>
  <xdr:twoCellAnchor editAs="oneCell">
    <xdr:from>
      <xdr:col>0</xdr:col>
      <xdr:colOff>326572</xdr:colOff>
      <xdr:row>613</xdr:row>
      <xdr:rowOff>95250</xdr:rowOff>
    </xdr:from>
    <xdr:to>
      <xdr:col>0</xdr:col>
      <xdr:colOff>3946577</xdr:colOff>
      <xdr:row>633</xdr:row>
      <xdr:rowOff>48149</xdr:rowOff>
    </xdr:to>
    <xdr:pic>
      <xdr:nvPicPr>
        <xdr:cNvPr id="80" name="Imagen 79">
          <a:extLst>
            <a:ext uri="{FF2B5EF4-FFF2-40B4-BE49-F238E27FC236}">
              <a16:creationId xmlns:a16="http://schemas.microsoft.com/office/drawing/2014/main" id="{00000000-0008-0000-0300-00005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26572" y="26765250"/>
          <a:ext cx="3620005" cy="3762900"/>
        </a:xfrm>
        <a:prstGeom prst="rect">
          <a:avLst/>
        </a:prstGeom>
      </xdr:spPr>
    </xdr:pic>
    <xdr:clientData/>
  </xdr:twoCellAnchor>
  <xdr:twoCellAnchor editAs="oneCell">
    <xdr:from>
      <xdr:col>0</xdr:col>
      <xdr:colOff>108858</xdr:colOff>
      <xdr:row>194</xdr:row>
      <xdr:rowOff>136072</xdr:rowOff>
    </xdr:from>
    <xdr:to>
      <xdr:col>0</xdr:col>
      <xdr:colOff>4271864</xdr:colOff>
      <xdr:row>213</xdr:row>
      <xdr:rowOff>50841</xdr:rowOff>
    </xdr:to>
    <xdr:pic>
      <xdr:nvPicPr>
        <xdr:cNvPr id="87" name="Imagen 86">
          <a:extLst>
            <a:ext uri="{FF2B5EF4-FFF2-40B4-BE49-F238E27FC236}">
              <a16:creationId xmlns:a16="http://schemas.microsoft.com/office/drawing/2014/main" id="{00000000-0008-0000-0300-00005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8858" y="26996572"/>
          <a:ext cx="4163006" cy="3534268"/>
        </a:xfrm>
        <a:prstGeom prst="rect">
          <a:avLst/>
        </a:prstGeom>
      </xdr:spPr>
    </xdr:pic>
    <xdr:clientData/>
  </xdr:twoCellAnchor>
  <xdr:twoCellAnchor editAs="oneCell">
    <xdr:from>
      <xdr:col>0</xdr:col>
      <xdr:colOff>163286</xdr:colOff>
      <xdr:row>220</xdr:row>
      <xdr:rowOff>40821</xdr:rowOff>
    </xdr:from>
    <xdr:to>
      <xdr:col>0</xdr:col>
      <xdr:colOff>4326292</xdr:colOff>
      <xdr:row>238</xdr:row>
      <xdr:rowOff>146088</xdr:rowOff>
    </xdr:to>
    <xdr:pic>
      <xdr:nvPicPr>
        <xdr:cNvPr id="96" name="Imagen 95">
          <a:extLst>
            <a:ext uri="{FF2B5EF4-FFF2-40B4-BE49-F238E27FC236}">
              <a16:creationId xmlns:a16="http://schemas.microsoft.com/office/drawing/2014/main" id="{00000000-0008-0000-0300-00006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63286" y="37188321"/>
          <a:ext cx="4163006" cy="353426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748</xdr:row>
      <xdr:rowOff>81643</xdr:rowOff>
    </xdr:from>
    <xdr:to>
      <xdr:col>0</xdr:col>
      <xdr:colOff>4143953</xdr:colOff>
      <xdr:row>767</xdr:row>
      <xdr:rowOff>63096</xdr:rowOff>
    </xdr:to>
    <xdr:pic>
      <xdr:nvPicPr>
        <xdr:cNvPr id="104" name="Imagen 103">
          <a:extLst>
            <a:ext uri="{FF2B5EF4-FFF2-40B4-BE49-F238E27FC236}">
              <a16:creationId xmlns:a16="http://schemas.microsoft.com/office/drawing/2014/main" id="{00000000-0008-0000-0300-00006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0" y="42944143"/>
          <a:ext cx="4143953" cy="360095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640</xdr:row>
      <xdr:rowOff>0</xdr:rowOff>
    </xdr:from>
    <xdr:to>
      <xdr:col>0</xdr:col>
      <xdr:colOff>4277322</xdr:colOff>
      <xdr:row>660</xdr:row>
      <xdr:rowOff>162478</xdr:rowOff>
    </xdr:to>
    <xdr:pic>
      <xdr:nvPicPr>
        <xdr:cNvPr id="108" name="Imagen 107">
          <a:extLst>
            <a:ext uri="{FF2B5EF4-FFF2-40B4-BE49-F238E27FC236}">
              <a16:creationId xmlns:a16="http://schemas.microsoft.com/office/drawing/2014/main" id="{00000000-0008-0000-0300-00006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0" y="42481500"/>
          <a:ext cx="4277322" cy="3972479"/>
        </a:xfrm>
        <a:prstGeom prst="rect">
          <a:avLst/>
        </a:prstGeom>
      </xdr:spPr>
    </xdr:pic>
    <xdr:clientData/>
  </xdr:twoCellAnchor>
  <xdr:twoCellAnchor editAs="oneCell">
    <xdr:from>
      <xdr:col>0</xdr:col>
      <xdr:colOff>666751</xdr:colOff>
      <xdr:row>694</xdr:row>
      <xdr:rowOff>81643</xdr:rowOff>
    </xdr:from>
    <xdr:to>
      <xdr:col>0</xdr:col>
      <xdr:colOff>4334388</xdr:colOff>
      <xdr:row>712</xdr:row>
      <xdr:rowOff>177384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00000000-0008-0000-03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666751" y="47516143"/>
          <a:ext cx="3667637" cy="3524742"/>
        </a:xfrm>
        <a:prstGeom prst="rect">
          <a:avLst/>
        </a:prstGeom>
      </xdr:spPr>
    </xdr:pic>
    <xdr:clientData/>
  </xdr:twoCellAnchor>
  <xdr:twoCellAnchor editAs="oneCell">
    <xdr:from>
      <xdr:col>0</xdr:col>
      <xdr:colOff>585105</xdr:colOff>
      <xdr:row>667</xdr:row>
      <xdr:rowOff>27214</xdr:rowOff>
    </xdr:from>
    <xdr:to>
      <xdr:col>0</xdr:col>
      <xdr:colOff>4138426</xdr:colOff>
      <xdr:row>688</xdr:row>
      <xdr:rowOff>8720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00000000-0008-0000-03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85105" y="47652214"/>
          <a:ext cx="3553321" cy="3982006"/>
        </a:xfrm>
        <a:prstGeom prst="rect">
          <a:avLst/>
        </a:prstGeom>
      </xdr:spPr>
    </xdr:pic>
    <xdr:clientData/>
  </xdr:twoCellAnchor>
  <xdr:twoCellAnchor editAs="oneCell">
    <xdr:from>
      <xdr:col>0</xdr:col>
      <xdr:colOff>136072</xdr:colOff>
      <xdr:row>775</xdr:row>
      <xdr:rowOff>13607</xdr:rowOff>
    </xdr:from>
    <xdr:to>
      <xdr:col>0</xdr:col>
      <xdr:colOff>4234684</xdr:colOff>
      <xdr:row>794</xdr:row>
      <xdr:rowOff>40820</xdr:rowOff>
    </xdr:to>
    <xdr:pic>
      <xdr:nvPicPr>
        <xdr:cNvPr id="38" name="Imagen 37">
          <a:extLst>
            <a:ext uri="{FF2B5EF4-FFF2-40B4-BE49-F238E27FC236}">
              <a16:creationId xmlns:a16="http://schemas.microsoft.com/office/drawing/2014/main" id="{00000000-0008-0000-0300-00002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36072" y="63069107"/>
          <a:ext cx="4098612" cy="3646714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190500</xdr:colOff>
      <xdr:row>805</xdr:row>
      <xdr:rowOff>13607</xdr:rowOff>
    </xdr:from>
    <xdr:to>
      <xdr:col>0</xdr:col>
      <xdr:colOff>4221688</xdr:colOff>
      <xdr:row>822</xdr:row>
      <xdr:rowOff>108856</xdr:rowOff>
    </xdr:to>
    <xdr:pic>
      <xdr:nvPicPr>
        <xdr:cNvPr id="88" name="Imagen 87">
          <a:extLst>
            <a:ext uri="{FF2B5EF4-FFF2-40B4-BE49-F238E27FC236}">
              <a16:creationId xmlns:a16="http://schemas.microsoft.com/office/drawing/2014/main" id="{00000000-0008-0000-0300-000058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3"/>
        <a:srcRect r="5450" b="1646"/>
        <a:stretch>
          <a:fillRect/>
        </a:stretch>
      </xdr:blipFill>
      <xdr:spPr>
        <a:xfrm>
          <a:off x="190500" y="68784107"/>
          <a:ext cx="4031188" cy="3333750"/>
        </a:xfrm>
        <a:prstGeom prst="rect">
          <a:avLst/>
        </a:prstGeom>
      </xdr:spPr>
    </xdr:pic>
    <xdr:clientData/>
  </xdr:twoCellAnchor>
  <xdr:twoCellAnchor editAs="oneCell">
    <xdr:from>
      <xdr:col>0</xdr:col>
      <xdr:colOff>136072</xdr:colOff>
      <xdr:row>833</xdr:row>
      <xdr:rowOff>68035</xdr:rowOff>
    </xdr:from>
    <xdr:to>
      <xdr:col>0</xdr:col>
      <xdr:colOff>4163786</xdr:colOff>
      <xdr:row>851</xdr:row>
      <xdr:rowOff>159558</xdr:rowOff>
    </xdr:to>
    <xdr:pic>
      <xdr:nvPicPr>
        <xdr:cNvPr id="111" name="Imagen 110">
          <a:extLst>
            <a:ext uri="{FF2B5EF4-FFF2-40B4-BE49-F238E27FC236}">
              <a16:creationId xmlns:a16="http://schemas.microsoft.com/office/drawing/2014/main" id="{00000000-0008-0000-0300-00006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36072" y="74172535"/>
          <a:ext cx="4027714" cy="3520521"/>
        </a:xfrm>
        <a:prstGeom prst="rect">
          <a:avLst/>
        </a:prstGeom>
      </xdr:spPr>
    </xdr:pic>
    <xdr:clientData/>
  </xdr:twoCellAnchor>
  <xdr:twoCellAnchor editAs="oneCell">
    <xdr:from>
      <xdr:col>0</xdr:col>
      <xdr:colOff>149679</xdr:colOff>
      <xdr:row>1008</xdr:row>
      <xdr:rowOff>54429</xdr:rowOff>
    </xdr:from>
    <xdr:to>
      <xdr:col>0</xdr:col>
      <xdr:colOff>4251699</xdr:colOff>
      <xdr:row>1030</xdr:row>
      <xdr:rowOff>176894</xdr:rowOff>
    </xdr:to>
    <xdr:pic>
      <xdr:nvPicPr>
        <xdr:cNvPr id="30" name="Imagen 29">
          <a:extLst>
            <a:ext uri="{FF2B5EF4-FFF2-40B4-BE49-F238E27FC236}">
              <a16:creationId xmlns:a16="http://schemas.microsoft.com/office/drawing/2014/main" id="{00000000-0008-0000-0300-00001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49679" y="84826929"/>
          <a:ext cx="4102020" cy="4313464"/>
        </a:xfrm>
        <a:prstGeom prst="rect">
          <a:avLst/>
        </a:prstGeom>
      </xdr:spPr>
    </xdr:pic>
    <xdr:clientData/>
  </xdr:twoCellAnchor>
  <xdr:twoCellAnchor editAs="oneCell">
    <xdr:from>
      <xdr:col>0</xdr:col>
      <xdr:colOff>231321</xdr:colOff>
      <xdr:row>719</xdr:row>
      <xdr:rowOff>190499</xdr:rowOff>
    </xdr:from>
    <xdr:to>
      <xdr:col>0</xdr:col>
      <xdr:colOff>4184748</xdr:colOff>
      <xdr:row>740</xdr:row>
      <xdr:rowOff>114848</xdr:rowOff>
    </xdr:to>
    <xdr:pic>
      <xdr:nvPicPr>
        <xdr:cNvPr id="123" name="Imagen 122">
          <a:extLst>
            <a:ext uri="{FF2B5EF4-FFF2-40B4-BE49-F238E27FC236}">
              <a16:creationId xmlns:a16="http://schemas.microsoft.com/office/drawing/2014/main" id="{00000000-0008-0000-0300-00007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231321" y="57721499"/>
          <a:ext cx="3953427" cy="3924848"/>
        </a:xfrm>
        <a:prstGeom prst="rect">
          <a:avLst/>
        </a:prstGeom>
      </xdr:spPr>
    </xdr:pic>
    <xdr:clientData/>
  </xdr:twoCellAnchor>
  <xdr:twoCellAnchor editAs="oneCell">
    <xdr:from>
      <xdr:col>0</xdr:col>
      <xdr:colOff>108856</xdr:colOff>
      <xdr:row>1035</xdr:row>
      <xdr:rowOff>81643</xdr:rowOff>
    </xdr:from>
    <xdr:to>
      <xdr:col>0</xdr:col>
      <xdr:colOff>4221463</xdr:colOff>
      <xdr:row>1054</xdr:row>
      <xdr:rowOff>136071</xdr:rowOff>
    </xdr:to>
    <xdr:pic>
      <xdr:nvPicPr>
        <xdr:cNvPr id="147" name="Imagen 146">
          <a:extLst>
            <a:ext uri="{FF2B5EF4-FFF2-40B4-BE49-F238E27FC236}">
              <a16:creationId xmlns:a16="http://schemas.microsoft.com/office/drawing/2014/main" id="{00000000-0008-0000-0300-00009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08856" y="95141143"/>
          <a:ext cx="4112607" cy="3673928"/>
        </a:xfrm>
        <a:prstGeom prst="rect">
          <a:avLst/>
        </a:prstGeom>
      </xdr:spPr>
    </xdr:pic>
    <xdr:clientData/>
  </xdr:twoCellAnchor>
  <xdr:twoCellAnchor editAs="oneCell">
    <xdr:from>
      <xdr:col>0</xdr:col>
      <xdr:colOff>176892</xdr:colOff>
      <xdr:row>1065</xdr:row>
      <xdr:rowOff>40821</xdr:rowOff>
    </xdr:from>
    <xdr:to>
      <xdr:col>0</xdr:col>
      <xdr:colOff>3939792</xdr:colOff>
      <xdr:row>1086</xdr:row>
      <xdr:rowOff>12798</xdr:rowOff>
    </xdr:to>
    <xdr:pic>
      <xdr:nvPicPr>
        <xdr:cNvPr id="160" name="Imagen 159">
          <a:extLst>
            <a:ext uri="{FF2B5EF4-FFF2-40B4-BE49-F238E27FC236}">
              <a16:creationId xmlns:a16="http://schemas.microsoft.com/office/drawing/2014/main" id="{00000000-0008-0000-0300-0000A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76892" y="100815321"/>
          <a:ext cx="3762900" cy="3972479"/>
        </a:xfrm>
        <a:prstGeom prst="rect">
          <a:avLst/>
        </a:prstGeom>
      </xdr:spPr>
    </xdr:pic>
    <xdr:clientData/>
  </xdr:twoCellAnchor>
  <xdr:twoCellAnchor editAs="oneCell">
    <xdr:from>
      <xdr:col>0</xdr:col>
      <xdr:colOff>176893</xdr:colOff>
      <xdr:row>138</xdr:row>
      <xdr:rowOff>13608</xdr:rowOff>
    </xdr:from>
    <xdr:to>
      <xdr:col>0</xdr:col>
      <xdr:colOff>3930267</xdr:colOff>
      <xdr:row>157</xdr:row>
      <xdr:rowOff>166535</xdr:rowOff>
    </xdr:to>
    <xdr:pic>
      <xdr:nvPicPr>
        <xdr:cNvPr id="166" name="Imagen 165">
          <a:extLst>
            <a:ext uri="{FF2B5EF4-FFF2-40B4-BE49-F238E27FC236}">
              <a16:creationId xmlns:a16="http://schemas.microsoft.com/office/drawing/2014/main" id="{00000000-0008-0000-0300-0000A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76893" y="21540108"/>
          <a:ext cx="3753374" cy="3772426"/>
        </a:xfrm>
        <a:prstGeom prst="rect">
          <a:avLst/>
        </a:prstGeom>
      </xdr:spPr>
    </xdr:pic>
    <xdr:clientData/>
  </xdr:twoCellAnchor>
  <xdr:twoCellAnchor editAs="oneCell">
    <xdr:from>
      <xdr:col>0</xdr:col>
      <xdr:colOff>212912</xdr:colOff>
      <xdr:row>250</xdr:row>
      <xdr:rowOff>22412</xdr:rowOff>
    </xdr:from>
    <xdr:to>
      <xdr:col>0</xdr:col>
      <xdr:colOff>3585233</xdr:colOff>
      <xdr:row>266</xdr:row>
      <xdr:rowOff>137154</xdr:rowOff>
    </xdr:to>
    <xdr:pic>
      <xdr:nvPicPr>
        <xdr:cNvPr id="170" name="Imagen 169">
          <a:extLst>
            <a:ext uri="{FF2B5EF4-FFF2-40B4-BE49-F238E27FC236}">
              <a16:creationId xmlns:a16="http://schemas.microsoft.com/office/drawing/2014/main" id="{00000000-0008-0000-0300-0000A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12912" y="42503912"/>
          <a:ext cx="3372321" cy="3162741"/>
        </a:xfrm>
        <a:prstGeom prst="rect">
          <a:avLst/>
        </a:prstGeom>
      </xdr:spPr>
    </xdr:pic>
    <xdr:clientData/>
  </xdr:twoCellAnchor>
  <xdr:twoCellAnchor editAs="oneCell">
    <xdr:from>
      <xdr:col>0</xdr:col>
      <xdr:colOff>136071</xdr:colOff>
      <xdr:row>587</xdr:row>
      <xdr:rowOff>89464</xdr:rowOff>
    </xdr:from>
    <xdr:to>
      <xdr:col>0</xdr:col>
      <xdr:colOff>4014107</xdr:colOff>
      <xdr:row>606</xdr:row>
      <xdr:rowOff>65771</xdr:rowOff>
    </xdr:to>
    <xdr:pic>
      <xdr:nvPicPr>
        <xdr:cNvPr id="176" name="Imagen 175">
          <a:extLst>
            <a:ext uri="{FF2B5EF4-FFF2-40B4-BE49-F238E27FC236}">
              <a16:creationId xmlns:a16="http://schemas.microsoft.com/office/drawing/2014/main" id="{00000000-0008-0000-0300-0000B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36071" y="47523964"/>
          <a:ext cx="3878036" cy="3595807"/>
        </a:xfrm>
        <a:prstGeom prst="rect">
          <a:avLst/>
        </a:prstGeom>
      </xdr:spPr>
    </xdr:pic>
    <xdr:clientData/>
  </xdr:twoCellAnchor>
  <xdr:twoCellAnchor editAs="oneCell">
    <xdr:from>
      <xdr:col>0</xdr:col>
      <xdr:colOff>149678</xdr:colOff>
      <xdr:row>308</xdr:row>
      <xdr:rowOff>54428</xdr:rowOff>
    </xdr:from>
    <xdr:to>
      <xdr:col>0</xdr:col>
      <xdr:colOff>4112631</xdr:colOff>
      <xdr:row>329</xdr:row>
      <xdr:rowOff>16880</xdr:rowOff>
    </xdr:to>
    <xdr:pic>
      <xdr:nvPicPr>
        <xdr:cNvPr id="181" name="Imagen 180">
          <a:extLst>
            <a:ext uri="{FF2B5EF4-FFF2-40B4-BE49-F238E27FC236}">
              <a16:creationId xmlns:a16="http://schemas.microsoft.com/office/drawing/2014/main" id="{00000000-0008-0000-0300-0000B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49678" y="48250928"/>
          <a:ext cx="3962953" cy="396295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862</xdr:row>
      <xdr:rowOff>107575</xdr:rowOff>
    </xdr:from>
    <xdr:to>
      <xdr:col>1</xdr:col>
      <xdr:colOff>214</xdr:colOff>
      <xdr:row>880</xdr:row>
      <xdr:rowOff>80630</xdr:rowOff>
    </xdr:to>
    <xdr:pic>
      <xdr:nvPicPr>
        <xdr:cNvPr id="42" name="Imagen 41">
          <a:extLst>
            <a:ext uri="{FF2B5EF4-FFF2-40B4-BE49-F238E27FC236}">
              <a16:creationId xmlns:a16="http://schemas.microsoft.com/office/drawing/2014/main" id="{00000000-0008-0000-0300-00002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0" y="109656281"/>
          <a:ext cx="4411970" cy="3200349"/>
        </a:xfrm>
        <a:prstGeom prst="rect">
          <a:avLst/>
        </a:prstGeom>
      </xdr:spPr>
    </xdr:pic>
    <xdr:clientData/>
  </xdr:twoCellAnchor>
  <xdr:twoCellAnchor editAs="oneCell">
    <xdr:from>
      <xdr:col>0</xdr:col>
      <xdr:colOff>125506</xdr:colOff>
      <xdr:row>889</xdr:row>
      <xdr:rowOff>116542</xdr:rowOff>
    </xdr:from>
    <xdr:to>
      <xdr:col>1</xdr:col>
      <xdr:colOff>46564</xdr:colOff>
      <xdr:row>911</xdr:row>
      <xdr:rowOff>1656</xdr:rowOff>
    </xdr:to>
    <xdr:pic>
      <xdr:nvPicPr>
        <xdr:cNvPr id="67" name="Imagen 66">
          <a:extLst>
            <a:ext uri="{FF2B5EF4-FFF2-40B4-BE49-F238E27FC236}">
              <a16:creationId xmlns:a16="http://schemas.microsoft.com/office/drawing/2014/main" id="{00000000-0008-0000-0300-00004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25506" y="114506189"/>
          <a:ext cx="4439270" cy="3829584"/>
        </a:xfrm>
        <a:prstGeom prst="rect">
          <a:avLst/>
        </a:prstGeom>
      </xdr:spPr>
    </xdr:pic>
    <xdr:clientData/>
  </xdr:twoCellAnchor>
  <xdr:twoCellAnchor editAs="oneCell">
    <xdr:from>
      <xdr:col>0</xdr:col>
      <xdr:colOff>286871</xdr:colOff>
      <xdr:row>1462</xdr:row>
      <xdr:rowOff>35858</xdr:rowOff>
    </xdr:from>
    <xdr:to>
      <xdr:col>0</xdr:col>
      <xdr:colOff>3993399</xdr:colOff>
      <xdr:row>1476</xdr:row>
      <xdr:rowOff>26893</xdr:rowOff>
    </xdr:to>
    <xdr:pic>
      <xdr:nvPicPr>
        <xdr:cNvPr id="117" name="Imagen 116">
          <a:extLst>
            <a:ext uri="{FF2B5EF4-FFF2-40B4-BE49-F238E27FC236}">
              <a16:creationId xmlns:a16="http://schemas.microsoft.com/office/drawing/2014/main" id="{00000000-0008-0000-0300-00007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286871" y="151360093"/>
          <a:ext cx="3706528" cy="2501153"/>
        </a:xfrm>
        <a:prstGeom prst="rect">
          <a:avLst/>
        </a:prstGeom>
      </xdr:spPr>
    </xdr:pic>
    <xdr:clientData/>
  </xdr:twoCellAnchor>
  <xdr:twoCellAnchor editAs="oneCell">
    <xdr:from>
      <xdr:col>0</xdr:col>
      <xdr:colOff>1</xdr:colOff>
      <xdr:row>1608</xdr:row>
      <xdr:rowOff>0</xdr:rowOff>
    </xdr:from>
    <xdr:to>
      <xdr:col>0</xdr:col>
      <xdr:colOff>4165419</xdr:colOff>
      <xdr:row>1628</xdr:row>
      <xdr:rowOff>98611</xdr:rowOff>
    </xdr:to>
    <xdr:pic>
      <xdr:nvPicPr>
        <xdr:cNvPr id="129" name="Imagen 128">
          <a:extLst>
            <a:ext uri="{FF2B5EF4-FFF2-40B4-BE49-F238E27FC236}">
              <a16:creationId xmlns:a16="http://schemas.microsoft.com/office/drawing/2014/main" id="{00000000-0008-0000-0300-00008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" y="156882353"/>
          <a:ext cx="4165418" cy="3684494"/>
        </a:xfrm>
        <a:prstGeom prst="rect">
          <a:avLst/>
        </a:prstGeom>
      </xdr:spPr>
    </xdr:pic>
    <xdr:clientData/>
  </xdr:twoCellAnchor>
  <xdr:twoCellAnchor editAs="oneCell">
    <xdr:from>
      <xdr:col>0</xdr:col>
      <xdr:colOff>80682</xdr:colOff>
      <xdr:row>1491</xdr:row>
      <xdr:rowOff>53789</xdr:rowOff>
    </xdr:from>
    <xdr:to>
      <xdr:col>1</xdr:col>
      <xdr:colOff>7601</xdr:colOff>
      <xdr:row>1509</xdr:row>
      <xdr:rowOff>1</xdr:rowOff>
    </xdr:to>
    <xdr:pic>
      <xdr:nvPicPr>
        <xdr:cNvPr id="149" name="Imagen 148">
          <a:extLst>
            <a:ext uri="{FF2B5EF4-FFF2-40B4-BE49-F238E27FC236}">
              <a16:creationId xmlns:a16="http://schemas.microsoft.com/office/drawing/2014/main" id="{00000000-0008-0000-0300-00009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80682" y="156577554"/>
          <a:ext cx="4346519" cy="3173505"/>
        </a:xfrm>
        <a:prstGeom prst="rect">
          <a:avLst/>
        </a:prstGeom>
      </xdr:spPr>
    </xdr:pic>
    <xdr:clientData/>
  </xdr:twoCellAnchor>
  <xdr:twoCellAnchor editAs="oneCell">
    <xdr:from>
      <xdr:col>0</xdr:col>
      <xdr:colOff>394447</xdr:colOff>
      <xdr:row>1526</xdr:row>
      <xdr:rowOff>35859</xdr:rowOff>
    </xdr:from>
    <xdr:to>
      <xdr:col>0</xdr:col>
      <xdr:colOff>4100975</xdr:colOff>
      <xdr:row>1540</xdr:row>
      <xdr:rowOff>26896</xdr:rowOff>
    </xdr:to>
    <xdr:pic>
      <xdr:nvPicPr>
        <xdr:cNvPr id="168" name="Imagen 167">
          <a:extLst>
            <a:ext uri="{FF2B5EF4-FFF2-40B4-BE49-F238E27FC236}">
              <a16:creationId xmlns:a16="http://schemas.microsoft.com/office/drawing/2014/main" id="{00000000-0008-0000-0300-0000A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394447" y="163014212"/>
          <a:ext cx="3706528" cy="2501153"/>
        </a:xfrm>
        <a:prstGeom prst="rect">
          <a:avLst/>
        </a:prstGeom>
      </xdr:spPr>
    </xdr:pic>
    <xdr:clientData/>
  </xdr:twoCellAnchor>
  <xdr:twoCellAnchor editAs="oneCell">
    <xdr:from>
      <xdr:col>0</xdr:col>
      <xdr:colOff>53787</xdr:colOff>
      <xdr:row>1583</xdr:row>
      <xdr:rowOff>143434</xdr:rowOff>
    </xdr:from>
    <xdr:to>
      <xdr:col>1</xdr:col>
      <xdr:colOff>9281</xdr:colOff>
      <xdr:row>1601</xdr:row>
      <xdr:rowOff>89644</xdr:rowOff>
    </xdr:to>
    <xdr:pic>
      <xdr:nvPicPr>
        <xdr:cNvPr id="172" name="Imagen 171">
          <a:extLst>
            <a:ext uri="{FF2B5EF4-FFF2-40B4-BE49-F238E27FC236}">
              <a16:creationId xmlns:a16="http://schemas.microsoft.com/office/drawing/2014/main" id="{00000000-0008-0000-0300-0000A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53787" y="167424846"/>
          <a:ext cx="4346519" cy="3173505"/>
        </a:xfrm>
        <a:prstGeom prst="rect">
          <a:avLst/>
        </a:prstGeom>
      </xdr:spPr>
    </xdr:pic>
    <xdr:clientData/>
  </xdr:twoCellAnchor>
  <xdr:twoCellAnchor editAs="oneCell">
    <xdr:from>
      <xdr:col>0</xdr:col>
      <xdr:colOff>268941</xdr:colOff>
      <xdr:row>1552</xdr:row>
      <xdr:rowOff>53788</xdr:rowOff>
    </xdr:from>
    <xdr:to>
      <xdr:col>0</xdr:col>
      <xdr:colOff>3975469</xdr:colOff>
      <xdr:row>1566</xdr:row>
      <xdr:rowOff>44824</xdr:rowOff>
    </xdr:to>
    <xdr:pic>
      <xdr:nvPicPr>
        <xdr:cNvPr id="94" name="Imagen 93">
          <a:extLst>
            <a:ext uri="{FF2B5EF4-FFF2-40B4-BE49-F238E27FC236}">
              <a16:creationId xmlns:a16="http://schemas.microsoft.com/office/drawing/2014/main" id="{00000000-0008-0000-0300-00005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268941" y="167514494"/>
          <a:ext cx="3706528" cy="2501153"/>
        </a:xfrm>
        <a:prstGeom prst="rect">
          <a:avLst/>
        </a:prstGeom>
      </xdr:spPr>
    </xdr:pic>
    <xdr:clientData/>
  </xdr:twoCellAnchor>
  <xdr:twoCellAnchor editAs="oneCell">
    <xdr:from>
      <xdr:col>0</xdr:col>
      <xdr:colOff>313764</xdr:colOff>
      <xdr:row>1732</xdr:row>
      <xdr:rowOff>143434</xdr:rowOff>
    </xdr:from>
    <xdr:to>
      <xdr:col>1</xdr:col>
      <xdr:colOff>308</xdr:colOff>
      <xdr:row>1752</xdr:row>
      <xdr:rowOff>53788</xdr:rowOff>
    </xdr:to>
    <xdr:pic>
      <xdr:nvPicPr>
        <xdr:cNvPr id="159" name="Imagen 158">
          <a:extLst>
            <a:ext uri="{FF2B5EF4-FFF2-40B4-BE49-F238E27FC236}">
              <a16:creationId xmlns:a16="http://schemas.microsoft.com/office/drawing/2014/main" id="{00000000-0008-0000-0300-00009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313764" y="182664846"/>
          <a:ext cx="4081651" cy="3496236"/>
        </a:xfrm>
        <a:prstGeom prst="rect">
          <a:avLst/>
        </a:prstGeom>
      </xdr:spPr>
    </xdr:pic>
    <xdr:clientData/>
  </xdr:twoCellAnchor>
  <xdr:twoCellAnchor editAs="oneCell">
    <xdr:from>
      <xdr:col>0</xdr:col>
      <xdr:colOff>152401</xdr:colOff>
      <xdr:row>1699</xdr:row>
      <xdr:rowOff>134471</xdr:rowOff>
    </xdr:from>
    <xdr:to>
      <xdr:col>0</xdr:col>
      <xdr:colOff>4109331</xdr:colOff>
      <xdr:row>1724</xdr:row>
      <xdr:rowOff>80682</xdr:rowOff>
    </xdr:to>
    <xdr:pic>
      <xdr:nvPicPr>
        <xdr:cNvPr id="194" name="Imagen 193">
          <a:extLst>
            <a:ext uri="{FF2B5EF4-FFF2-40B4-BE49-F238E27FC236}">
              <a16:creationId xmlns:a16="http://schemas.microsoft.com/office/drawing/2014/main" id="{00000000-0008-0000-0300-0000C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52401" y="183014471"/>
          <a:ext cx="3956930" cy="4428565"/>
        </a:xfrm>
        <a:prstGeom prst="rect">
          <a:avLst/>
        </a:prstGeom>
      </xdr:spPr>
    </xdr:pic>
    <xdr:clientData/>
  </xdr:twoCellAnchor>
  <xdr:twoCellAnchor editAs="oneCell">
    <xdr:from>
      <xdr:col>0</xdr:col>
      <xdr:colOff>35859</xdr:colOff>
      <xdr:row>1641</xdr:row>
      <xdr:rowOff>80683</xdr:rowOff>
    </xdr:from>
    <xdr:to>
      <xdr:col>0</xdr:col>
      <xdr:colOff>4297412</xdr:colOff>
      <xdr:row>1664</xdr:row>
      <xdr:rowOff>152400</xdr:rowOff>
    </xdr:to>
    <xdr:pic>
      <xdr:nvPicPr>
        <xdr:cNvPr id="200" name="Imagen 199">
          <a:extLst>
            <a:ext uri="{FF2B5EF4-FFF2-40B4-BE49-F238E27FC236}">
              <a16:creationId xmlns:a16="http://schemas.microsoft.com/office/drawing/2014/main" id="{00000000-0008-0000-0300-0000C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35859" y="249299507"/>
          <a:ext cx="4261553" cy="4195482"/>
        </a:xfrm>
        <a:prstGeom prst="rect">
          <a:avLst/>
        </a:prstGeom>
      </xdr:spPr>
    </xdr:pic>
    <xdr:clientData/>
  </xdr:twoCellAnchor>
  <xdr:twoCellAnchor editAs="oneCell">
    <xdr:from>
      <xdr:col>0</xdr:col>
      <xdr:colOff>44823</xdr:colOff>
      <xdr:row>1669</xdr:row>
      <xdr:rowOff>71717</xdr:rowOff>
    </xdr:from>
    <xdr:to>
      <xdr:col>0</xdr:col>
      <xdr:colOff>4377040</xdr:colOff>
      <xdr:row>1694</xdr:row>
      <xdr:rowOff>56175</xdr:rowOff>
    </xdr:to>
    <xdr:pic>
      <xdr:nvPicPr>
        <xdr:cNvPr id="201" name="Imagen 200">
          <a:extLst>
            <a:ext uri="{FF2B5EF4-FFF2-40B4-BE49-F238E27FC236}">
              <a16:creationId xmlns:a16="http://schemas.microsoft.com/office/drawing/2014/main" id="{00000000-0008-0000-0300-0000C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44823" y="187613364"/>
          <a:ext cx="4332217" cy="4466810"/>
        </a:xfrm>
        <a:prstGeom prst="rect">
          <a:avLst/>
        </a:prstGeom>
      </xdr:spPr>
    </xdr:pic>
    <xdr:clientData/>
  </xdr:twoCellAnchor>
  <xdr:twoCellAnchor editAs="oneCell">
    <xdr:from>
      <xdr:col>0</xdr:col>
      <xdr:colOff>116541</xdr:colOff>
      <xdr:row>1337</xdr:row>
      <xdr:rowOff>125506</xdr:rowOff>
    </xdr:from>
    <xdr:to>
      <xdr:col>0</xdr:col>
      <xdr:colOff>4356514</xdr:colOff>
      <xdr:row>1355</xdr:row>
      <xdr:rowOff>98612</xdr:rowOff>
    </xdr:to>
    <xdr:pic>
      <xdr:nvPicPr>
        <xdr:cNvPr id="141" name="Imagen 140">
          <a:extLst>
            <a:ext uri="{FF2B5EF4-FFF2-40B4-BE49-F238E27FC236}">
              <a16:creationId xmlns:a16="http://schemas.microsoft.com/office/drawing/2014/main" id="{00000000-0008-0000-0300-00008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116541" y="152166918"/>
          <a:ext cx="4239973" cy="3200400"/>
        </a:xfrm>
        <a:prstGeom prst="rect">
          <a:avLst/>
        </a:prstGeom>
      </xdr:spPr>
    </xdr:pic>
    <xdr:clientData/>
  </xdr:twoCellAnchor>
  <xdr:twoCellAnchor editAs="oneCell">
    <xdr:from>
      <xdr:col>0</xdr:col>
      <xdr:colOff>224117</xdr:colOff>
      <xdr:row>1363</xdr:row>
      <xdr:rowOff>107576</xdr:rowOff>
    </xdr:from>
    <xdr:to>
      <xdr:col>0</xdr:col>
      <xdr:colOff>4110428</xdr:colOff>
      <xdr:row>1384</xdr:row>
      <xdr:rowOff>53788</xdr:rowOff>
    </xdr:to>
    <xdr:pic>
      <xdr:nvPicPr>
        <xdr:cNvPr id="174" name="Imagen 173">
          <a:extLst>
            <a:ext uri="{FF2B5EF4-FFF2-40B4-BE49-F238E27FC236}">
              <a16:creationId xmlns:a16="http://schemas.microsoft.com/office/drawing/2014/main" id="{00000000-0008-0000-0300-0000A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224117" y="156810635"/>
          <a:ext cx="3886311" cy="3711389"/>
        </a:xfrm>
        <a:prstGeom prst="rect">
          <a:avLst/>
        </a:prstGeom>
      </xdr:spPr>
    </xdr:pic>
    <xdr:clientData/>
  </xdr:twoCellAnchor>
  <xdr:twoCellAnchor editAs="oneCell">
    <xdr:from>
      <xdr:col>0</xdr:col>
      <xdr:colOff>98612</xdr:colOff>
      <xdr:row>1394</xdr:row>
      <xdr:rowOff>152400</xdr:rowOff>
    </xdr:from>
    <xdr:to>
      <xdr:col>0</xdr:col>
      <xdr:colOff>4311283</xdr:colOff>
      <xdr:row>1419</xdr:row>
      <xdr:rowOff>80683</xdr:rowOff>
    </xdr:to>
    <xdr:pic>
      <xdr:nvPicPr>
        <xdr:cNvPr id="220" name="Imagen 219">
          <a:extLst>
            <a:ext uri="{FF2B5EF4-FFF2-40B4-BE49-F238E27FC236}">
              <a16:creationId xmlns:a16="http://schemas.microsoft.com/office/drawing/2014/main" id="{00000000-0008-0000-0300-0000D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98612" y="162413576"/>
          <a:ext cx="4212671" cy="4410635"/>
        </a:xfrm>
        <a:prstGeom prst="rect">
          <a:avLst/>
        </a:prstGeom>
      </xdr:spPr>
    </xdr:pic>
    <xdr:clientData/>
  </xdr:twoCellAnchor>
  <xdr:twoCellAnchor editAs="oneCell">
    <xdr:from>
      <xdr:col>0</xdr:col>
      <xdr:colOff>251011</xdr:colOff>
      <xdr:row>1426</xdr:row>
      <xdr:rowOff>44823</xdr:rowOff>
    </xdr:from>
    <xdr:to>
      <xdr:col>0</xdr:col>
      <xdr:colOff>4379274</xdr:colOff>
      <xdr:row>1449</xdr:row>
      <xdr:rowOff>71717</xdr:rowOff>
    </xdr:to>
    <xdr:pic>
      <xdr:nvPicPr>
        <xdr:cNvPr id="224" name="Imagen 223">
          <a:extLst>
            <a:ext uri="{FF2B5EF4-FFF2-40B4-BE49-F238E27FC236}">
              <a16:creationId xmlns:a16="http://schemas.microsoft.com/office/drawing/2014/main" id="{00000000-0008-0000-0300-0000E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251011" y="168043411"/>
          <a:ext cx="4128263" cy="415065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1181</xdr:row>
      <xdr:rowOff>1</xdr:rowOff>
    </xdr:from>
    <xdr:to>
      <xdr:col>0</xdr:col>
      <xdr:colOff>4150659</xdr:colOff>
      <xdr:row>1203</xdr:row>
      <xdr:rowOff>97166</xdr:rowOff>
    </xdr:to>
    <xdr:pic>
      <xdr:nvPicPr>
        <xdr:cNvPr id="235" name="Imagen 234">
          <a:extLst>
            <a:ext uri="{FF2B5EF4-FFF2-40B4-BE49-F238E27FC236}">
              <a16:creationId xmlns:a16="http://schemas.microsoft.com/office/drawing/2014/main" id="{00000000-0008-0000-0300-0000E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0" y="140028707"/>
          <a:ext cx="4150659" cy="4041636"/>
        </a:xfrm>
        <a:prstGeom prst="rect">
          <a:avLst/>
        </a:prstGeom>
      </xdr:spPr>
    </xdr:pic>
    <xdr:clientData/>
  </xdr:twoCellAnchor>
  <xdr:twoCellAnchor editAs="oneCell">
    <xdr:from>
      <xdr:col>0</xdr:col>
      <xdr:colOff>170330</xdr:colOff>
      <xdr:row>1214</xdr:row>
      <xdr:rowOff>89647</xdr:rowOff>
    </xdr:from>
    <xdr:to>
      <xdr:col>0</xdr:col>
      <xdr:colOff>4320989</xdr:colOff>
      <xdr:row>1234</xdr:row>
      <xdr:rowOff>117563</xdr:rowOff>
    </xdr:to>
    <xdr:pic>
      <xdr:nvPicPr>
        <xdr:cNvPr id="240" name="Imagen 239">
          <a:extLst>
            <a:ext uri="{FF2B5EF4-FFF2-40B4-BE49-F238E27FC236}">
              <a16:creationId xmlns:a16="http://schemas.microsoft.com/office/drawing/2014/main" id="{00000000-0008-0000-0300-0000F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70330" y="146035059"/>
          <a:ext cx="4150659" cy="3613798"/>
        </a:xfrm>
        <a:prstGeom prst="rect">
          <a:avLst/>
        </a:prstGeom>
      </xdr:spPr>
    </xdr:pic>
    <xdr:clientData/>
  </xdr:twoCellAnchor>
  <xdr:twoCellAnchor editAs="oneCell">
    <xdr:from>
      <xdr:col>0</xdr:col>
      <xdr:colOff>304800</xdr:colOff>
      <xdr:row>1241</xdr:row>
      <xdr:rowOff>179293</xdr:rowOff>
    </xdr:from>
    <xdr:to>
      <xdr:col>0</xdr:col>
      <xdr:colOff>4330253</xdr:colOff>
      <xdr:row>1265</xdr:row>
      <xdr:rowOff>89647</xdr:rowOff>
    </xdr:to>
    <xdr:pic>
      <xdr:nvPicPr>
        <xdr:cNvPr id="241" name="Imagen 240">
          <a:extLst>
            <a:ext uri="{FF2B5EF4-FFF2-40B4-BE49-F238E27FC236}">
              <a16:creationId xmlns:a16="http://schemas.microsoft.com/office/drawing/2014/main" id="{00000000-0008-0000-0300-0000F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304800" y="150965646"/>
          <a:ext cx="4025453" cy="4213413"/>
        </a:xfrm>
        <a:prstGeom prst="rect">
          <a:avLst/>
        </a:prstGeom>
      </xdr:spPr>
    </xdr:pic>
    <xdr:clientData/>
  </xdr:twoCellAnchor>
  <xdr:twoCellAnchor editAs="oneCell">
    <xdr:from>
      <xdr:col>0</xdr:col>
      <xdr:colOff>134470</xdr:colOff>
      <xdr:row>1274</xdr:row>
      <xdr:rowOff>26895</xdr:rowOff>
    </xdr:from>
    <xdr:to>
      <xdr:col>1</xdr:col>
      <xdr:colOff>5817</xdr:colOff>
      <xdr:row>1293</xdr:row>
      <xdr:rowOff>161365</xdr:rowOff>
    </xdr:to>
    <xdr:pic>
      <xdr:nvPicPr>
        <xdr:cNvPr id="243" name="Imagen 242">
          <a:extLst>
            <a:ext uri="{FF2B5EF4-FFF2-40B4-BE49-F238E27FC236}">
              <a16:creationId xmlns:a16="http://schemas.microsoft.com/office/drawing/2014/main" id="{00000000-0008-0000-0300-0000F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34470" y="156729954"/>
          <a:ext cx="4357622" cy="3541059"/>
        </a:xfrm>
        <a:prstGeom prst="rect">
          <a:avLst/>
        </a:prstGeom>
      </xdr:spPr>
    </xdr:pic>
    <xdr:clientData/>
  </xdr:twoCellAnchor>
  <xdr:oneCellAnchor>
    <xdr:from>
      <xdr:col>0</xdr:col>
      <xdr:colOff>431311</xdr:colOff>
      <xdr:row>948</xdr:row>
      <xdr:rowOff>27214</xdr:rowOff>
    </xdr:from>
    <xdr:ext cx="3637689" cy="3901248"/>
    <xdr:pic>
      <xdr:nvPicPr>
        <xdr:cNvPr id="257" name="Imagen 256">
          <a:extLst>
            <a:ext uri="{FF2B5EF4-FFF2-40B4-BE49-F238E27FC236}">
              <a16:creationId xmlns:a16="http://schemas.microsoft.com/office/drawing/2014/main" id="{00000000-0008-0000-0300-000001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431311" y="171432390"/>
          <a:ext cx="3637689" cy="3901248"/>
        </a:xfrm>
        <a:prstGeom prst="rect">
          <a:avLst/>
        </a:prstGeom>
      </xdr:spPr>
    </xdr:pic>
    <xdr:clientData/>
  </xdr:oneCellAnchor>
  <xdr:oneCellAnchor>
    <xdr:from>
      <xdr:col>0</xdr:col>
      <xdr:colOff>149678</xdr:colOff>
      <xdr:row>977</xdr:row>
      <xdr:rowOff>0</xdr:rowOff>
    </xdr:from>
    <xdr:ext cx="4150178" cy="3914856"/>
    <xdr:pic>
      <xdr:nvPicPr>
        <xdr:cNvPr id="267" name="Imagen 266">
          <a:extLst>
            <a:ext uri="{FF2B5EF4-FFF2-40B4-BE49-F238E27FC236}">
              <a16:creationId xmlns:a16="http://schemas.microsoft.com/office/drawing/2014/main" id="{00000000-0008-0000-0300-00000B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149678" y="178756235"/>
          <a:ext cx="4150178" cy="3914856"/>
        </a:xfrm>
        <a:prstGeom prst="rect">
          <a:avLst/>
        </a:prstGeom>
      </xdr:spPr>
    </xdr:pic>
    <xdr:clientData/>
  </xdr:oneCellAnchor>
  <xdr:twoCellAnchor editAs="oneCell">
    <xdr:from>
      <xdr:col>0</xdr:col>
      <xdr:colOff>17930</xdr:colOff>
      <xdr:row>1303</xdr:row>
      <xdr:rowOff>125507</xdr:rowOff>
    </xdr:from>
    <xdr:to>
      <xdr:col>0</xdr:col>
      <xdr:colOff>4238607</xdr:colOff>
      <xdr:row>1322</xdr:row>
      <xdr:rowOff>89648</xdr:rowOff>
    </xdr:to>
    <xdr:pic>
      <xdr:nvPicPr>
        <xdr:cNvPr id="273" name="Imagen 272">
          <a:extLst>
            <a:ext uri="{FF2B5EF4-FFF2-40B4-BE49-F238E27FC236}">
              <a16:creationId xmlns:a16="http://schemas.microsoft.com/office/drawing/2014/main" id="{00000000-0008-0000-0300-000011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17930" y="172965036"/>
          <a:ext cx="4220677" cy="3370730"/>
        </a:xfrm>
        <a:prstGeom prst="rect">
          <a:avLst/>
        </a:prstGeom>
      </xdr:spPr>
    </xdr:pic>
    <xdr:clientData/>
  </xdr:twoCellAnchor>
  <xdr:twoCellAnchor editAs="oneCell">
    <xdr:from>
      <xdr:col>0</xdr:col>
      <xdr:colOff>89647</xdr:colOff>
      <xdr:row>1093</xdr:row>
      <xdr:rowOff>170330</xdr:rowOff>
    </xdr:from>
    <xdr:to>
      <xdr:col>0</xdr:col>
      <xdr:colOff>4201760</xdr:colOff>
      <xdr:row>1112</xdr:row>
      <xdr:rowOff>161366</xdr:rowOff>
    </xdr:to>
    <xdr:pic>
      <xdr:nvPicPr>
        <xdr:cNvPr id="284" name="Imagen 283">
          <a:extLst>
            <a:ext uri="{FF2B5EF4-FFF2-40B4-BE49-F238E27FC236}">
              <a16:creationId xmlns:a16="http://schemas.microsoft.com/office/drawing/2014/main" id="{00000000-0008-0000-0300-00001C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89647" y="151135977"/>
          <a:ext cx="4112113" cy="3397624"/>
        </a:xfrm>
        <a:prstGeom prst="rect">
          <a:avLst/>
        </a:prstGeom>
      </xdr:spPr>
    </xdr:pic>
    <xdr:clientData/>
  </xdr:twoCellAnchor>
  <xdr:twoCellAnchor editAs="oneCell">
    <xdr:from>
      <xdr:col>0</xdr:col>
      <xdr:colOff>71718</xdr:colOff>
      <xdr:row>1126</xdr:row>
      <xdr:rowOff>143435</xdr:rowOff>
    </xdr:from>
    <xdr:to>
      <xdr:col>0</xdr:col>
      <xdr:colOff>4311446</xdr:colOff>
      <xdr:row>1144</xdr:row>
      <xdr:rowOff>161365</xdr:rowOff>
    </xdr:to>
    <xdr:pic>
      <xdr:nvPicPr>
        <xdr:cNvPr id="285" name="Imagen 284">
          <a:extLst>
            <a:ext uri="{FF2B5EF4-FFF2-40B4-BE49-F238E27FC236}">
              <a16:creationId xmlns:a16="http://schemas.microsoft.com/office/drawing/2014/main" id="{00000000-0008-0000-0300-00001D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71718" y="157025788"/>
          <a:ext cx="4239728" cy="3245224"/>
        </a:xfrm>
        <a:prstGeom prst="rect">
          <a:avLst/>
        </a:prstGeom>
      </xdr:spPr>
    </xdr:pic>
    <xdr:clientData/>
  </xdr:twoCellAnchor>
  <xdr:twoCellAnchor editAs="oneCell">
    <xdr:from>
      <xdr:col>0</xdr:col>
      <xdr:colOff>80682</xdr:colOff>
      <xdr:row>1155</xdr:row>
      <xdr:rowOff>17930</xdr:rowOff>
    </xdr:from>
    <xdr:to>
      <xdr:col>0</xdr:col>
      <xdr:colOff>3999925</xdr:colOff>
      <xdr:row>1174</xdr:row>
      <xdr:rowOff>0</xdr:rowOff>
    </xdr:to>
    <xdr:pic>
      <xdr:nvPicPr>
        <xdr:cNvPr id="290" name="Imagen 289">
          <a:extLst>
            <a:ext uri="{FF2B5EF4-FFF2-40B4-BE49-F238E27FC236}">
              <a16:creationId xmlns:a16="http://schemas.microsoft.com/office/drawing/2014/main" id="{00000000-0008-0000-0300-000022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80682" y="162099812"/>
          <a:ext cx="3919243" cy="3388659"/>
        </a:xfrm>
        <a:prstGeom prst="rect">
          <a:avLst/>
        </a:prstGeom>
      </xdr:spPr>
    </xdr:pic>
    <xdr:clientData/>
  </xdr:twoCellAnchor>
  <xdr:oneCellAnchor>
    <xdr:from>
      <xdr:col>0</xdr:col>
      <xdr:colOff>80683</xdr:colOff>
      <xdr:row>557</xdr:row>
      <xdr:rowOff>161366</xdr:rowOff>
    </xdr:from>
    <xdr:ext cx="4016188" cy="3588471"/>
    <xdr:pic>
      <xdr:nvPicPr>
        <xdr:cNvPr id="298" name="Imagen 297">
          <a:extLst>
            <a:ext uri="{FF2B5EF4-FFF2-40B4-BE49-F238E27FC236}">
              <a16:creationId xmlns:a16="http://schemas.microsoft.com/office/drawing/2014/main" id="{00000000-0008-0000-0300-00002A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80683" y="248842307"/>
          <a:ext cx="4016188" cy="3588471"/>
        </a:xfrm>
        <a:prstGeom prst="rect">
          <a:avLst/>
        </a:prstGeom>
      </xdr:spPr>
    </xdr:pic>
    <xdr:clientData/>
  </xdr:oneCellAnchor>
  <xdr:twoCellAnchor editAs="oneCell">
    <xdr:from>
      <xdr:col>0</xdr:col>
      <xdr:colOff>0</xdr:colOff>
      <xdr:row>429</xdr:row>
      <xdr:rowOff>152400</xdr:rowOff>
    </xdr:from>
    <xdr:to>
      <xdr:col>1</xdr:col>
      <xdr:colOff>10147</xdr:colOff>
      <xdr:row>452</xdr:row>
      <xdr:rowOff>134484</xdr:rowOff>
    </xdr:to>
    <xdr:pic>
      <xdr:nvPicPr>
        <xdr:cNvPr id="301" name="Imagen 300">
          <a:extLst>
            <a:ext uri="{FF2B5EF4-FFF2-40B4-BE49-F238E27FC236}">
              <a16:creationId xmlns:a16="http://schemas.microsoft.com/office/drawing/2014/main" id="{00000000-0008-0000-0300-00002D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0" y="50354753"/>
          <a:ext cx="4458322" cy="4105848"/>
        </a:xfrm>
        <a:prstGeom prst="rect">
          <a:avLst/>
        </a:prstGeom>
      </xdr:spPr>
    </xdr:pic>
    <xdr:clientData/>
  </xdr:twoCellAnchor>
  <xdr:twoCellAnchor editAs="oneCell">
    <xdr:from>
      <xdr:col>0</xdr:col>
      <xdr:colOff>107576</xdr:colOff>
      <xdr:row>459</xdr:row>
      <xdr:rowOff>0</xdr:rowOff>
    </xdr:from>
    <xdr:to>
      <xdr:col>0</xdr:col>
      <xdr:colOff>4204919</xdr:colOff>
      <xdr:row>479</xdr:row>
      <xdr:rowOff>143436</xdr:rowOff>
    </xdr:to>
    <xdr:pic>
      <xdr:nvPicPr>
        <xdr:cNvPr id="307" name="Imagen 306">
          <a:extLst>
            <a:ext uri="{FF2B5EF4-FFF2-40B4-BE49-F238E27FC236}">
              <a16:creationId xmlns:a16="http://schemas.microsoft.com/office/drawing/2014/main" id="{00000000-0008-0000-0300-000033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07576" y="55581176"/>
          <a:ext cx="4097343" cy="3729318"/>
        </a:xfrm>
        <a:prstGeom prst="rect">
          <a:avLst/>
        </a:prstGeom>
      </xdr:spPr>
    </xdr:pic>
    <xdr:clientData/>
  </xdr:twoCellAnchor>
  <xdr:twoCellAnchor editAs="oneCell">
    <xdr:from>
      <xdr:col>0</xdr:col>
      <xdr:colOff>215155</xdr:colOff>
      <xdr:row>488</xdr:row>
      <xdr:rowOff>89646</xdr:rowOff>
    </xdr:from>
    <xdr:to>
      <xdr:col>0</xdr:col>
      <xdr:colOff>4216275</xdr:colOff>
      <xdr:row>508</xdr:row>
      <xdr:rowOff>92555</xdr:rowOff>
    </xdr:to>
    <xdr:pic>
      <xdr:nvPicPr>
        <xdr:cNvPr id="311" name="Imagen 310">
          <a:extLst>
            <a:ext uri="{FF2B5EF4-FFF2-40B4-BE49-F238E27FC236}">
              <a16:creationId xmlns:a16="http://schemas.microsoft.com/office/drawing/2014/main" id="{00000000-0008-0000-0300-000037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215155" y="60870352"/>
          <a:ext cx="4001120" cy="3588791"/>
        </a:xfrm>
        <a:prstGeom prst="rect">
          <a:avLst/>
        </a:prstGeom>
      </xdr:spPr>
    </xdr:pic>
    <xdr:clientData/>
  </xdr:twoCellAnchor>
  <xdr:twoCellAnchor editAs="oneCell">
    <xdr:from>
      <xdr:col>0</xdr:col>
      <xdr:colOff>80682</xdr:colOff>
      <xdr:row>518</xdr:row>
      <xdr:rowOff>8965</xdr:rowOff>
    </xdr:from>
    <xdr:to>
      <xdr:col>0</xdr:col>
      <xdr:colOff>4178025</xdr:colOff>
      <xdr:row>538</xdr:row>
      <xdr:rowOff>152401</xdr:rowOff>
    </xdr:to>
    <xdr:pic>
      <xdr:nvPicPr>
        <xdr:cNvPr id="327" name="Imagen 326">
          <a:extLst>
            <a:ext uri="{FF2B5EF4-FFF2-40B4-BE49-F238E27FC236}">
              <a16:creationId xmlns:a16="http://schemas.microsoft.com/office/drawing/2014/main" id="{00000000-0008-0000-0300-000047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80682" y="66168494"/>
          <a:ext cx="4097343" cy="3729318"/>
        </a:xfrm>
        <a:prstGeom prst="rect">
          <a:avLst/>
        </a:prstGeom>
      </xdr:spPr>
    </xdr:pic>
    <xdr:clientData/>
  </xdr:twoCellAnchor>
  <xdr:twoCellAnchor editAs="oneCell">
    <xdr:from>
      <xdr:col>0</xdr:col>
      <xdr:colOff>277906</xdr:colOff>
      <xdr:row>376</xdr:row>
      <xdr:rowOff>89647</xdr:rowOff>
    </xdr:from>
    <xdr:to>
      <xdr:col>0</xdr:col>
      <xdr:colOff>3916491</xdr:colOff>
      <xdr:row>392</xdr:row>
      <xdr:rowOff>134469</xdr:rowOff>
    </xdr:to>
    <xdr:pic>
      <xdr:nvPicPr>
        <xdr:cNvPr id="343" name="Imagen 342">
          <a:extLst>
            <a:ext uri="{FF2B5EF4-FFF2-40B4-BE49-F238E27FC236}">
              <a16:creationId xmlns:a16="http://schemas.microsoft.com/office/drawing/2014/main" id="{00000000-0008-0000-0300-000057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277906" y="50650588"/>
          <a:ext cx="3638585" cy="291352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405</xdr:row>
      <xdr:rowOff>35858</xdr:rowOff>
    </xdr:from>
    <xdr:to>
      <xdr:col>1</xdr:col>
      <xdr:colOff>149689</xdr:colOff>
      <xdr:row>425</xdr:row>
      <xdr:rowOff>108086</xdr:rowOff>
    </xdr:to>
    <xdr:pic>
      <xdr:nvPicPr>
        <xdr:cNvPr id="346" name="Imagen 345">
          <a:extLst>
            <a:ext uri="{FF2B5EF4-FFF2-40B4-BE49-F238E27FC236}">
              <a16:creationId xmlns:a16="http://schemas.microsoft.com/office/drawing/2014/main" id="{00000000-0008-0000-0300-00005A01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0"/>
        <a:srcRect l="2497" t="490" r="-2497" b="-490"/>
        <a:stretch>
          <a:fillRect/>
        </a:stretch>
      </xdr:blipFill>
      <xdr:spPr>
        <a:xfrm>
          <a:off x="0" y="55796329"/>
          <a:ext cx="4667901" cy="3658111"/>
        </a:xfrm>
        <a:prstGeom prst="rect">
          <a:avLst/>
        </a:prstGeom>
      </xdr:spPr>
    </xdr:pic>
    <xdr:clientData/>
  </xdr:twoCellAnchor>
  <xdr:twoCellAnchor editAs="oneCell">
    <xdr:from>
      <xdr:col>0</xdr:col>
      <xdr:colOff>188258</xdr:colOff>
      <xdr:row>278</xdr:row>
      <xdr:rowOff>107576</xdr:rowOff>
    </xdr:from>
    <xdr:to>
      <xdr:col>0</xdr:col>
      <xdr:colOff>4147508</xdr:colOff>
      <xdr:row>299</xdr:row>
      <xdr:rowOff>98612</xdr:rowOff>
    </xdr:to>
    <xdr:pic>
      <xdr:nvPicPr>
        <xdr:cNvPr id="206" name="Imagen 205">
          <a:extLst>
            <a:ext uri="{FF2B5EF4-FFF2-40B4-BE49-F238E27FC236}">
              <a16:creationId xmlns:a16="http://schemas.microsoft.com/office/drawing/2014/main" id="{00000000-0008-0000-0300-0000C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188258" y="45468988"/>
          <a:ext cx="3959250" cy="3756212"/>
        </a:xfrm>
        <a:prstGeom prst="rect">
          <a:avLst/>
        </a:prstGeom>
      </xdr:spPr>
    </xdr:pic>
    <xdr:clientData/>
  </xdr:twoCellAnchor>
  <xdr:twoCellAnchor editAs="oneCell">
    <xdr:from>
      <xdr:col>0</xdr:col>
      <xdr:colOff>188260</xdr:colOff>
      <xdr:row>346</xdr:row>
      <xdr:rowOff>8965</xdr:rowOff>
    </xdr:from>
    <xdr:to>
      <xdr:col>0</xdr:col>
      <xdr:colOff>4204448</xdr:colOff>
      <xdr:row>364</xdr:row>
      <xdr:rowOff>1570</xdr:rowOff>
    </xdr:to>
    <xdr:pic>
      <xdr:nvPicPr>
        <xdr:cNvPr id="293" name="Imagen 292">
          <a:extLst>
            <a:ext uri="{FF2B5EF4-FFF2-40B4-BE49-F238E27FC236}">
              <a16:creationId xmlns:a16="http://schemas.microsoft.com/office/drawing/2014/main" id="{00000000-0008-0000-0300-000025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188260" y="56128024"/>
          <a:ext cx="4016188" cy="321989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1766</xdr:row>
      <xdr:rowOff>26894</xdr:rowOff>
    </xdr:from>
    <xdr:to>
      <xdr:col>1</xdr:col>
      <xdr:colOff>53285</xdr:colOff>
      <xdr:row>1778</xdr:row>
      <xdr:rowOff>170330</xdr:rowOff>
    </xdr:to>
    <xdr:pic>
      <xdr:nvPicPr>
        <xdr:cNvPr id="373" name="Imagen 372">
          <a:extLst>
            <a:ext uri="{FF2B5EF4-FFF2-40B4-BE49-F238E27FC236}">
              <a16:creationId xmlns:a16="http://schemas.microsoft.com/office/drawing/2014/main" id="{00000000-0008-0000-0300-000075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0" y="310743600"/>
          <a:ext cx="4571497" cy="229496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95250</xdr:colOff>
      <xdr:row>1</xdr:row>
      <xdr:rowOff>247650</xdr:rowOff>
    </xdr:from>
    <xdr:to>
      <xdr:col>1</xdr:col>
      <xdr:colOff>1105041</xdr:colOff>
      <xdr:row>1</xdr:row>
      <xdr:rowOff>1114546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A85C3ED0-C699-8237-749A-205A1512EC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00175" y="428625"/>
          <a:ext cx="1009791" cy="866896"/>
        </a:xfrm>
        <a:prstGeom prst="rect">
          <a:avLst/>
        </a:prstGeom>
      </xdr:spPr>
    </xdr:pic>
    <xdr:clientData/>
  </xdr:twoCellAnchor>
  <xdr:twoCellAnchor>
    <xdr:from>
      <xdr:col>1</xdr:col>
      <xdr:colOff>104775</xdr:colOff>
      <xdr:row>2</xdr:row>
      <xdr:rowOff>142875</xdr:rowOff>
    </xdr:from>
    <xdr:to>
      <xdr:col>1</xdr:col>
      <xdr:colOff>1257461</xdr:colOff>
      <xdr:row>2</xdr:row>
      <xdr:rowOff>1000245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8EDBA62F-7825-8415-C0CA-66501993C9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04657" y="2036669"/>
          <a:ext cx="1152686" cy="857370"/>
        </a:xfrm>
        <a:prstGeom prst="rect">
          <a:avLst/>
        </a:prstGeom>
      </xdr:spPr>
    </xdr:pic>
    <xdr:clientData/>
  </xdr:twoCellAnchor>
  <xdr:twoCellAnchor>
    <xdr:from>
      <xdr:col>1</xdr:col>
      <xdr:colOff>200025</xdr:colOff>
      <xdr:row>3</xdr:row>
      <xdr:rowOff>314325</xdr:rowOff>
    </xdr:from>
    <xdr:to>
      <xdr:col>1</xdr:col>
      <xdr:colOff>1133605</xdr:colOff>
      <xdr:row>3</xdr:row>
      <xdr:rowOff>1057379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1AE853C8-6773-D8D2-CF41-30B569C24D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504950" y="3733800"/>
          <a:ext cx="933580" cy="743054"/>
        </a:xfrm>
        <a:prstGeom prst="rect">
          <a:avLst/>
        </a:prstGeom>
      </xdr:spPr>
    </xdr:pic>
    <xdr:clientData/>
  </xdr:twoCellAnchor>
  <xdr:twoCellAnchor>
    <xdr:from>
      <xdr:col>1</xdr:col>
      <xdr:colOff>85725</xdr:colOff>
      <xdr:row>4</xdr:row>
      <xdr:rowOff>381000</xdr:rowOff>
    </xdr:from>
    <xdr:to>
      <xdr:col>1</xdr:col>
      <xdr:colOff>1152674</xdr:colOff>
      <xdr:row>4</xdr:row>
      <xdr:rowOff>1143106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3890B434-8DDE-0BA3-718F-14B8FF736A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390650" y="5419725"/>
          <a:ext cx="1066949" cy="762106"/>
        </a:xfrm>
        <a:prstGeom prst="rect">
          <a:avLst/>
        </a:prstGeom>
      </xdr:spPr>
    </xdr:pic>
    <xdr:clientData/>
  </xdr:twoCellAnchor>
  <xdr:twoCellAnchor>
    <xdr:from>
      <xdr:col>1</xdr:col>
      <xdr:colOff>276225</xdr:colOff>
      <xdr:row>5</xdr:row>
      <xdr:rowOff>419100</xdr:rowOff>
    </xdr:from>
    <xdr:to>
      <xdr:col>1</xdr:col>
      <xdr:colOff>1066910</xdr:colOff>
      <xdr:row>5</xdr:row>
      <xdr:rowOff>1076417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FA6951A1-4918-CB91-8F6C-213D5B1A73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581150" y="7077075"/>
          <a:ext cx="790685" cy="657317"/>
        </a:xfrm>
        <a:prstGeom prst="rect">
          <a:avLst/>
        </a:prstGeom>
      </xdr:spPr>
    </xdr:pic>
    <xdr:clientData/>
  </xdr:twoCellAnchor>
  <xdr:twoCellAnchor>
    <xdr:from>
      <xdr:col>1</xdr:col>
      <xdr:colOff>152400</xdr:colOff>
      <xdr:row>6</xdr:row>
      <xdr:rowOff>447675</xdr:rowOff>
    </xdr:from>
    <xdr:to>
      <xdr:col>1</xdr:col>
      <xdr:colOff>1189712</xdr:colOff>
      <xdr:row>7</xdr:row>
      <xdr:rowOff>76200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2855B05E-8599-B435-06C6-C5B9FE4F5F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457325" y="10344150"/>
          <a:ext cx="1037312" cy="1009650"/>
        </a:xfrm>
        <a:prstGeom prst="rect">
          <a:avLst/>
        </a:prstGeom>
      </xdr:spPr>
    </xdr:pic>
    <xdr:clientData/>
  </xdr:twoCellAnchor>
  <xdr:twoCellAnchor>
    <xdr:from>
      <xdr:col>1</xdr:col>
      <xdr:colOff>133350</xdr:colOff>
      <xdr:row>7</xdr:row>
      <xdr:rowOff>85725</xdr:rowOff>
    </xdr:from>
    <xdr:to>
      <xdr:col>1</xdr:col>
      <xdr:colOff>1064683</xdr:colOff>
      <xdr:row>7</xdr:row>
      <xdr:rowOff>1133475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59834F01-1240-1BF0-7CAB-C23CE1BD17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438275" y="11601450"/>
          <a:ext cx="931333" cy="1047750"/>
        </a:xfrm>
        <a:prstGeom prst="rect">
          <a:avLst/>
        </a:prstGeom>
      </xdr:spPr>
    </xdr:pic>
    <xdr:clientData/>
  </xdr:twoCellAnchor>
  <xdr:twoCellAnchor>
    <xdr:from>
      <xdr:col>1</xdr:col>
      <xdr:colOff>200025</xdr:colOff>
      <xdr:row>8</xdr:row>
      <xdr:rowOff>238125</xdr:rowOff>
    </xdr:from>
    <xdr:to>
      <xdr:col>1</xdr:col>
      <xdr:colOff>1136106</xdr:colOff>
      <xdr:row>8</xdr:row>
      <xdr:rowOff>1162050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F15948F6-20F6-16FB-B928-28FDCE1855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504950" y="13373100"/>
          <a:ext cx="936081" cy="923925"/>
        </a:xfrm>
        <a:prstGeom prst="rect">
          <a:avLst/>
        </a:prstGeom>
      </xdr:spPr>
    </xdr:pic>
    <xdr:clientData/>
  </xdr:twoCellAnchor>
  <xdr:twoCellAnchor>
    <xdr:from>
      <xdr:col>1</xdr:col>
      <xdr:colOff>209550</xdr:colOff>
      <xdr:row>9</xdr:row>
      <xdr:rowOff>219074</xdr:rowOff>
    </xdr:from>
    <xdr:to>
      <xdr:col>1</xdr:col>
      <xdr:colOff>1220787</xdr:colOff>
      <xdr:row>9</xdr:row>
      <xdr:rowOff>1085849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C034613C-B43F-FD7C-C536-F8882E62C9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509432" y="11761133"/>
          <a:ext cx="1011237" cy="866775"/>
        </a:xfrm>
        <a:prstGeom prst="rect">
          <a:avLst/>
        </a:prstGeom>
      </xdr:spPr>
    </xdr:pic>
    <xdr:clientData/>
  </xdr:twoCellAnchor>
  <xdr:twoCellAnchor>
    <xdr:from>
      <xdr:col>1</xdr:col>
      <xdr:colOff>200025</xdr:colOff>
      <xdr:row>10</xdr:row>
      <xdr:rowOff>285750</xdr:rowOff>
    </xdr:from>
    <xdr:to>
      <xdr:col>1</xdr:col>
      <xdr:colOff>1000237</xdr:colOff>
      <xdr:row>10</xdr:row>
      <xdr:rowOff>1019277</xdr:rowOff>
    </xdr:to>
    <xdr:pic>
      <xdr:nvPicPr>
        <xdr:cNvPr id="14" name="Imagen 13">
          <a:extLst>
            <a:ext uri="{FF2B5EF4-FFF2-40B4-BE49-F238E27FC236}">
              <a16:creationId xmlns:a16="http://schemas.microsoft.com/office/drawing/2014/main" id="{BE6FDE22-283F-7A8E-2077-B9DDD4F0FB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504950" y="16659225"/>
          <a:ext cx="800212" cy="733527"/>
        </a:xfrm>
        <a:prstGeom prst="rect">
          <a:avLst/>
        </a:prstGeom>
      </xdr:spPr>
    </xdr:pic>
    <xdr:clientData/>
  </xdr:twoCellAnchor>
  <xdr:twoCellAnchor>
    <xdr:from>
      <xdr:col>1</xdr:col>
      <xdr:colOff>228600</xdr:colOff>
      <xdr:row>11</xdr:row>
      <xdr:rowOff>361950</xdr:rowOff>
    </xdr:from>
    <xdr:to>
      <xdr:col>1</xdr:col>
      <xdr:colOff>1152654</xdr:colOff>
      <xdr:row>11</xdr:row>
      <xdr:rowOff>962109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1429A383-60FC-C1C2-46DD-9F07C924A6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533525" y="18354675"/>
          <a:ext cx="924054" cy="600159"/>
        </a:xfrm>
        <a:prstGeom prst="rect">
          <a:avLst/>
        </a:prstGeom>
      </xdr:spPr>
    </xdr:pic>
    <xdr:clientData/>
  </xdr:twoCellAnchor>
  <xdr:twoCellAnchor>
    <xdr:from>
      <xdr:col>1</xdr:col>
      <xdr:colOff>323850</xdr:colOff>
      <xdr:row>12</xdr:row>
      <xdr:rowOff>238125</xdr:rowOff>
    </xdr:from>
    <xdr:to>
      <xdr:col>1</xdr:col>
      <xdr:colOff>1209799</xdr:colOff>
      <xdr:row>12</xdr:row>
      <xdr:rowOff>838284</xdr:rowOff>
    </xdr:to>
    <xdr:pic>
      <xdr:nvPicPr>
        <xdr:cNvPr id="16" name="Imagen 15">
          <a:extLst>
            <a:ext uri="{FF2B5EF4-FFF2-40B4-BE49-F238E27FC236}">
              <a16:creationId xmlns:a16="http://schemas.microsoft.com/office/drawing/2014/main" id="{E3BCE970-FDBF-1748-ADCA-187604A893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628775" y="19850100"/>
          <a:ext cx="885949" cy="600159"/>
        </a:xfrm>
        <a:prstGeom prst="rect">
          <a:avLst/>
        </a:prstGeom>
      </xdr:spPr>
    </xdr:pic>
    <xdr:clientData/>
  </xdr:twoCellAnchor>
  <xdr:twoCellAnchor editAs="oneCell">
    <xdr:from>
      <xdr:col>1</xdr:col>
      <xdr:colOff>224118</xdr:colOff>
      <xdr:row>13</xdr:row>
      <xdr:rowOff>168088</xdr:rowOff>
    </xdr:from>
    <xdr:to>
      <xdr:col>1</xdr:col>
      <xdr:colOff>1098177</xdr:colOff>
      <xdr:row>13</xdr:row>
      <xdr:rowOff>1193097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id="{C94A5210-EE11-454B-820F-A6507464CC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524000" y="17223441"/>
          <a:ext cx="874059" cy="1025009"/>
        </a:xfrm>
        <a:prstGeom prst="rect">
          <a:avLst/>
        </a:prstGeom>
      </xdr:spPr>
    </xdr:pic>
    <xdr:clientData/>
  </xdr:twoCellAnchor>
  <xdr:twoCellAnchor editAs="oneCell">
    <xdr:from>
      <xdr:col>1</xdr:col>
      <xdr:colOff>235324</xdr:colOff>
      <xdr:row>14</xdr:row>
      <xdr:rowOff>166499</xdr:rowOff>
    </xdr:from>
    <xdr:to>
      <xdr:col>1</xdr:col>
      <xdr:colOff>997324</xdr:colOff>
      <xdr:row>14</xdr:row>
      <xdr:rowOff>1218295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88B31C13-0A4F-45F3-9BD4-EB88F82A88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535206" y="18600175"/>
          <a:ext cx="762000" cy="1051796"/>
        </a:xfrm>
        <a:prstGeom prst="rect">
          <a:avLst/>
        </a:prstGeom>
      </xdr:spPr>
    </xdr:pic>
    <xdr:clientData/>
  </xdr:twoCellAnchor>
  <xdr:twoCellAnchor editAs="oneCell">
    <xdr:from>
      <xdr:col>1</xdr:col>
      <xdr:colOff>145677</xdr:colOff>
      <xdr:row>15</xdr:row>
      <xdr:rowOff>33618</xdr:rowOff>
    </xdr:from>
    <xdr:to>
      <xdr:col>1</xdr:col>
      <xdr:colOff>1073527</xdr:colOff>
      <xdr:row>15</xdr:row>
      <xdr:rowOff>1297288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id="{9CA64622-A934-44A5-B04C-AADFA029F8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445559" y="19845618"/>
          <a:ext cx="927850" cy="1263670"/>
        </a:xfrm>
        <a:prstGeom prst="rect">
          <a:avLst/>
        </a:prstGeom>
      </xdr:spPr>
    </xdr:pic>
    <xdr:clientData/>
  </xdr:twoCellAnchor>
  <xdr:twoCellAnchor editAs="oneCell">
    <xdr:from>
      <xdr:col>1</xdr:col>
      <xdr:colOff>291353</xdr:colOff>
      <xdr:row>16</xdr:row>
      <xdr:rowOff>280147</xdr:rowOff>
    </xdr:from>
    <xdr:to>
      <xdr:col>1</xdr:col>
      <xdr:colOff>1023328</xdr:colOff>
      <xdr:row>16</xdr:row>
      <xdr:rowOff>1187823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id="{8C5B3879-A067-4908-AAE2-B28CE3A60B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591235" y="21470471"/>
          <a:ext cx="731975" cy="907676"/>
        </a:xfrm>
        <a:prstGeom prst="rect">
          <a:avLst/>
        </a:prstGeom>
      </xdr:spPr>
    </xdr:pic>
    <xdr:clientData/>
  </xdr:twoCellAnchor>
  <xdr:twoCellAnchor editAs="oneCell">
    <xdr:from>
      <xdr:col>1</xdr:col>
      <xdr:colOff>156882</xdr:colOff>
      <xdr:row>17</xdr:row>
      <xdr:rowOff>324971</xdr:rowOff>
    </xdr:from>
    <xdr:to>
      <xdr:col>1</xdr:col>
      <xdr:colOff>1033304</xdr:colOff>
      <xdr:row>17</xdr:row>
      <xdr:rowOff>1182341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1777455D-DC72-EBBB-DEED-FC6DAF5367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456764" y="22893618"/>
          <a:ext cx="876422" cy="857370"/>
        </a:xfrm>
        <a:prstGeom prst="rect">
          <a:avLst/>
        </a:prstGeom>
      </xdr:spPr>
    </xdr:pic>
    <xdr:clientData/>
  </xdr:twoCellAnchor>
  <xdr:twoCellAnchor editAs="oneCell">
    <xdr:from>
      <xdr:col>1</xdr:col>
      <xdr:colOff>190500</xdr:colOff>
      <xdr:row>18</xdr:row>
      <xdr:rowOff>190500</xdr:rowOff>
    </xdr:from>
    <xdr:to>
      <xdr:col>1</xdr:col>
      <xdr:colOff>952606</xdr:colOff>
      <xdr:row>18</xdr:row>
      <xdr:rowOff>1000238</xdr:rowOff>
    </xdr:to>
    <xdr:pic>
      <xdr:nvPicPr>
        <xdr:cNvPr id="22" name="Imagen 21">
          <a:extLst>
            <a:ext uri="{FF2B5EF4-FFF2-40B4-BE49-F238E27FC236}">
              <a16:creationId xmlns:a16="http://schemas.microsoft.com/office/drawing/2014/main" id="{8861CD87-BA2A-3061-3109-1CF77384DF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490382" y="24137471"/>
          <a:ext cx="762106" cy="809738"/>
        </a:xfrm>
        <a:prstGeom prst="rect">
          <a:avLst/>
        </a:prstGeom>
      </xdr:spPr>
    </xdr:pic>
    <xdr:clientData/>
  </xdr:twoCellAnchor>
  <xdr:twoCellAnchor editAs="oneCell">
    <xdr:from>
      <xdr:col>1</xdr:col>
      <xdr:colOff>179294</xdr:colOff>
      <xdr:row>19</xdr:row>
      <xdr:rowOff>313765</xdr:rowOff>
    </xdr:from>
    <xdr:to>
      <xdr:col>1</xdr:col>
      <xdr:colOff>1084295</xdr:colOff>
      <xdr:row>19</xdr:row>
      <xdr:rowOff>1028240</xdr:rowOff>
    </xdr:to>
    <xdr:pic>
      <xdr:nvPicPr>
        <xdr:cNvPr id="23" name="Imagen 22">
          <a:extLst>
            <a:ext uri="{FF2B5EF4-FFF2-40B4-BE49-F238E27FC236}">
              <a16:creationId xmlns:a16="http://schemas.microsoft.com/office/drawing/2014/main" id="{8144DA00-055B-C7B9-8B02-9AED9351AB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479176" y="25639059"/>
          <a:ext cx="905001" cy="714475"/>
        </a:xfrm>
        <a:prstGeom prst="rect">
          <a:avLst/>
        </a:prstGeom>
      </xdr:spPr>
    </xdr:pic>
    <xdr:clientData/>
  </xdr:twoCellAnchor>
  <xdr:twoCellAnchor editAs="oneCell">
    <xdr:from>
      <xdr:col>1</xdr:col>
      <xdr:colOff>89647</xdr:colOff>
      <xdr:row>20</xdr:row>
      <xdr:rowOff>235324</xdr:rowOff>
    </xdr:from>
    <xdr:to>
      <xdr:col>1</xdr:col>
      <xdr:colOff>1289965</xdr:colOff>
      <xdr:row>20</xdr:row>
      <xdr:rowOff>1102220</xdr:rowOff>
    </xdr:to>
    <xdr:pic>
      <xdr:nvPicPr>
        <xdr:cNvPr id="24" name="Imagen 23">
          <a:extLst>
            <a:ext uri="{FF2B5EF4-FFF2-40B4-BE49-F238E27FC236}">
              <a16:creationId xmlns:a16="http://schemas.microsoft.com/office/drawing/2014/main" id="{841FEE17-34D2-F922-F9E6-CE68242F49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389529" y="26938942"/>
          <a:ext cx="1200318" cy="866896"/>
        </a:xfrm>
        <a:prstGeom prst="rect">
          <a:avLst/>
        </a:prstGeom>
      </xdr:spPr>
    </xdr:pic>
    <xdr:clientData/>
  </xdr:twoCellAnchor>
  <xdr:twoCellAnchor editAs="oneCell">
    <xdr:from>
      <xdr:col>1</xdr:col>
      <xdr:colOff>56030</xdr:colOff>
      <xdr:row>21</xdr:row>
      <xdr:rowOff>56030</xdr:rowOff>
    </xdr:from>
    <xdr:to>
      <xdr:col>1</xdr:col>
      <xdr:colOff>670546</xdr:colOff>
      <xdr:row>21</xdr:row>
      <xdr:rowOff>627530</xdr:rowOff>
    </xdr:to>
    <xdr:pic>
      <xdr:nvPicPr>
        <xdr:cNvPr id="25" name="Imagen 24">
          <a:extLst>
            <a:ext uri="{FF2B5EF4-FFF2-40B4-BE49-F238E27FC236}">
              <a16:creationId xmlns:a16="http://schemas.microsoft.com/office/drawing/2014/main" id="{118EB601-CCA0-675A-9A1D-A68643699B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355912" y="28137971"/>
          <a:ext cx="614516" cy="571500"/>
        </a:xfrm>
        <a:prstGeom prst="rect">
          <a:avLst/>
        </a:prstGeom>
      </xdr:spPr>
    </xdr:pic>
    <xdr:clientData/>
  </xdr:twoCellAnchor>
  <xdr:twoCellAnchor editAs="oneCell">
    <xdr:from>
      <xdr:col>1</xdr:col>
      <xdr:colOff>168089</xdr:colOff>
      <xdr:row>21</xdr:row>
      <xdr:rowOff>717175</xdr:rowOff>
    </xdr:from>
    <xdr:to>
      <xdr:col>1</xdr:col>
      <xdr:colOff>674027</xdr:colOff>
      <xdr:row>21</xdr:row>
      <xdr:rowOff>1333500</xdr:rowOff>
    </xdr:to>
    <xdr:pic>
      <xdr:nvPicPr>
        <xdr:cNvPr id="26" name="Imagen 25">
          <a:extLst>
            <a:ext uri="{FF2B5EF4-FFF2-40B4-BE49-F238E27FC236}">
              <a16:creationId xmlns:a16="http://schemas.microsoft.com/office/drawing/2014/main" id="{9DDC1E0B-7FC1-AEE9-1A44-C2B1A80E9A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467971" y="28799116"/>
          <a:ext cx="505938" cy="616325"/>
        </a:xfrm>
        <a:prstGeom prst="rect">
          <a:avLst/>
        </a:prstGeom>
      </xdr:spPr>
    </xdr:pic>
    <xdr:clientData/>
  </xdr:twoCellAnchor>
  <xdr:twoCellAnchor editAs="oneCell">
    <xdr:from>
      <xdr:col>1</xdr:col>
      <xdr:colOff>661147</xdr:colOff>
      <xdr:row>21</xdr:row>
      <xdr:rowOff>291353</xdr:rowOff>
    </xdr:from>
    <xdr:to>
      <xdr:col>1</xdr:col>
      <xdr:colOff>1232727</xdr:colOff>
      <xdr:row>21</xdr:row>
      <xdr:rowOff>872459</xdr:rowOff>
    </xdr:to>
    <xdr:pic>
      <xdr:nvPicPr>
        <xdr:cNvPr id="27" name="Imagen 26">
          <a:extLst>
            <a:ext uri="{FF2B5EF4-FFF2-40B4-BE49-F238E27FC236}">
              <a16:creationId xmlns:a16="http://schemas.microsoft.com/office/drawing/2014/main" id="{D63437DF-096C-2413-516E-B94698528B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961029" y="28373294"/>
          <a:ext cx="571580" cy="581106"/>
        </a:xfrm>
        <a:prstGeom prst="rect">
          <a:avLst/>
        </a:prstGeom>
      </xdr:spPr>
    </xdr:pic>
    <xdr:clientData/>
  </xdr:twoCellAnchor>
  <xdr:twoCellAnchor editAs="oneCell">
    <xdr:from>
      <xdr:col>1</xdr:col>
      <xdr:colOff>268941</xdr:colOff>
      <xdr:row>22</xdr:row>
      <xdr:rowOff>235323</xdr:rowOff>
    </xdr:from>
    <xdr:to>
      <xdr:col>1</xdr:col>
      <xdr:colOff>986118</xdr:colOff>
      <xdr:row>22</xdr:row>
      <xdr:rowOff>1104211</xdr:rowOff>
    </xdr:to>
    <xdr:pic>
      <xdr:nvPicPr>
        <xdr:cNvPr id="28" name="Imagen 27">
          <a:extLst>
            <a:ext uri="{FF2B5EF4-FFF2-40B4-BE49-F238E27FC236}">
              <a16:creationId xmlns:a16="http://schemas.microsoft.com/office/drawing/2014/main" id="{7090BB88-C2F9-6B55-4F7F-E4DB8E3F62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568823" y="29695588"/>
          <a:ext cx="717177" cy="868888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233082</xdr:colOff>
      <xdr:row>3</xdr:row>
      <xdr:rowOff>53788</xdr:rowOff>
    </xdr:from>
    <xdr:to>
      <xdr:col>4</xdr:col>
      <xdr:colOff>2043371</xdr:colOff>
      <xdr:row>13</xdr:row>
      <xdr:rowOff>170329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5504157" y="241150588"/>
          <a:ext cx="1810289" cy="2021541"/>
        </a:xfrm>
        <a:prstGeom prst="rect">
          <a:avLst/>
        </a:prstGeom>
      </xdr:spPr>
    </xdr:pic>
    <xdr:clientData/>
  </xdr:twoCellAnchor>
  <xdr:twoCellAnchor editAs="oneCell">
    <xdr:from>
      <xdr:col>10</xdr:col>
      <xdr:colOff>179295</xdr:colOff>
      <xdr:row>3</xdr:row>
      <xdr:rowOff>71717</xdr:rowOff>
    </xdr:from>
    <xdr:to>
      <xdr:col>10</xdr:col>
      <xdr:colOff>2250305</xdr:colOff>
      <xdr:row>12</xdr:row>
      <xdr:rowOff>65965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C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2391595" y="241168517"/>
          <a:ext cx="2071010" cy="1708748"/>
        </a:xfrm>
        <a:prstGeom prst="rect">
          <a:avLst/>
        </a:prstGeom>
      </xdr:spPr>
    </xdr:pic>
    <xdr:clientData/>
  </xdr:twoCellAnchor>
  <xdr:twoCellAnchor editAs="oneCell">
    <xdr:from>
      <xdr:col>4</xdr:col>
      <xdr:colOff>93569</xdr:colOff>
      <xdr:row>30</xdr:row>
      <xdr:rowOff>180415</xdr:rowOff>
    </xdr:from>
    <xdr:to>
      <xdr:col>4</xdr:col>
      <xdr:colOff>2380488</xdr:colOff>
      <xdr:row>37</xdr:row>
      <xdr:rowOff>69990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C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141569" y="5895415"/>
          <a:ext cx="2020981" cy="1519493"/>
        </a:xfrm>
        <a:prstGeom prst="rect">
          <a:avLst/>
        </a:prstGeom>
      </xdr:spPr>
    </xdr:pic>
    <xdr:clientData/>
  </xdr:twoCellAnchor>
  <xdr:twoCellAnchor editAs="oneCell">
    <xdr:from>
      <xdr:col>10</xdr:col>
      <xdr:colOff>259977</xdr:colOff>
      <xdr:row>31</xdr:row>
      <xdr:rowOff>89647</xdr:rowOff>
    </xdr:from>
    <xdr:to>
      <xdr:col>10</xdr:col>
      <xdr:colOff>2056221</xdr:colOff>
      <xdr:row>38</xdr:row>
      <xdr:rowOff>98613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00000000-0008-0000-0C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1665152" y="241376947"/>
          <a:ext cx="1796244" cy="134246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3"/>
  <dimension ref="A1:Q65"/>
  <sheetViews>
    <sheetView zoomScale="70" zoomScaleNormal="70" workbookViewId="0">
      <selection activeCell="D17" sqref="D17"/>
    </sheetView>
  </sheetViews>
  <sheetFormatPr baseColWidth="10" defaultRowHeight="14.4" x14ac:dyDescent="0.3"/>
  <cols>
    <col min="1" max="1" width="19.6640625" style="49" customWidth="1"/>
    <col min="2" max="2" width="22.44140625" bestFit="1" customWidth="1"/>
    <col min="6" max="6" width="19.5546875" style="49" customWidth="1"/>
    <col min="7" max="8" width="22.44140625" bestFit="1" customWidth="1"/>
    <col min="11" max="11" width="17.44140625" style="49" bestFit="1" customWidth="1"/>
    <col min="12" max="12" width="22.44140625" bestFit="1" customWidth="1"/>
  </cols>
  <sheetData>
    <row r="1" spans="1:17" x14ac:dyDescent="0.3">
      <c r="A1" s="62" t="s">
        <v>18</v>
      </c>
      <c r="B1" s="62"/>
      <c r="C1" s="62"/>
      <c r="D1" s="37">
        <v>0.2</v>
      </c>
      <c r="F1" s="62" t="s">
        <v>19</v>
      </c>
      <c r="G1" s="62"/>
      <c r="H1" s="62"/>
      <c r="I1" s="37">
        <v>0.2</v>
      </c>
      <c r="K1" s="62" t="s">
        <v>20</v>
      </c>
      <c r="L1" s="62"/>
      <c r="M1" s="62"/>
      <c r="N1" s="37">
        <v>0.2</v>
      </c>
      <c r="P1" t="s">
        <v>53</v>
      </c>
      <c r="Q1">
        <v>2.87</v>
      </c>
    </row>
    <row r="2" spans="1:17" x14ac:dyDescent="0.3">
      <c r="A2" s="48" t="s">
        <v>21</v>
      </c>
      <c r="B2" s="38" t="s">
        <v>7</v>
      </c>
      <c r="C2" s="38">
        <f>+Q2</f>
        <v>2.98</v>
      </c>
      <c r="F2" s="48" t="s">
        <v>21</v>
      </c>
      <c r="G2" s="38" t="s">
        <v>7</v>
      </c>
      <c r="H2" s="38">
        <f>+Q2</f>
        <v>2.98</v>
      </c>
      <c r="K2" s="48" t="s">
        <v>21</v>
      </c>
      <c r="L2" s="38" t="s">
        <v>7</v>
      </c>
      <c r="M2" s="38">
        <v>3.5</v>
      </c>
      <c r="P2" t="s">
        <v>54</v>
      </c>
      <c r="Q2">
        <v>2.98</v>
      </c>
    </row>
    <row r="3" spans="1:17" x14ac:dyDescent="0.3">
      <c r="A3" s="60" t="s">
        <v>22</v>
      </c>
      <c r="B3" s="38" t="s">
        <v>23</v>
      </c>
      <c r="C3" s="38">
        <f>(C2*8%)+C2</f>
        <v>3.2183999999999999</v>
      </c>
      <c r="F3" s="63" t="s">
        <v>22</v>
      </c>
      <c r="G3" s="38" t="s">
        <v>23</v>
      </c>
      <c r="H3" s="38">
        <f>(H2*8%)+H2</f>
        <v>3.2183999999999999</v>
      </c>
      <c r="K3" s="60" t="s">
        <v>22</v>
      </c>
      <c r="L3" s="38" t="s">
        <v>24</v>
      </c>
      <c r="M3" s="38">
        <f>(M2*8%)+M2</f>
        <v>3.7800000000000002</v>
      </c>
    </row>
    <row r="4" spans="1:17" x14ac:dyDescent="0.3">
      <c r="A4" s="60"/>
      <c r="B4" s="38" t="s">
        <v>22</v>
      </c>
      <c r="C4" s="38">
        <v>0.6</v>
      </c>
      <c r="F4" s="64"/>
      <c r="G4" s="38" t="s">
        <v>22</v>
      </c>
      <c r="H4" s="38">
        <v>0.6</v>
      </c>
      <c r="K4" s="60"/>
      <c r="L4" s="38" t="s">
        <v>22</v>
      </c>
      <c r="M4" s="38">
        <v>0.5</v>
      </c>
    </row>
    <row r="5" spans="1:17" x14ac:dyDescent="0.3">
      <c r="A5" s="61" t="s">
        <v>25</v>
      </c>
      <c r="B5" s="38" t="s">
        <v>26</v>
      </c>
      <c r="C5" s="38">
        <v>1.68</v>
      </c>
      <c r="F5" s="65"/>
      <c r="G5" s="38" t="s">
        <v>27</v>
      </c>
      <c r="H5" s="38">
        <v>0.38</v>
      </c>
      <c r="K5" s="61" t="s">
        <v>25</v>
      </c>
      <c r="L5" s="38" t="s">
        <v>26</v>
      </c>
      <c r="M5" s="38">
        <v>1.68</v>
      </c>
    </row>
    <row r="6" spans="1:17" x14ac:dyDescent="0.3">
      <c r="A6" s="61"/>
      <c r="B6" s="38" t="s">
        <v>28</v>
      </c>
      <c r="C6" s="38">
        <v>2.02</v>
      </c>
      <c r="F6" s="61" t="s">
        <v>25</v>
      </c>
      <c r="G6" s="38" t="s">
        <v>26</v>
      </c>
      <c r="H6" s="38">
        <v>1.68</v>
      </c>
      <c r="K6" s="61"/>
      <c r="L6" s="38" t="s">
        <v>28</v>
      </c>
      <c r="M6" s="38">
        <v>2.02</v>
      </c>
    </row>
    <row r="7" spans="1:17" x14ac:dyDescent="0.3">
      <c r="A7" s="61"/>
      <c r="B7" s="38" t="s">
        <v>29</v>
      </c>
      <c r="C7" s="38">
        <v>2.39</v>
      </c>
      <c r="F7" s="61"/>
      <c r="G7" s="38" t="s">
        <v>28</v>
      </c>
      <c r="H7" s="38">
        <v>2.02</v>
      </c>
      <c r="K7" s="61"/>
      <c r="L7" s="38" t="s">
        <v>29</v>
      </c>
      <c r="M7" s="38">
        <v>2.39</v>
      </c>
    </row>
    <row r="8" spans="1:17" x14ac:dyDescent="0.3">
      <c r="A8" s="61"/>
      <c r="B8" s="38" t="s">
        <v>30</v>
      </c>
      <c r="C8" s="38">
        <v>3.36</v>
      </c>
      <c r="F8" s="61"/>
      <c r="G8" s="38" t="s">
        <v>29</v>
      </c>
      <c r="H8" s="38">
        <v>2.39</v>
      </c>
      <c r="K8" s="61"/>
      <c r="L8" s="38" t="s">
        <v>30</v>
      </c>
      <c r="M8" s="38">
        <v>3.36</v>
      </c>
    </row>
    <row r="9" spans="1:17" x14ac:dyDescent="0.3">
      <c r="A9" s="48"/>
      <c r="B9" s="38"/>
      <c r="C9" s="38"/>
      <c r="F9" s="61"/>
      <c r="G9" s="38" t="s">
        <v>30</v>
      </c>
      <c r="H9" s="38">
        <v>3.36</v>
      </c>
      <c r="K9" s="48"/>
      <c r="L9" s="38"/>
      <c r="M9" s="38"/>
    </row>
    <row r="10" spans="1:17" x14ac:dyDescent="0.3">
      <c r="A10" s="48" t="s">
        <v>31</v>
      </c>
      <c r="B10" s="38" t="s">
        <v>32</v>
      </c>
      <c r="C10" s="38">
        <v>0.18</v>
      </c>
      <c r="F10" s="48"/>
      <c r="G10" s="38"/>
      <c r="H10" s="38"/>
      <c r="K10" s="48" t="s">
        <v>31</v>
      </c>
      <c r="L10" s="38" t="s">
        <v>32</v>
      </c>
      <c r="M10" s="38">
        <v>0.18</v>
      </c>
    </row>
    <row r="11" spans="1:17" x14ac:dyDescent="0.3">
      <c r="C11" s="39">
        <f>SUM(C3+C4+C9+C10)</f>
        <v>3.9984000000000002</v>
      </c>
      <c r="D11" s="39"/>
      <c r="F11" s="48" t="s">
        <v>31</v>
      </c>
      <c r="G11" s="38" t="s">
        <v>32</v>
      </c>
      <c r="H11" s="38">
        <v>0.18</v>
      </c>
      <c r="M11" s="39">
        <f>SUM(M3+M4+M9+M10)</f>
        <v>4.46</v>
      </c>
      <c r="N11" s="39"/>
    </row>
    <row r="12" spans="1:17" x14ac:dyDescent="0.3">
      <c r="A12" s="60" t="s">
        <v>33</v>
      </c>
      <c r="B12" s="38" t="s">
        <v>34</v>
      </c>
      <c r="C12" s="40">
        <f>C11+C5</f>
        <v>5.6783999999999999</v>
      </c>
      <c r="D12" s="41">
        <f>+(C12*$D$1)+C12</f>
        <v>6.8140799999999997</v>
      </c>
      <c r="H12" s="39">
        <f>SUM(H3+H4+H10+H11+H5)</f>
        <v>4.3784000000000001</v>
      </c>
      <c r="I12" s="39"/>
      <c r="K12" s="60" t="s">
        <v>35</v>
      </c>
      <c r="L12" s="38" t="s">
        <v>34</v>
      </c>
      <c r="M12" s="40">
        <f>M11+M5</f>
        <v>6.14</v>
      </c>
      <c r="N12" s="41">
        <f>+(M12*$N$1)+M12</f>
        <v>7.3679999999999994</v>
      </c>
    </row>
    <row r="13" spans="1:17" x14ac:dyDescent="0.3">
      <c r="A13" s="60"/>
      <c r="B13" s="38" t="s">
        <v>36</v>
      </c>
      <c r="C13" s="40">
        <f>C11+C6</f>
        <v>6.0183999999999997</v>
      </c>
      <c r="D13" s="41">
        <f>+(C13*$D$1)+C13</f>
        <v>7.2220800000000001</v>
      </c>
      <c r="F13" s="60" t="s">
        <v>37</v>
      </c>
      <c r="G13" s="38" t="s">
        <v>34</v>
      </c>
      <c r="H13" s="40">
        <f>H12+H6</f>
        <v>6.0583999999999998</v>
      </c>
      <c r="I13" s="41">
        <f>+(H13*$I$1)+H13</f>
        <v>7.2700800000000001</v>
      </c>
      <c r="K13" s="60"/>
      <c r="L13" s="38" t="s">
        <v>36</v>
      </c>
      <c r="M13" s="40">
        <f>M11+M6</f>
        <v>6.48</v>
      </c>
      <c r="N13" s="41">
        <f>+(M13*$N$1)+M13</f>
        <v>7.7760000000000007</v>
      </c>
    </row>
    <row r="14" spans="1:17" x14ac:dyDescent="0.3">
      <c r="A14" s="60"/>
      <c r="B14" s="38" t="s">
        <v>38</v>
      </c>
      <c r="C14" s="40">
        <f>C11+C7</f>
        <v>6.3884000000000007</v>
      </c>
      <c r="D14" s="41">
        <f>+(C14*$D$1)+C14</f>
        <v>7.6660800000000009</v>
      </c>
      <c r="F14" s="60"/>
      <c r="G14" s="38" t="s">
        <v>36</v>
      </c>
      <c r="H14" s="40">
        <f>H12+H7</f>
        <v>6.3984000000000005</v>
      </c>
      <c r="I14" s="41">
        <f>+(H14*$D$1)+H14</f>
        <v>7.6780800000000005</v>
      </c>
      <c r="K14" s="60"/>
      <c r="L14" s="38" t="s">
        <v>38</v>
      </c>
      <c r="M14" s="40">
        <f>M11+M7</f>
        <v>6.85</v>
      </c>
      <c r="N14" s="41">
        <f>+(M14*$N$1)+M14</f>
        <v>8.2199999999999989</v>
      </c>
    </row>
    <row r="15" spans="1:17" x14ac:dyDescent="0.3">
      <c r="A15" s="60"/>
      <c r="B15" s="38" t="s">
        <v>39</v>
      </c>
      <c r="C15" s="40">
        <f>C11+C8</f>
        <v>7.3583999999999996</v>
      </c>
      <c r="D15" s="41">
        <f>+(C15*$D$1)+C15</f>
        <v>8.8300799999999988</v>
      </c>
      <c r="F15" s="60"/>
      <c r="G15" s="38" t="s">
        <v>38</v>
      </c>
      <c r="H15" s="40">
        <f>H12+H8</f>
        <v>6.7683999999999997</v>
      </c>
      <c r="I15" s="41">
        <f>+(H15*$D$1)+H15</f>
        <v>8.1220800000000004</v>
      </c>
      <c r="K15" s="60"/>
      <c r="L15" s="38" t="s">
        <v>39</v>
      </c>
      <c r="M15" s="40">
        <f>M11+M8</f>
        <v>7.82</v>
      </c>
      <c r="N15" s="41">
        <f>+(M15*$N$1)+M15</f>
        <v>9.3840000000000003</v>
      </c>
    </row>
    <row r="16" spans="1:17" x14ac:dyDescent="0.3">
      <c r="F16" s="60"/>
      <c r="G16" s="38" t="s">
        <v>39</v>
      </c>
      <c r="H16" s="40">
        <f>H12+H9</f>
        <v>7.7384000000000004</v>
      </c>
      <c r="I16" s="41">
        <f>+(H16*$D$1)+H16</f>
        <v>9.2860800000000001</v>
      </c>
    </row>
    <row r="17" spans="1:14" x14ac:dyDescent="0.3">
      <c r="A17" s="50"/>
      <c r="B17" s="42"/>
      <c r="C17" s="42" t="s">
        <v>40</v>
      </c>
      <c r="D17" s="42">
        <f>+AVERAGE(D12:D15)</f>
        <v>7.6330799999999996</v>
      </c>
      <c r="E17" s="42"/>
      <c r="F17" s="43"/>
      <c r="G17" s="44"/>
      <c r="H17" s="42" t="s">
        <v>40</v>
      </c>
      <c r="I17" s="44">
        <f>+AVERAGE(I13:I16)</f>
        <v>8.0890800000000009</v>
      </c>
      <c r="J17" s="42"/>
      <c r="K17" s="50"/>
      <c r="L17" s="42"/>
      <c r="M17" s="42" t="s">
        <v>40</v>
      </c>
      <c r="N17" s="42">
        <f>+AVERAGE(N12:N15)</f>
        <v>8.1869999999999994</v>
      </c>
    </row>
    <row r="19" spans="1:14" x14ac:dyDescent="0.3">
      <c r="A19" s="62" t="s">
        <v>41</v>
      </c>
      <c r="B19" s="62"/>
      <c r="C19" s="62"/>
      <c r="D19" s="37">
        <v>0.2</v>
      </c>
      <c r="F19" s="62" t="s">
        <v>42</v>
      </c>
      <c r="G19" s="62"/>
      <c r="H19" s="62"/>
      <c r="I19" s="37">
        <v>0.2</v>
      </c>
      <c r="K19" s="62" t="s">
        <v>43</v>
      </c>
      <c r="L19" s="62"/>
      <c r="M19" s="62"/>
      <c r="N19" s="37">
        <v>0.2</v>
      </c>
    </row>
    <row r="20" spans="1:14" x14ac:dyDescent="0.3">
      <c r="A20" s="48" t="s">
        <v>21</v>
      </c>
      <c r="B20" s="38" t="s">
        <v>7</v>
      </c>
      <c r="C20" s="38">
        <v>4.5999999999999996</v>
      </c>
      <c r="F20" s="48" t="s">
        <v>21</v>
      </c>
      <c r="G20" s="38" t="s">
        <v>7</v>
      </c>
      <c r="H20" s="38">
        <f>+Q2</f>
        <v>2.98</v>
      </c>
      <c r="K20" s="48" t="s">
        <v>21</v>
      </c>
      <c r="L20" s="38" t="s">
        <v>7</v>
      </c>
      <c r="M20" s="38">
        <f>+Q2</f>
        <v>2.98</v>
      </c>
    </row>
    <row r="21" spans="1:14" x14ac:dyDescent="0.3">
      <c r="A21" s="60" t="s">
        <v>22</v>
      </c>
      <c r="B21" s="38" t="s">
        <v>24</v>
      </c>
      <c r="C21" s="38">
        <f>(C20*10%)+C20</f>
        <v>5.0599999999999996</v>
      </c>
      <c r="F21" s="63" t="s">
        <v>22</v>
      </c>
      <c r="G21" s="38" t="s">
        <v>24</v>
      </c>
      <c r="H21" s="38">
        <f>(H20*10%)+H20</f>
        <v>3.278</v>
      </c>
      <c r="K21" s="60" t="s">
        <v>22</v>
      </c>
      <c r="L21" s="38" t="s">
        <v>24</v>
      </c>
      <c r="M21" s="38">
        <f>(M20*10%)+M20</f>
        <v>3.278</v>
      </c>
    </row>
    <row r="22" spans="1:14" x14ac:dyDescent="0.3">
      <c r="A22" s="60"/>
      <c r="B22" s="38" t="s">
        <v>22</v>
      </c>
      <c r="C22" s="38">
        <v>0.5</v>
      </c>
      <c r="F22" s="64"/>
      <c r="G22" s="38" t="s">
        <v>22</v>
      </c>
      <c r="H22" s="38">
        <v>0.5</v>
      </c>
      <c r="K22" s="60"/>
      <c r="L22" s="38" t="s">
        <v>22</v>
      </c>
      <c r="M22" s="38">
        <v>0.55000000000000004</v>
      </c>
    </row>
    <row r="23" spans="1:14" x14ac:dyDescent="0.3">
      <c r="A23" s="61" t="s">
        <v>25</v>
      </c>
      <c r="B23" s="38" t="s">
        <v>26</v>
      </c>
      <c r="C23" s="38">
        <v>1.68</v>
      </c>
      <c r="F23" s="64"/>
      <c r="G23" s="38" t="s">
        <v>44</v>
      </c>
      <c r="H23" s="38">
        <v>0.42</v>
      </c>
      <c r="K23" s="61" t="s">
        <v>25</v>
      </c>
      <c r="L23" s="38" t="s">
        <v>26</v>
      </c>
      <c r="M23" s="38">
        <v>1.68</v>
      </c>
    </row>
    <row r="24" spans="1:14" x14ac:dyDescent="0.3">
      <c r="A24" s="61"/>
      <c r="B24" s="38" t="s">
        <v>28</v>
      </c>
      <c r="C24" s="38">
        <v>2.02</v>
      </c>
      <c r="F24" s="65"/>
      <c r="G24" s="38" t="s">
        <v>45</v>
      </c>
      <c r="H24" s="38">
        <v>0.6</v>
      </c>
      <c r="K24" s="61"/>
      <c r="L24" s="38" t="s">
        <v>28</v>
      </c>
      <c r="M24" s="38">
        <v>2.02</v>
      </c>
    </row>
    <row r="25" spans="1:14" x14ac:dyDescent="0.3">
      <c r="A25" s="61"/>
      <c r="B25" s="38" t="s">
        <v>29</v>
      </c>
      <c r="C25" s="38">
        <v>2.39</v>
      </c>
      <c r="F25" s="61" t="s">
        <v>25</v>
      </c>
      <c r="G25" s="38" t="s">
        <v>26</v>
      </c>
      <c r="H25" s="38">
        <v>1.68</v>
      </c>
      <c r="K25" s="61"/>
      <c r="L25" s="38" t="s">
        <v>29</v>
      </c>
      <c r="M25" s="38">
        <v>2.39</v>
      </c>
    </row>
    <row r="26" spans="1:14" x14ac:dyDescent="0.3">
      <c r="A26" s="61"/>
      <c r="B26" s="38" t="s">
        <v>30</v>
      </c>
      <c r="C26" s="38">
        <v>3.36</v>
      </c>
      <c r="F26" s="61"/>
      <c r="G26" s="38" t="s">
        <v>28</v>
      </c>
      <c r="H26" s="38">
        <v>2.02</v>
      </c>
      <c r="K26" s="61"/>
      <c r="L26" s="38" t="s">
        <v>30</v>
      </c>
      <c r="M26" s="38">
        <v>3.36</v>
      </c>
    </row>
    <row r="27" spans="1:14" x14ac:dyDescent="0.3">
      <c r="A27" s="48"/>
      <c r="B27" s="38"/>
      <c r="C27" s="38"/>
      <c r="F27" s="61"/>
      <c r="G27" s="38" t="s">
        <v>29</v>
      </c>
      <c r="H27" s="38">
        <v>2.39</v>
      </c>
      <c r="K27" s="48"/>
      <c r="L27" s="38"/>
      <c r="M27" s="38"/>
    </row>
    <row r="28" spans="1:14" x14ac:dyDescent="0.3">
      <c r="A28" s="48" t="s">
        <v>31</v>
      </c>
      <c r="B28" s="38" t="s">
        <v>32</v>
      </c>
      <c r="C28" s="38">
        <v>0.18</v>
      </c>
      <c r="F28" s="61"/>
      <c r="G28" s="38" t="s">
        <v>30</v>
      </c>
      <c r="H28" s="38">
        <v>3.36</v>
      </c>
      <c r="K28" s="48" t="s">
        <v>31</v>
      </c>
      <c r="L28" s="38" t="s">
        <v>32</v>
      </c>
      <c r="M28" s="38">
        <v>0.18</v>
      </c>
    </row>
    <row r="29" spans="1:14" x14ac:dyDescent="0.3">
      <c r="C29" s="39">
        <f>SUM(C21+C22+C27+C28)</f>
        <v>5.7399999999999993</v>
      </c>
      <c r="D29" s="39"/>
      <c r="F29" s="48"/>
      <c r="G29" s="38"/>
      <c r="H29" s="38"/>
      <c r="M29" s="39">
        <f>SUM(M21+M22+M27+M28)</f>
        <v>4.008</v>
      </c>
      <c r="N29" s="39"/>
    </row>
    <row r="30" spans="1:14" x14ac:dyDescent="0.3">
      <c r="A30" s="60" t="s">
        <v>46</v>
      </c>
      <c r="B30" s="38" t="s">
        <v>34</v>
      </c>
      <c r="C30" s="40">
        <f>C29+C23</f>
        <v>7.419999999999999</v>
      </c>
      <c r="D30" s="41">
        <f>+(C30*D19)+C30</f>
        <v>8.9039999999999999</v>
      </c>
      <c r="F30" s="48" t="s">
        <v>31</v>
      </c>
      <c r="G30" s="38" t="s">
        <v>32</v>
      </c>
      <c r="H30" s="38">
        <v>0.18</v>
      </c>
      <c r="K30" s="60" t="s">
        <v>47</v>
      </c>
      <c r="L30" s="38" t="s">
        <v>34</v>
      </c>
      <c r="M30" s="40">
        <f>M29+M23</f>
        <v>5.6879999999999997</v>
      </c>
      <c r="N30" s="39"/>
    </row>
    <row r="31" spans="1:14" x14ac:dyDescent="0.3">
      <c r="A31" s="60"/>
      <c r="B31" s="38" t="s">
        <v>36</v>
      </c>
      <c r="C31" s="40">
        <f>C29+C24</f>
        <v>7.76</v>
      </c>
      <c r="D31" s="41">
        <f>+(C31*D20)+C31</f>
        <v>7.76</v>
      </c>
      <c r="H31" s="39">
        <f>SUM(H21+H22+H29+H30+H23+H24)</f>
        <v>4.9779999999999998</v>
      </c>
      <c r="I31" s="39"/>
      <c r="K31" s="60"/>
      <c r="L31" s="38" t="s">
        <v>36</v>
      </c>
      <c r="M31" s="40">
        <f>M29+M24</f>
        <v>6.0280000000000005</v>
      </c>
      <c r="N31" s="39"/>
    </row>
    <row r="32" spans="1:14" x14ac:dyDescent="0.3">
      <c r="A32" s="60"/>
      <c r="B32" s="38" t="s">
        <v>38</v>
      </c>
      <c r="C32" s="40">
        <f>C29+C25</f>
        <v>8.129999999999999</v>
      </c>
      <c r="D32" s="41">
        <f>+(C32*D21)+C32</f>
        <v>8.129999999999999</v>
      </c>
      <c r="F32" s="60" t="s">
        <v>48</v>
      </c>
      <c r="G32" s="38" t="s">
        <v>34</v>
      </c>
      <c r="H32" s="40">
        <f>H31+H25</f>
        <v>6.6579999999999995</v>
      </c>
      <c r="I32" s="41">
        <f>+(H32*$I$19)+H32</f>
        <v>7.9895999999999994</v>
      </c>
      <c r="K32" s="60"/>
      <c r="L32" s="38" t="s">
        <v>38</v>
      </c>
      <c r="M32" s="40">
        <f>M29+M25</f>
        <v>6.3979999999999997</v>
      </c>
      <c r="N32" s="39"/>
    </row>
    <row r="33" spans="1:14" x14ac:dyDescent="0.3">
      <c r="A33" s="60"/>
      <c r="B33" s="38" t="s">
        <v>39</v>
      </c>
      <c r="C33" s="40">
        <f>C29+C26</f>
        <v>9.1</v>
      </c>
      <c r="D33" s="41">
        <f>+(C33*D22)+C33</f>
        <v>9.1</v>
      </c>
      <c r="F33" s="60"/>
      <c r="G33" s="38" t="s">
        <v>36</v>
      </c>
      <c r="H33" s="40">
        <f>H31+H26</f>
        <v>6.9979999999999993</v>
      </c>
      <c r="I33" s="41">
        <f>+(H33*$I$19)+H33</f>
        <v>8.3975999999999988</v>
      </c>
      <c r="K33" s="60"/>
      <c r="L33" s="38" t="s">
        <v>39</v>
      </c>
      <c r="M33" s="40">
        <f>M29+M26</f>
        <v>7.3680000000000003</v>
      </c>
      <c r="N33" s="39"/>
    </row>
    <row r="34" spans="1:14" x14ac:dyDescent="0.3">
      <c r="F34" s="60"/>
      <c r="G34" s="38" t="s">
        <v>38</v>
      </c>
      <c r="H34" s="40">
        <f>H31+H27</f>
        <v>7.3680000000000003</v>
      </c>
      <c r="I34" s="41">
        <f>+(H34*$I$19)+H34</f>
        <v>8.8415999999999997</v>
      </c>
    </row>
    <row r="35" spans="1:14" x14ac:dyDescent="0.3">
      <c r="F35" s="60"/>
      <c r="G35" s="38" t="s">
        <v>39</v>
      </c>
      <c r="H35" s="40">
        <f>H31+H28</f>
        <v>8.3379999999999992</v>
      </c>
      <c r="I35" s="41">
        <f>+(H35*$I$19)+H35</f>
        <v>10.005599999999999</v>
      </c>
      <c r="K35" s="60" t="s">
        <v>49</v>
      </c>
      <c r="L35" s="38" t="s">
        <v>34</v>
      </c>
      <c r="M35" s="40">
        <f>M30+0.9</f>
        <v>6.5880000000000001</v>
      </c>
      <c r="N35" s="41">
        <f>+(M35*$N$19)+M35</f>
        <v>7.9055999999999997</v>
      </c>
    </row>
    <row r="36" spans="1:14" x14ac:dyDescent="0.3">
      <c r="K36" s="60"/>
      <c r="L36" s="38" t="s">
        <v>36</v>
      </c>
      <c r="M36" s="40">
        <f>M31+0.9</f>
        <v>6.9280000000000008</v>
      </c>
      <c r="N36" s="41">
        <f>+(M36*$N$19)+M36</f>
        <v>8.313600000000001</v>
      </c>
    </row>
    <row r="37" spans="1:14" x14ac:dyDescent="0.3">
      <c r="K37" s="60"/>
      <c r="L37" s="38" t="s">
        <v>38</v>
      </c>
      <c r="M37" s="40">
        <f>M32+0.9</f>
        <v>7.298</v>
      </c>
      <c r="N37" s="41">
        <f>+(M37*$N$19)+M37</f>
        <v>8.7576000000000001</v>
      </c>
    </row>
    <row r="38" spans="1:14" x14ac:dyDescent="0.3">
      <c r="K38" s="60"/>
      <c r="L38" s="38" t="s">
        <v>39</v>
      </c>
      <c r="M38" s="40">
        <f>M33+0.9</f>
        <v>8.2680000000000007</v>
      </c>
      <c r="N38" s="41">
        <f>+(M38*$N$19)+M38</f>
        <v>9.9216000000000015</v>
      </c>
    </row>
    <row r="40" spans="1:14" x14ac:dyDescent="0.3">
      <c r="A40" s="50"/>
      <c r="B40" s="42" t="s">
        <v>40</v>
      </c>
      <c r="C40" s="42"/>
      <c r="D40" s="42">
        <f>+AVERAGE(D30:D33)</f>
        <v>8.4734999999999996</v>
      </c>
      <c r="E40" s="42"/>
      <c r="F40" s="50"/>
      <c r="G40" s="42" t="s">
        <v>40</v>
      </c>
      <c r="H40" s="42"/>
      <c r="I40" s="42">
        <f>+AVERAGE(I32:I35)</f>
        <v>8.8086000000000002</v>
      </c>
      <c r="J40" s="42"/>
      <c r="K40" s="50"/>
      <c r="L40" s="42"/>
      <c r="M40" s="42" t="s">
        <v>40</v>
      </c>
      <c r="N40" s="42">
        <f>+AVERAGE(N35:N38)</f>
        <v>8.7246000000000006</v>
      </c>
    </row>
    <row r="42" spans="1:14" x14ac:dyDescent="0.3">
      <c r="D42" t="s">
        <v>50</v>
      </c>
    </row>
    <row r="43" spans="1:14" x14ac:dyDescent="0.3">
      <c r="A43" s="62" t="s">
        <v>43</v>
      </c>
      <c r="B43" s="62"/>
      <c r="C43" s="62"/>
      <c r="D43" s="37">
        <v>0.2</v>
      </c>
      <c r="J43" t="s">
        <v>51</v>
      </c>
    </row>
    <row r="44" spans="1:14" x14ac:dyDescent="0.3">
      <c r="A44" s="48" t="s">
        <v>21</v>
      </c>
      <c r="B44" s="38" t="s">
        <v>7</v>
      </c>
      <c r="C44" s="38">
        <f>+Q2</f>
        <v>2.98</v>
      </c>
      <c r="G44" s="62" t="s">
        <v>43</v>
      </c>
      <c r="H44" s="62"/>
      <c r="I44" s="62"/>
      <c r="J44" s="37">
        <v>0.2</v>
      </c>
    </row>
    <row r="45" spans="1:14" x14ac:dyDescent="0.3">
      <c r="A45" s="60" t="s">
        <v>22</v>
      </c>
      <c r="B45" s="38" t="s">
        <v>24</v>
      </c>
      <c r="C45" s="38">
        <f>(C44*10%)+C44</f>
        <v>3.278</v>
      </c>
      <c r="G45" s="38" t="s">
        <v>21</v>
      </c>
      <c r="H45" s="38" t="s">
        <v>7</v>
      </c>
      <c r="I45" s="38">
        <f>+Q2</f>
        <v>2.98</v>
      </c>
    </row>
    <row r="46" spans="1:14" x14ac:dyDescent="0.3">
      <c r="A46" s="60"/>
      <c r="B46" s="38" t="s">
        <v>22</v>
      </c>
      <c r="C46" s="38">
        <v>0.55000000000000004</v>
      </c>
      <c r="G46" s="60" t="s">
        <v>22</v>
      </c>
      <c r="H46" s="38" t="s">
        <v>24</v>
      </c>
      <c r="I46" s="38">
        <f>(I45*10%)+I45</f>
        <v>3.278</v>
      </c>
    </row>
    <row r="47" spans="1:14" x14ac:dyDescent="0.3">
      <c r="A47" s="61" t="s">
        <v>25</v>
      </c>
      <c r="B47" s="38" t="s">
        <v>26</v>
      </c>
      <c r="C47" s="38">
        <v>1.68</v>
      </c>
      <c r="G47" s="60"/>
      <c r="H47" s="38" t="s">
        <v>22</v>
      </c>
      <c r="I47" s="38">
        <v>0.55000000000000004</v>
      </c>
    </row>
    <row r="48" spans="1:14" x14ac:dyDescent="0.3">
      <c r="A48" s="61"/>
      <c r="B48" s="38" t="s">
        <v>28</v>
      </c>
      <c r="C48" s="38">
        <v>0.7</v>
      </c>
      <c r="G48" s="61" t="s">
        <v>25</v>
      </c>
      <c r="H48" s="38" t="s">
        <v>26</v>
      </c>
      <c r="I48" s="38">
        <v>1.68</v>
      </c>
    </row>
    <row r="49" spans="1:10" x14ac:dyDescent="0.3">
      <c r="A49" s="61"/>
      <c r="B49" s="38" t="s">
        <v>29</v>
      </c>
      <c r="C49" s="38">
        <v>0.7</v>
      </c>
      <c r="G49" s="61"/>
      <c r="H49" s="38" t="s">
        <v>28</v>
      </c>
      <c r="I49" s="38">
        <v>1.1000000000000001</v>
      </c>
    </row>
    <row r="50" spans="1:10" x14ac:dyDescent="0.3">
      <c r="A50" s="61"/>
      <c r="B50" s="38" t="s">
        <v>30</v>
      </c>
      <c r="C50" s="38">
        <v>0.7</v>
      </c>
      <c r="G50" s="61"/>
      <c r="H50" s="38" t="s">
        <v>29</v>
      </c>
      <c r="I50" s="38">
        <v>1.1000000000000001</v>
      </c>
    </row>
    <row r="51" spans="1:10" x14ac:dyDescent="0.3">
      <c r="A51" s="48"/>
      <c r="B51" s="38"/>
      <c r="C51" s="38"/>
      <c r="G51" s="61"/>
      <c r="H51" s="38" t="s">
        <v>30</v>
      </c>
      <c r="I51" s="38">
        <v>1.1000000000000001</v>
      </c>
    </row>
    <row r="52" spans="1:10" x14ac:dyDescent="0.3">
      <c r="A52" s="48" t="s">
        <v>31</v>
      </c>
      <c r="B52" s="38" t="s">
        <v>32</v>
      </c>
      <c r="C52" s="38">
        <v>0.18</v>
      </c>
      <c r="G52" s="38"/>
      <c r="H52" s="38"/>
      <c r="I52" s="38"/>
    </row>
    <row r="53" spans="1:10" x14ac:dyDescent="0.3">
      <c r="C53" s="39">
        <f>SUM(C45+C46+C51+C52)</f>
        <v>4.008</v>
      </c>
      <c r="D53" s="39"/>
      <c r="G53" s="38" t="s">
        <v>31</v>
      </c>
      <c r="H53" s="38" t="s">
        <v>32</v>
      </c>
      <c r="I53" s="38">
        <v>0.18</v>
      </c>
    </row>
    <row r="54" spans="1:10" x14ac:dyDescent="0.3">
      <c r="A54" s="60" t="s">
        <v>47</v>
      </c>
      <c r="B54" s="38" t="s">
        <v>34</v>
      </c>
      <c r="C54" s="40">
        <f>C53+C47</f>
        <v>5.6879999999999997</v>
      </c>
      <c r="D54" s="39"/>
      <c r="I54" s="39">
        <f>SUM(I46+I47+I52+I53)</f>
        <v>4.008</v>
      </c>
      <c r="J54" s="39"/>
    </row>
    <row r="55" spans="1:10" x14ac:dyDescent="0.3">
      <c r="A55" s="60"/>
      <c r="B55" s="38" t="s">
        <v>36</v>
      </c>
      <c r="C55" s="40">
        <f>C53+C48</f>
        <v>4.7080000000000002</v>
      </c>
      <c r="D55" s="39"/>
      <c r="G55" s="60" t="s">
        <v>47</v>
      </c>
      <c r="H55" s="38" t="s">
        <v>34</v>
      </c>
      <c r="I55" s="40">
        <f>I54+I48</f>
        <v>5.6879999999999997</v>
      </c>
      <c r="J55" s="39"/>
    </row>
    <row r="56" spans="1:10" x14ac:dyDescent="0.3">
      <c r="A56" s="60"/>
      <c r="B56" s="38" t="s">
        <v>38</v>
      </c>
      <c r="C56" s="40">
        <f>C53+C49</f>
        <v>4.7080000000000002</v>
      </c>
      <c r="D56" s="39"/>
      <c r="G56" s="60"/>
      <c r="H56" s="38" t="s">
        <v>36</v>
      </c>
      <c r="I56" s="40">
        <f>I54+I49</f>
        <v>5.1080000000000005</v>
      </c>
      <c r="J56" s="39"/>
    </row>
    <row r="57" spans="1:10" x14ac:dyDescent="0.3">
      <c r="A57" s="60"/>
      <c r="B57" s="38" t="s">
        <v>39</v>
      </c>
      <c r="C57" s="40">
        <f>C53+C50</f>
        <v>4.7080000000000002</v>
      </c>
      <c r="D57" s="39"/>
      <c r="G57" s="60"/>
      <c r="H57" s="38" t="s">
        <v>38</v>
      </c>
      <c r="I57" s="40">
        <f>I54+I50</f>
        <v>5.1080000000000005</v>
      </c>
      <c r="J57" s="39"/>
    </row>
    <row r="58" spans="1:10" x14ac:dyDescent="0.3">
      <c r="G58" s="60"/>
      <c r="H58" s="38" t="s">
        <v>39</v>
      </c>
      <c r="I58" s="40">
        <f>I54+I51</f>
        <v>5.1080000000000005</v>
      </c>
      <c r="J58" s="39"/>
    </row>
    <row r="59" spans="1:10" x14ac:dyDescent="0.3">
      <c r="A59" s="60" t="s">
        <v>49</v>
      </c>
      <c r="B59" s="38" t="s">
        <v>34</v>
      </c>
      <c r="C59" s="40">
        <f>C54+0.9</f>
        <v>6.5880000000000001</v>
      </c>
      <c r="D59" s="41">
        <f>+(C59*$N$19)+C59</f>
        <v>7.9055999999999997</v>
      </c>
    </row>
    <row r="60" spans="1:10" x14ac:dyDescent="0.3">
      <c r="A60" s="60"/>
      <c r="B60" s="38" t="s">
        <v>36</v>
      </c>
      <c r="C60" s="40">
        <f>C55+0.9</f>
        <v>5.6080000000000005</v>
      </c>
      <c r="D60" s="41">
        <f>+(C60*$N$19)+C60</f>
        <v>6.7296000000000005</v>
      </c>
      <c r="G60" s="60" t="s">
        <v>49</v>
      </c>
      <c r="H60" s="38" t="s">
        <v>34</v>
      </c>
      <c r="I60" s="40">
        <f>I55+0.9</f>
        <v>6.5880000000000001</v>
      </c>
      <c r="J60" s="41">
        <f>+(I60*$N$19)+I60</f>
        <v>7.9055999999999997</v>
      </c>
    </row>
    <row r="61" spans="1:10" x14ac:dyDescent="0.3">
      <c r="A61" s="60"/>
      <c r="B61" s="38" t="s">
        <v>38</v>
      </c>
      <c r="C61" s="40">
        <f>C56+0.9</f>
        <v>5.6080000000000005</v>
      </c>
      <c r="D61" s="41">
        <f>+(C61*$N$19)+C61</f>
        <v>6.7296000000000005</v>
      </c>
      <c r="G61" s="60"/>
      <c r="H61" s="38" t="s">
        <v>36</v>
      </c>
      <c r="I61" s="40">
        <f>I56+0.9</f>
        <v>6.0080000000000009</v>
      </c>
      <c r="J61" s="41">
        <f>+(I61*$N$19)+I61</f>
        <v>7.2096000000000009</v>
      </c>
    </row>
    <row r="62" spans="1:10" x14ac:dyDescent="0.3">
      <c r="A62" s="60"/>
      <c r="B62" s="38" t="s">
        <v>39</v>
      </c>
      <c r="C62" s="40">
        <f>C57+0.9</f>
        <v>5.6080000000000005</v>
      </c>
      <c r="D62" s="41">
        <f>+(C62*$N$19)+C62</f>
        <v>6.7296000000000005</v>
      </c>
      <c r="G62" s="60"/>
      <c r="H62" s="38" t="s">
        <v>38</v>
      </c>
      <c r="I62" s="40">
        <f>I57+0.9</f>
        <v>6.0080000000000009</v>
      </c>
      <c r="J62" s="41">
        <f>+(I62*$N$19)+I62</f>
        <v>7.2096000000000009</v>
      </c>
    </row>
    <row r="63" spans="1:10" x14ac:dyDescent="0.3">
      <c r="G63" s="60"/>
      <c r="H63" s="38" t="s">
        <v>39</v>
      </c>
      <c r="I63" s="40">
        <f>I58+0.9</f>
        <v>6.0080000000000009</v>
      </c>
      <c r="J63" s="41">
        <f>+(I63*$N$19)+I63</f>
        <v>7.2096000000000009</v>
      </c>
    </row>
    <row r="64" spans="1:10" x14ac:dyDescent="0.3">
      <c r="A64" s="50"/>
      <c r="B64" s="42"/>
      <c r="C64" s="42" t="s">
        <v>40</v>
      </c>
      <c r="D64" s="42">
        <f>+AVERAGE(D59:D62)</f>
        <v>7.023600000000001</v>
      </c>
    </row>
    <row r="65" spans="7:10" x14ac:dyDescent="0.3">
      <c r="G65" s="42"/>
      <c r="H65" s="42"/>
      <c r="I65" s="42" t="s">
        <v>40</v>
      </c>
      <c r="J65" s="42">
        <f>+AVERAGE(J60:J63)</f>
        <v>7.3836000000000013</v>
      </c>
    </row>
  </sheetData>
  <mergeCells count="35">
    <mergeCell ref="A1:C1"/>
    <mergeCell ref="F1:H1"/>
    <mergeCell ref="K1:M1"/>
    <mergeCell ref="A3:A4"/>
    <mergeCell ref="F3:F5"/>
    <mergeCell ref="K3:K4"/>
    <mergeCell ref="A5:A8"/>
    <mergeCell ref="K5:K8"/>
    <mergeCell ref="F6:F9"/>
    <mergeCell ref="A12:A15"/>
    <mergeCell ref="K12:K15"/>
    <mergeCell ref="F13:F16"/>
    <mergeCell ref="A19:C19"/>
    <mergeCell ref="F19:H19"/>
    <mergeCell ref="K19:M19"/>
    <mergeCell ref="G44:I44"/>
    <mergeCell ref="A21:A22"/>
    <mergeCell ref="F21:F24"/>
    <mergeCell ref="K21:K22"/>
    <mergeCell ref="A23:A26"/>
    <mergeCell ref="K23:K26"/>
    <mergeCell ref="F25:F28"/>
    <mergeCell ref="A30:A33"/>
    <mergeCell ref="K30:K33"/>
    <mergeCell ref="F32:F35"/>
    <mergeCell ref="K35:K38"/>
    <mergeCell ref="A43:C43"/>
    <mergeCell ref="A59:A62"/>
    <mergeCell ref="G60:G63"/>
    <mergeCell ref="A45:A46"/>
    <mergeCell ref="G46:G47"/>
    <mergeCell ref="A47:A50"/>
    <mergeCell ref="G48:G51"/>
    <mergeCell ref="A54:A57"/>
    <mergeCell ref="G55:G5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2"/>
  <dimension ref="A275:A1698"/>
  <sheetViews>
    <sheetView tabSelected="1" topLeftCell="A1735" zoomScale="50" zoomScaleNormal="50" workbookViewId="0">
      <pane xSplit="1" topLeftCell="B1" activePane="topRight" state="frozen"/>
      <selection pane="topRight" activeCell="C1779" sqref="C1779"/>
    </sheetView>
  </sheetViews>
  <sheetFormatPr baseColWidth="10" defaultRowHeight="14.4" x14ac:dyDescent="0.3"/>
  <cols>
    <col min="1" max="1" width="65.88671875" customWidth="1"/>
  </cols>
  <sheetData>
    <row r="275" spans="1:1" x14ac:dyDescent="0.3">
      <c r="A275" s="51" t="s">
        <v>64</v>
      </c>
    </row>
    <row r="276" spans="1:1" x14ac:dyDescent="0.3">
      <c r="A276" s="47"/>
    </row>
    <row r="277" spans="1:1" x14ac:dyDescent="0.3">
      <c r="A277" s="47"/>
    </row>
    <row r="278" spans="1:1" x14ac:dyDescent="0.3">
      <c r="A278" s="47"/>
    </row>
    <row r="279" spans="1:1" x14ac:dyDescent="0.3">
      <c r="A279" s="47"/>
    </row>
    <row r="280" spans="1:1" x14ac:dyDescent="0.3">
      <c r="A280" s="47"/>
    </row>
    <row r="281" spans="1:1" x14ac:dyDescent="0.3">
      <c r="A281" s="47"/>
    </row>
    <row r="282" spans="1:1" x14ac:dyDescent="0.3">
      <c r="A282" s="47"/>
    </row>
    <row r="283" spans="1:1" x14ac:dyDescent="0.3">
      <c r="A283" s="47"/>
    </row>
    <row r="284" spans="1:1" x14ac:dyDescent="0.3">
      <c r="A284" s="47"/>
    </row>
    <row r="285" spans="1:1" x14ac:dyDescent="0.3">
      <c r="A285" s="47"/>
    </row>
    <row r="286" spans="1:1" x14ac:dyDescent="0.3">
      <c r="A286" s="47"/>
    </row>
    <row r="287" spans="1:1" x14ac:dyDescent="0.3">
      <c r="A287" s="47"/>
    </row>
    <row r="288" spans="1:1" x14ac:dyDescent="0.3">
      <c r="A288" s="47"/>
    </row>
    <row r="289" spans="1:1" x14ac:dyDescent="0.3">
      <c r="A289" s="47"/>
    </row>
    <row r="290" spans="1:1" x14ac:dyDescent="0.3">
      <c r="A290" s="47"/>
    </row>
    <row r="291" spans="1:1" x14ac:dyDescent="0.3">
      <c r="A291" s="47"/>
    </row>
    <row r="292" spans="1:1" x14ac:dyDescent="0.3">
      <c r="A292" s="47"/>
    </row>
    <row r="293" spans="1:1" x14ac:dyDescent="0.3">
      <c r="A293" s="47"/>
    </row>
    <row r="294" spans="1:1" x14ac:dyDescent="0.3">
      <c r="A294" s="47"/>
    </row>
    <row r="295" spans="1:1" x14ac:dyDescent="0.3">
      <c r="A295" s="47"/>
    </row>
    <row r="296" spans="1:1" x14ac:dyDescent="0.3">
      <c r="A296" s="47"/>
    </row>
    <row r="297" spans="1:1" x14ac:dyDescent="0.3">
      <c r="A297" s="47"/>
    </row>
    <row r="298" spans="1:1" x14ac:dyDescent="0.3">
      <c r="A298" s="47"/>
    </row>
    <row r="299" spans="1:1" x14ac:dyDescent="0.3">
      <c r="A299" s="47"/>
    </row>
    <row r="300" spans="1:1" x14ac:dyDescent="0.3">
      <c r="A300" s="47"/>
    </row>
    <row r="301" spans="1:1" x14ac:dyDescent="0.3">
      <c r="A301" s="47"/>
    </row>
    <row r="302" spans="1:1" x14ac:dyDescent="0.3">
      <c r="A302" s="47"/>
    </row>
    <row r="303" spans="1:1" x14ac:dyDescent="0.3">
      <c r="A303" s="47"/>
    </row>
    <row r="304" spans="1:1" x14ac:dyDescent="0.3">
      <c r="A304" s="47"/>
    </row>
    <row r="305" spans="1:1" x14ac:dyDescent="0.3">
      <c r="A305" s="47"/>
    </row>
    <row r="373" spans="1:1" x14ac:dyDescent="0.3">
      <c r="A373" s="51" t="s">
        <v>64</v>
      </c>
    </row>
    <row r="374" spans="1:1" x14ac:dyDescent="0.3">
      <c r="A374" s="47"/>
    </row>
    <row r="375" spans="1:1" x14ac:dyDescent="0.3">
      <c r="A375" s="47"/>
    </row>
    <row r="376" spans="1:1" x14ac:dyDescent="0.3">
      <c r="A376" s="47"/>
    </row>
    <row r="377" spans="1:1" x14ac:dyDescent="0.3">
      <c r="A377" s="47"/>
    </row>
    <row r="378" spans="1:1" x14ac:dyDescent="0.3">
      <c r="A378" s="47"/>
    </row>
    <row r="379" spans="1:1" x14ac:dyDescent="0.3">
      <c r="A379" s="47"/>
    </row>
    <row r="380" spans="1:1" x14ac:dyDescent="0.3">
      <c r="A380" s="47"/>
    </row>
    <row r="381" spans="1:1" x14ac:dyDescent="0.3">
      <c r="A381" s="47"/>
    </row>
    <row r="382" spans="1:1" x14ac:dyDescent="0.3">
      <c r="A382" s="47"/>
    </row>
    <row r="383" spans="1:1" x14ac:dyDescent="0.3">
      <c r="A383" s="47"/>
    </row>
    <row r="384" spans="1:1" x14ac:dyDescent="0.3">
      <c r="A384" s="47"/>
    </row>
    <row r="385" spans="1:1" x14ac:dyDescent="0.3">
      <c r="A385" s="47"/>
    </row>
    <row r="386" spans="1:1" x14ac:dyDescent="0.3">
      <c r="A386" s="47"/>
    </row>
    <row r="387" spans="1:1" x14ac:dyDescent="0.3">
      <c r="A387" s="47"/>
    </row>
    <row r="388" spans="1:1" x14ac:dyDescent="0.3">
      <c r="A388" s="47"/>
    </row>
    <row r="389" spans="1:1" x14ac:dyDescent="0.3">
      <c r="A389" s="47"/>
    </row>
    <row r="390" spans="1:1" x14ac:dyDescent="0.3">
      <c r="A390" s="47"/>
    </row>
    <row r="391" spans="1:1" x14ac:dyDescent="0.3">
      <c r="A391" s="47"/>
    </row>
    <row r="392" spans="1:1" x14ac:dyDescent="0.3">
      <c r="A392" s="47"/>
    </row>
    <row r="393" spans="1:1" x14ac:dyDescent="0.3">
      <c r="A393" s="47"/>
    </row>
    <row r="394" spans="1:1" x14ac:dyDescent="0.3">
      <c r="A394" s="47"/>
    </row>
    <row r="395" spans="1:1" x14ac:dyDescent="0.3">
      <c r="A395" s="47"/>
    </row>
    <row r="396" spans="1:1" x14ac:dyDescent="0.3">
      <c r="A396" s="47"/>
    </row>
    <row r="397" spans="1:1" x14ac:dyDescent="0.3">
      <c r="A397" s="47"/>
    </row>
    <row r="398" spans="1:1" x14ac:dyDescent="0.3">
      <c r="A398" s="47"/>
    </row>
    <row r="399" spans="1:1" x14ac:dyDescent="0.3">
      <c r="A399" s="47"/>
    </row>
    <row r="400" spans="1:1" x14ac:dyDescent="0.3">
      <c r="A400" s="47"/>
    </row>
    <row r="401" spans="1:1" x14ac:dyDescent="0.3">
      <c r="A401" s="47"/>
    </row>
    <row r="402" spans="1:1" x14ac:dyDescent="0.3">
      <c r="A402" s="47"/>
    </row>
    <row r="403" spans="1:1" x14ac:dyDescent="0.3">
      <c r="A403" s="47"/>
    </row>
    <row r="404" spans="1:1" x14ac:dyDescent="0.3">
      <c r="A404" s="47"/>
    </row>
    <row r="405" spans="1:1" x14ac:dyDescent="0.3">
      <c r="A405" s="47"/>
    </row>
    <row r="406" spans="1:1" x14ac:dyDescent="0.3">
      <c r="A406" s="47"/>
    </row>
    <row r="407" spans="1:1" x14ac:dyDescent="0.3">
      <c r="A407" s="47"/>
    </row>
    <row r="408" spans="1:1" x14ac:dyDescent="0.3">
      <c r="A408" s="47"/>
    </row>
    <row r="409" spans="1:1" x14ac:dyDescent="0.3">
      <c r="A409" s="47"/>
    </row>
    <row r="410" spans="1:1" x14ac:dyDescent="0.3">
      <c r="A410" s="47"/>
    </row>
    <row r="411" spans="1:1" x14ac:dyDescent="0.3">
      <c r="A411" s="47"/>
    </row>
    <row r="412" spans="1:1" x14ac:dyDescent="0.3">
      <c r="A412" s="47"/>
    </row>
    <row r="413" spans="1:1" x14ac:dyDescent="0.3">
      <c r="A413" s="47"/>
    </row>
    <row r="414" spans="1:1" x14ac:dyDescent="0.3">
      <c r="A414" s="47"/>
    </row>
    <row r="415" spans="1:1" x14ac:dyDescent="0.3">
      <c r="A415" s="47"/>
    </row>
    <row r="416" spans="1:1" x14ac:dyDescent="0.3">
      <c r="A416" s="47"/>
    </row>
    <row r="417" spans="1:1" x14ac:dyDescent="0.3">
      <c r="A417" s="47"/>
    </row>
    <row r="418" spans="1:1" x14ac:dyDescent="0.3">
      <c r="A418" s="47"/>
    </row>
    <row r="419" spans="1:1" x14ac:dyDescent="0.3">
      <c r="A419" s="47"/>
    </row>
    <row r="420" spans="1:1" x14ac:dyDescent="0.3">
      <c r="A420" s="47"/>
    </row>
    <row r="421" spans="1:1" x14ac:dyDescent="0.3">
      <c r="A421" s="47"/>
    </row>
    <row r="422" spans="1:1" x14ac:dyDescent="0.3">
      <c r="A422" s="47"/>
    </row>
    <row r="423" spans="1:1" x14ac:dyDescent="0.3">
      <c r="A423" s="47"/>
    </row>
    <row r="424" spans="1:1" x14ac:dyDescent="0.3">
      <c r="A424" s="47"/>
    </row>
    <row r="425" spans="1:1" x14ac:dyDescent="0.3">
      <c r="A425" s="47"/>
    </row>
    <row r="427" spans="1:1" x14ac:dyDescent="0.3">
      <c r="A427" s="47"/>
    </row>
    <row r="428" spans="1:1" x14ac:dyDescent="0.3">
      <c r="A428" s="47"/>
    </row>
    <row r="512" ht="13.95" customHeight="1" x14ac:dyDescent="0.3"/>
    <row r="513" ht="13.95" customHeight="1" x14ac:dyDescent="0.3"/>
    <row r="514" ht="13.95" customHeight="1" x14ac:dyDescent="0.3"/>
    <row r="515" ht="13.95" customHeight="1" x14ac:dyDescent="0.3"/>
    <row r="516" ht="13.95" customHeight="1" x14ac:dyDescent="0.3"/>
    <row r="517" ht="13.95" customHeight="1" x14ac:dyDescent="0.3"/>
    <row r="518" ht="13.95" customHeight="1" x14ac:dyDescent="0.3"/>
    <row r="519" ht="13.95" customHeight="1" x14ac:dyDescent="0.3"/>
    <row r="520" ht="13.95" customHeight="1" x14ac:dyDescent="0.3"/>
    <row r="521" ht="13.95" customHeight="1" x14ac:dyDescent="0.3"/>
    <row r="522" ht="13.95" customHeight="1" x14ac:dyDescent="0.3"/>
    <row r="523" ht="13.95" customHeight="1" x14ac:dyDescent="0.3"/>
    <row r="524" ht="13.95" customHeight="1" x14ac:dyDescent="0.3"/>
    <row r="525" ht="13.95" customHeight="1" x14ac:dyDescent="0.3"/>
    <row r="526" ht="13.95" customHeight="1" x14ac:dyDescent="0.3"/>
    <row r="527" ht="13.95" customHeight="1" x14ac:dyDescent="0.3"/>
    <row r="528" ht="13.95" customHeight="1" x14ac:dyDescent="0.3"/>
    <row r="529" ht="13.95" customHeight="1" x14ac:dyDescent="0.3"/>
    <row r="530" ht="13.95" customHeight="1" x14ac:dyDescent="0.3"/>
    <row r="531" ht="13.95" customHeight="1" x14ac:dyDescent="0.3"/>
    <row r="532" ht="13.95" customHeight="1" x14ac:dyDescent="0.3"/>
    <row r="533" ht="13.95" customHeight="1" x14ac:dyDescent="0.3"/>
    <row r="534" ht="13.95" customHeight="1" x14ac:dyDescent="0.3"/>
    <row r="535" ht="13.95" customHeight="1" x14ac:dyDescent="0.3"/>
    <row r="536" ht="13.95" customHeight="1" x14ac:dyDescent="0.3"/>
    <row r="537" ht="13.95" customHeight="1" x14ac:dyDescent="0.3"/>
    <row r="538" ht="13.95" customHeight="1" x14ac:dyDescent="0.3"/>
    <row r="539" ht="13.95" customHeight="1" x14ac:dyDescent="0.3"/>
    <row r="540" ht="13.95" customHeight="1" x14ac:dyDescent="0.3"/>
    <row r="541" ht="13.95" customHeight="1" x14ac:dyDescent="0.3"/>
    <row r="542" ht="13.95" customHeight="1" x14ac:dyDescent="0.3"/>
    <row r="543" ht="13.95" customHeight="1" x14ac:dyDescent="0.3"/>
    <row r="544" ht="13.95" customHeight="1" x14ac:dyDescent="0.3"/>
    <row r="545" spans="1:1" ht="13.95" customHeight="1" x14ac:dyDescent="0.3"/>
    <row r="546" spans="1:1" ht="13.95" customHeight="1" x14ac:dyDescent="0.3"/>
    <row r="547" spans="1:1" ht="13.95" customHeight="1" x14ac:dyDescent="0.3"/>
    <row r="548" spans="1:1" ht="13.95" customHeight="1" x14ac:dyDescent="0.3"/>
    <row r="549" spans="1:1" ht="13.95" customHeight="1" x14ac:dyDescent="0.3"/>
    <row r="550" spans="1:1" ht="13.95" customHeight="1" x14ac:dyDescent="0.3"/>
    <row r="551" spans="1:1" ht="13.95" customHeight="1" x14ac:dyDescent="0.3"/>
    <row r="552" spans="1:1" ht="13.95" customHeight="1" x14ac:dyDescent="0.3"/>
    <row r="553" spans="1:1" ht="13.95" customHeight="1" x14ac:dyDescent="0.3"/>
    <row r="554" spans="1:1" ht="13.95" customHeight="1" x14ac:dyDescent="0.3"/>
    <row r="555" spans="1:1" ht="13.95" customHeight="1" x14ac:dyDescent="0.3"/>
    <row r="557" spans="1:1" x14ac:dyDescent="0.3">
      <c r="A557" s="51" t="s">
        <v>63</v>
      </c>
    </row>
    <row r="1460" spans="1:1" x14ac:dyDescent="0.3">
      <c r="A1460" s="51" t="s">
        <v>59</v>
      </c>
    </row>
    <row r="1489" spans="1:1" x14ac:dyDescent="0.3">
      <c r="A1489" s="51" t="s">
        <v>59</v>
      </c>
    </row>
    <row r="1519" spans="1:1" x14ac:dyDescent="0.3">
      <c r="A1519" s="52" t="s">
        <v>60</v>
      </c>
    </row>
    <row r="1548" spans="1:1" x14ac:dyDescent="0.3">
      <c r="A1548" s="52" t="s">
        <v>60</v>
      </c>
    </row>
    <row r="1579" spans="1:1" x14ac:dyDescent="0.3">
      <c r="A1579" s="52" t="s">
        <v>60</v>
      </c>
    </row>
    <row r="1606" spans="1:1" x14ac:dyDescent="0.3">
      <c r="A1606" s="51" t="s">
        <v>61</v>
      </c>
    </row>
    <row r="1640" spans="1:1" x14ac:dyDescent="0.3">
      <c r="A1640" s="52" t="s">
        <v>62</v>
      </c>
    </row>
    <row r="1669" spans="1:1" x14ac:dyDescent="0.3">
      <c r="A1669" s="52" t="s">
        <v>62</v>
      </c>
    </row>
    <row r="1698" spans="1:1" x14ac:dyDescent="0.3">
      <c r="A1698" s="52" t="s">
        <v>62</v>
      </c>
    </row>
  </sheetData>
  <pageMargins left="0.7" right="0.7" top="0.75" bottom="0.75" header="0.3" footer="0.3"/>
  <pageSetup paperSize="9" scale="59" orientation="landscape" horizontalDpi="0" verticalDpi="0" r:id="rId1"/>
  <rowBreaks count="3" manualBreakCount="3">
    <brk id="35" max="16383" man="1"/>
    <brk id="133" max="16383" man="1"/>
    <brk id="190" max="16383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D793D6-72CA-4888-BD7F-7EF809D5DC13}">
  <sheetPr codeName="Hoja15"/>
  <dimension ref="A1:C23"/>
  <sheetViews>
    <sheetView zoomScale="85" zoomScaleNormal="85" workbookViewId="0">
      <selection activeCell="I2" sqref="I2"/>
    </sheetView>
  </sheetViews>
  <sheetFormatPr baseColWidth="10" defaultColWidth="19.5546875" defaultRowHeight="108.75" customHeight="1" x14ac:dyDescent="0.3"/>
  <cols>
    <col min="1" max="1" width="19.5546875" style="54"/>
    <col min="3" max="3" width="29" customWidth="1"/>
  </cols>
  <sheetData>
    <row r="1" spans="1:3" s="49" customFormat="1" ht="40.5" customHeight="1" x14ac:dyDescent="0.3">
      <c r="A1" s="55" t="s">
        <v>66</v>
      </c>
      <c r="B1" s="55" t="s">
        <v>67</v>
      </c>
      <c r="C1" s="55" t="s">
        <v>68</v>
      </c>
    </row>
    <row r="2" spans="1:3" ht="108.75" customHeight="1" x14ac:dyDescent="0.3">
      <c r="A2" s="53">
        <v>4659</v>
      </c>
      <c r="B2" s="53"/>
      <c r="C2" s="53" t="s">
        <v>69</v>
      </c>
    </row>
    <row r="3" spans="1:3" ht="108.75" customHeight="1" x14ac:dyDescent="0.3">
      <c r="A3" s="53">
        <v>4651</v>
      </c>
      <c r="B3" s="53"/>
      <c r="C3" s="53" t="s">
        <v>69</v>
      </c>
    </row>
    <row r="4" spans="1:3" ht="108.75" customHeight="1" x14ac:dyDescent="0.3">
      <c r="A4" s="53">
        <v>4621</v>
      </c>
      <c r="B4" s="53"/>
      <c r="C4" s="53" t="s">
        <v>69</v>
      </c>
    </row>
    <row r="5" spans="1:3" ht="108.75" customHeight="1" x14ac:dyDescent="0.3">
      <c r="A5" s="53">
        <v>4395</v>
      </c>
      <c r="B5" s="53"/>
      <c r="C5" s="53">
        <v>4602</v>
      </c>
    </row>
    <row r="6" spans="1:3" ht="108.75" customHeight="1" x14ac:dyDescent="0.3">
      <c r="A6" s="53">
        <v>4396</v>
      </c>
      <c r="B6" s="53"/>
      <c r="C6" s="53">
        <v>4603</v>
      </c>
    </row>
    <row r="7" spans="1:3" ht="108.75" customHeight="1" x14ac:dyDescent="0.3">
      <c r="A7" s="53">
        <v>3842</v>
      </c>
      <c r="B7" s="53"/>
      <c r="C7" s="53">
        <v>4581</v>
      </c>
    </row>
    <row r="8" spans="1:3" ht="108.75" customHeight="1" x14ac:dyDescent="0.3">
      <c r="A8" s="53">
        <v>3838</v>
      </c>
      <c r="B8" s="53"/>
      <c r="C8" s="53">
        <v>4598</v>
      </c>
    </row>
    <row r="9" spans="1:3" ht="108.75" customHeight="1" x14ac:dyDescent="0.3">
      <c r="A9" s="53">
        <v>4540</v>
      </c>
      <c r="B9" s="53"/>
      <c r="C9" s="53">
        <v>4582</v>
      </c>
    </row>
    <row r="10" spans="1:3" ht="108.75" customHeight="1" x14ac:dyDescent="0.3">
      <c r="A10" s="53">
        <v>4666</v>
      </c>
      <c r="B10" s="53"/>
      <c r="C10" s="53" t="s">
        <v>70</v>
      </c>
    </row>
    <row r="11" spans="1:3" ht="108.75" customHeight="1" x14ac:dyDescent="0.3">
      <c r="A11" s="53">
        <v>4096</v>
      </c>
      <c r="B11" s="53"/>
      <c r="C11" s="53">
        <v>4523</v>
      </c>
    </row>
    <row r="12" spans="1:3" ht="108.75" customHeight="1" x14ac:dyDescent="0.3">
      <c r="A12" s="53">
        <v>6551</v>
      </c>
      <c r="B12" s="53"/>
      <c r="C12" s="53">
        <v>4524</v>
      </c>
    </row>
    <row r="13" spans="1:3" ht="108.75" customHeight="1" x14ac:dyDescent="0.3">
      <c r="A13" s="53">
        <v>4339</v>
      </c>
      <c r="B13" s="53"/>
      <c r="C13" s="53">
        <v>4525</v>
      </c>
    </row>
    <row r="14" spans="1:3" ht="108.75" customHeight="1" x14ac:dyDescent="0.3">
      <c r="A14" s="53">
        <v>9513</v>
      </c>
      <c r="B14" s="53"/>
      <c r="C14" s="53" t="s">
        <v>71</v>
      </c>
    </row>
    <row r="15" spans="1:3" ht="108.75" customHeight="1" x14ac:dyDescent="0.3">
      <c r="A15" s="53">
        <v>4387</v>
      </c>
      <c r="B15" s="53"/>
      <c r="C15" s="53" t="s">
        <v>71</v>
      </c>
    </row>
    <row r="16" spans="1:3" ht="108.75" customHeight="1" x14ac:dyDescent="0.3">
      <c r="A16" s="53">
        <v>4382</v>
      </c>
      <c r="B16" s="53"/>
      <c r="C16" s="53" t="s">
        <v>71</v>
      </c>
    </row>
    <row r="17" spans="1:3" ht="108.75" customHeight="1" x14ac:dyDescent="0.3">
      <c r="A17" s="53">
        <v>4591</v>
      </c>
      <c r="B17" s="53"/>
      <c r="C17" s="53" t="s">
        <v>71</v>
      </c>
    </row>
    <row r="18" spans="1:3" ht="108.75" customHeight="1" x14ac:dyDescent="0.3">
      <c r="A18" s="53">
        <v>4693</v>
      </c>
      <c r="B18" s="53"/>
      <c r="C18" s="53" t="s">
        <v>72</v>
      </c>
    </row>
    <row r="19" spans="1:3" ht="108.75" customHeight="1" x14ac:dyDescent="0.3">
      <c r="A19" s="53">
        <v>4590</v>
      </c>
      <c r="B19" s="53"/>
      <c r="C19" s="53" t="s">
        <v>72</v>
      </c>
    </row>
    <row r="20" spans="1:3" ht="108.75" customHeight="1" x14ac:dyDescent="0.3">
      <c r="A20" s="53">
        <v>4653</v>
      </c>
      <c r="B20" s="53"/>
      <c r="C20" s="53" t="s">
        <v>75</v>
      </c>
    </row>
    <row r="21" spans="1:3" ht="108.75" customHeight="1" x14ac:dyDescent="0.3">
      <c r="A21" s="53">
        <v>4676</v>
      </c>
      <c r="B21" s="53"/>
      <c r="C21" s="53" t="s">
        <v>76</v>
      </c>
    </row>
    <row r="22" spans="1:3" ht="108.75" customHeight="1" x14ac:dyDescent="0.3">
      <c r="A22" s="53" t="s">
        <v>73</v>
      </c>
      <c r="B22" s="53"/>
      <c r="C22" s="53" t="s">
        <v>74</v>
      </c>
    </row>
    <row r="23" spans="1:3" ht="108.75" customHeight="1" x14ac:dyDescent="0.3">
      <c r="A23" s="53">
        <v>4655</v>
      </c>
      <c r="B23" s="53"/>
      <c r="C23" s="53" t="s">
        <v>77</v>
      </c>
    </row>
  </sheetData>
  <autoFilter ref="A1:C13" xr:uid="{FED793D6-72CA-4888-BD7F-7EF809D5DC13}"/>
  <pageMargins left="0.7" right="0.7" top="0.75" bottom="0.75" header="0.3" footer="0.3"/>
  <pageSetup paperSize="9" orientation="portrait" horizontalDpi="0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Hoja6">
    <pageSetUpPr fitToPage="1"/>
  </sheetPr>
  <dimension ref="A1:K52"/>
  <sheetViews>
    <sheetView view="pageBreakPreview" topLeftCell="A4" zoomScale="60" zoomScaleNormal="100" workbookViewId="0">
      <selection activeCell="D21" sqref="D21"/>
    </sheetView>
  </sheetViews>
  <sheetFormatPr baseColWidth="10" defaultRowHeight="14.4" x14ac:dyDescent="0.3"/>
  <cols>
    <col min="5" max="5" width="37.44140625" customWidth="1"/>
    <col min="11" max="11" width="39.5546875" customWidth="1"/>
  </cols>
  <sheetData>
    <row r="1" spans="1:11" x14ac:dyDescent="0.3">
      <c r="A1" s="1" t="s">
        <v>0</v>
      </c>
      <c r="B1" s="58">
        <v>2374</v>
      </c>
      <c r="C1" s="59"/>
      <c r="D1" s="59"/>
      <c r="E1" s="2" t="str">
        <f>+CONCATENATE("REF: ",B1,"  PVP:$", B21)</f>
        <v>REF: 2374  PVP:$8,04</v>
      </c>
      <c r="G1" s="1" t="s">
        <v>0</v>
      </c>
      <c r="H1" s="58">
        <v>2372</v>
      </c>
      <c r="I1" s="59"/>
      <c r="J1" s="59"/>
      <c r="K1" s="2" t="str">
        <f>+CONCATENATE("REF: ",H1,"  PVP:$", H21)</f>
        <v>REF: 2372  PVP:$6,43</v>
      </c>
    </row>
    <row r="2" spans="1:11" x14ac:dyDescent="0.3">
      <c r="A2" s="3" t="s">
        <v>1</v>
      </c>
      <c r="B2" s="4" t="s">
        <v>2</v>
      </c>
      <c r="C2" s="5" t="s">
        <v>3</v>
      </c>
      <c r="D2" s="6" t="s">
        <v>4</v>
      </c>
      <c r="E2" s="56" t="s">
        <v>17</v>
      </c>
      <c r="G2" s="3" t="s">
        <v>1</v>
      </c>
      <c r="H2" s="4" t="s">
        <v>2</v>
      </c>
      <c r="I2" s="5" t="s">
        <v>3</v>
      </c>
      <c r="J2" s="6" t="s">
        <v>4</v>
      </c>
      <c r="K2" s="56" t="s">
        <v>17</v>
      </c>
    </row>
    <row r="3" spans="1:11" x14ac:dyDescent="0.3">
      <c r="A3" s="7" t="s">
        <v>58</v>
      </c>
      <c r="B3" s="8">
        <v>0.8</v>
      </c>
      <c r="C3" s="45">
        <v>3.2</v>
      </c>
      <c r="D3" s="9">
        <f t="shared" ref="D3:D11" si="0">+C3*B3</f>
        <v>2.5600000000000005</v>
      </c>
      <c r="E3" s="57"/>
      <c r="G3" s="7" t="s">
        <v>57</v>
      </c>
      <c r="H3" s="8">
        <v>0.9</v>
      </c>
      <c r="I3" s="45">
        <v>2.15</v>
      </c>
      <c r="J3" s="9">
        <f t="shared" ref="J3:J11" si="1">+I3*H3</f>
        <v>1.9350000000000001</v>
      </c>
      <c r="K3" s="57"/>
    </row>
    <row r="4" spans="1:11" x14ac:dyDescent="0.3">
      <c r="A4" s="7"/>
      <c r="B4" s="7"/>
      <c r="C4" s="46"/>
      <c r="D4" s="10">
        <f t="shared" si="0"/>
        <v>0</v>
      </c>
      <c r="E4" s="57"/>
      <c r="G4" s="7"/>
      <c r="H4" s="7"/>
      <c r="I4" s="46"/>
      <c r="J4" s="10">
        <f t="shared" si="1"/>
        <v>0</v>
      </c>
      <c r="K4" s="57"/>
    </row>
    <row r="5" spans="1:11" x14ac:dyDescent="0.3">
      <c r="A5" s="7" t="s">
        <v>52</v>
      </c>
      <c r="B5" s="7">
        <v>0.84</v>
      </c>
      <c r="C5" s="46">
        <v>0.2</v>
      </c>
      <c r="D5" s="10">
        <f t="shared" si="0"/>
        <v>0.16800000000000001</v>
      </c>
      <c r="E5" s="57"/>
      <c r="G5" s="7" t="s">
        <v>52</v>
      </c>
      <c r="H5" s="7">
        <v>0.84</v>
      </c>
      <c r="I5" s="46">
        <v>0.2</v>
      </c>
      <c r="J5" s="10">
        <f t="shared" si="1"/>
        <v>0.16800000000000001</v>
      </c>
      <c r="K5" s="57"/>
    </row>
    <row r="6" spans="1:11" x14ac:dyDescent="0.3">
      <c r="A6" s="7" t="s">
        <v>15</v>
      </c>
      <c r="B6" s="7">
        <v>1</v>
      </c>
      <c r="C6" s="10">
        <v>0.15</v>
      </c>
      <c r="D6" s="10">
        <f t="shared" si="0"/>
        <v>0.15</v>
      </c>
      <c r="E6" s="57"/>
      <c r="G6" s="7" t="s">
        <v>15</v>
      </c>
      <c r="H6" s="7">
        <v>1</v>
      </c>
      <c r="I6" s="10">
        <v>0.15</v>
      </c>
      <c r="J6" s="10">
        <f t="shared" si="1"/>
        <v>0.15</v>
      </c>
      <c r="K6" s="57"/>
    </row>
    <row r="7" spans="1:11" x14ac:dyDescent="0.3">
      <c r="A7" s="7"/>
      <c r="B7" s="7"/>
      <c r="C7" s="10"/>
      <c r="D7" s="10">
        <f t="shared" si="0"/>
        <v>0</v>
      </c>
      <c r="E7" s="57"/>
      <c r="G7" s="7"/>
      <c r="H7" s="7"/>
      <c r="I7" s="10"/>
      <c r="J7" s="10">
        <f t="shared" si="1"/>
        <v>0</v>
      </c>
      <c r="K7" s="57"/>
    </row>
    <row r="8" spans="1:11" x14ac:dyDescent="0.3">
      <c r="A8" s="7"/>
      <c r="B8" s="7"/>
      <c r="C8" s="10"/>
      <c r="D8" s="10">
        <f t="shared" si="0"/>
        <v>0</v>
      </c>
      <c r="E8" s="57"/>
      <c r="G8" s="7"/>
      <c r="H8" s="7"/>
      <c r="I8" s="10"/>
      <c r="J8" s="10">
        <f t="shared" si="1"/>
        <v>0</v>
      </c>
      <c r="K8" s="57"/>
    </row>
    <row r="9" spans="1:11" x14ac:dyDescent="0.3">
      <c r="A9" s="11" t="s">
        <v>5</v>
      </c>
      <c r="B9" s="7">
        <v>1</v>
      </c>
      <c r="C9" s="10">
        <v>0.02</v>
      </c>
      <c r="D9" s="10">
        <f t="shared" si="0"/>
        <v>0.02</v>
      </c>
      <c r="E9" s="57"/>
      <c r="G9" s="11" t="s">
        <v>5</v>
      </c>
      <c r="H9" s="7">
        <v>1</v>
      </c>
      <c r="I9" s="10">
        <v>0.02</v>
      </c>
      <c r="J9" s="10">
        <f t="shared" si="1"/>
        <v>0.02</v>
      </c>
      <c r="K9" s="57"/>
    </row>
    <row r="10" spans="1:11" x14ac:dyDescent="0.3">
      <c r="A10" s="7" t="s">
        <v>7</v>
      </c>
      <c r="B10" s="7">
        <v>3.0000000000000001E-3</v>
      </c>
      <c r="C10" s="10">
        <v>7</v>
      </c>
      <c r="D10" s="10">
        <f t="shared" si="0"/>
        <v>2.1000000000000001E-2</v>
      </c>
      <c r="E10" s="57"/>
      <c r="G10" s="7" t="s">
        <v>7</v>
      </c>
      <c r="H10" s="7">
        <v>3.0000000000000001E-3</v>
      </c>
      <c r="I10" s="10">
        <v>7</v>
      </c>
      <c r="J10" s="10">
        <f t="shared" si="1"/>
        <v>2.1000000000000001E-2</v>
      </c>
      <c r="K10" s="57"/>
    </row>
    <row r="11" spans="1:11" x14ac:dyDescent="0.3">
      <c r="A11" s="7" t="s">
        <v>6</v>
      </c>
      <c r="B11" s="7">
        <v>2</v>
      </c>
      <c r="C11" s="10">
        <v>0.02</v>
      </c>
      <c r="D11" s="10">
        <f t="shared" si="0"/>
        <v>0.04</v>
      </c>
      <c r="E11" s="57"/>
      <c r="G11" s="7" t="s">
        <v>6</v>
      </c>
      <c r="H11" s="7">
        <v>2</v>
      </c>
      <c r="I11" s="10">
        <v>0.02</v>
      </c>
      <c r="J11" s="10">
        <f t="shared" si="1"/>
        <v>0.04</v>
      </c>
      <c r="K11" s="57"/>
    </row>
    <row r="12" spans="1:11" x14ac:dyDescent="0.3">
      <c r="A12" s="12" t="s">
        <v>56</v>
      </c>
      <c r="B12" s="7">
        <v>1</v>
      </c>
      <c r="C12" s="10">
        <v>0.2</v>
      </c>
      <c r="D12" s="10">
        <f>+C12*B12</f>
        <v>0.2</v>
      </c>
      <c r="E12" s="57"/>
      <c r="G12" s="12" t="s">
        <v>56</v>
      </c>
      <c r="H12" s="7">
        <v>1</v>
      </c>
      <c r="I12" s="10">
        <v>0.2</v>
      </c>
      <c r="J12" s="10">
        <f>+I12*H12</f>
        <v>0.2</v>
      </c>
      <c r="K12" s="57"/>
    </row>
    <row r="13" spans="1:11" x14ac:dyDescent="0.3">
      <c r="A13" s="12"/>
      <c r="B13" s="7"/>
      <c r="C13" s="10">
        <v>0.12</v>
      </c>
      <c r="D13" s="10">
        <f>+C13*B13/1000</f>
        <v>0</v>
      </c>
      <c r="E13" s="57"/>
      <c r="G13" s="12"/>
      <c r="H13" s="7"/>
      <c r="I13" s="10">
        <v>0.12</v>
      </c>
      <c r="J13" s="10">
        <f>+I13*H13/1000</f>
        <v>0</v>
      </c>
      <c r="K13" s="57"/>
    </row>
    <row r="14" spans="1:11" x14ac:dyDescent="0.3">
      <c r="A14" s="12"/>
      <c r="B14" s="7"/>
      <c r="C14" s="10"/>
      <c r="D14" s="10">
        <f>+C14*B14</f>
        <v>0</v>
      </c>
      <c r="E14" s="57"/>
      <c r="G14" s="12"/>
      <c r="H14" s="7"/>
      <c r="I14" s="10"/>
      <c r="J14" s="10">
        <f>+I14*H14</f>
        <v>0</v>
      </c>
      <c r="K14" s="57"/>
    </row>
    <row r="15" spans="1:11" x14ac:dyDescent="0.3">
      <c r="A15" s="12" t="s">
        <v>8</v>
      </c>
      <c r="B15" s="7">
        <v>17</v>
      </c>
      <c r="C15" s="10">
        <v>0.16</v>
      </c>
      <c r="D15" s="10">
        <f>+C15*B15</f>
        <v>2.72</v>
      </c>
      <c r="E15" s="57"/>
      <c r="G15" s="12" t="s">
        <v>8</v>
      </c>
      <c r="H15" s="7">
        <v>15</v>
      </c>
      <c r="I15" s="10">
        <v>0.16</v>
      </c>
      <c r="J15" s="10">
        <f>+I15*H15</f>
        <v>2.4</v>
      </c>
      <c r="K15" s="57"/>
    </row>
    <row r="16" spans="1:11" x14ac:dyDescent="0.3">
      <c r="A16" s="13" t="s">
        <v>3</v>
      </c>
      <c r="B16" s="13"/>
      <c r="C16" s="14"/>
      <c r="D16" s="10">
        <f>SUM(D3:D15)</f>
        <v>5.8790000000000013</v>
      </c>
      <c r="E16" s="57"/>
      <c r="G16" s="13" t="s">
        <v>3</v>
      </c>
      <c r="H16" s="13"/>
      <c r="I16" s="14"/>
      <c r="J16" s="10">
        <f>SUM(J3:J15)</f>
        <v>4.9340000000000002</v>
      </c>
      <c r="K16" s="57"/>
    </row>
    <row r="17" spans="1:11" x14ac:dyDescent="0.3">
      <c r="A17" s="31" t="s">
        <v>16</v>
      </c>
      <c r="B17" s="31"/>
      <c r="C17" s="15">
        <v>0.05</v>
      </c>
      <c r="D17" s="10">
        <f>+(D16*C17)+D16</f>
        <v>6.172950000000001</v>
      </c>
      <c r="E17" s="57"/>
      <c r="G17" s="31" t="s">
        <v>16</v>
      </c>
      <c r="H17" s="31"/>
      <c r="I17" s="15">
        <v>0.05</v>
      </c>
      <c r="J17" s="10">
        <f>+(J16*I17)+J16</f>
        <v>5.1806999999999999</v>
      </c>
      <c r="K17" s="57"/>
    </row>
    <row r="18" spans="1:11" x14ac:dyDescent="0.3">
      <c r="A18" s="16"/>
      <c r="B18" s="16"/>
      <c r="C18" s="17">
        <v>0.2</v>
      </c>
      <c r="D18" s="18">
        <f>(C18*D16)+D16</f>
        <v>7.054800000000002</v>
      </c>
      <c r="E18" s="57"/>
      <c r="G18" s="16"/>
      <c r="H18" s="16"/>
      <c r="I18" s="17">
        <v>0.2</v>
      </c>
      <c r="J18" s="18">
        <f>(I18*J16)+J16</f>
        <v>5.9207999999999998</v>
      </c>
      <c r="K18" s="57"/>
    </row>
    <row r="19" spans="1:11" x14ac:dyDescent="0.3">
      <c r="A19" s="19"/>
      <c r="B19" s="20" t="s">
        <v>9</v>
      </c>
      <c r="C19" s="21" t="s">
        <v>10</v>
      </c>
      <c r="D19" s="22" t="s">
        <v>11</v>
      </c>
      <c r="E19" s="57"/>
      <c r="G19" s="19"/>
      <c r="H19" s="20" t="s">
        <v>9</v>
      </c>
      <c r="I19" s="21" t="s">
        <v>10</v>
      </c>
      <c r="J19" s="22" t="s">
        <v>11</v>
      </c>
      <c r="K19" s="57"/>
    </row>
    <row r="20" spans="1:11" x14ac:dyDescent="0.3">
      <c r="A20" s="32" t="s">
        <v>12</v>
      </c>
      <c r="B20" s="23">
        <f>+D16/(1-D20)</f>
        <v>7.8386666666666684</v>
      </c>
      <c r="C20" s="24">
        <f>+B20-D16</f>
        <v>1.9596666666666671</v>
      </c>
      <c r="D20" s="25">
        <v>0.25</v>
      </c>
      <c r="E20" s="57"/>
      <c r="G20" s="32" t="s">
        <v>12</v>
      </c>
      <c r="H20" s="23">
        <f>+J16/(1-J20)</f>
        <v>6.5786666666666669</v>
      </c>
      <c r="I20" s="24">
        <f>+H20-J16</f>
        <v>1.6446666666666667</v>
      </c>
      <c r="J20" s="25">
        <v>0.25</v>
      </c>
      <c r="K20" s="57"/>
    </row>
    <row r="21" spans="1:11" x14ac:dyDescent="0.3">
      <c r="A21" s="33"/>
      <c r="B21" s="26">
        <v>8.0399999999999991</v>
      </c>
      <c r="C21" s="27">
        <f>+B21-D16</f>
        <v>2.1609999999999978</v>
      </c>
      <c r="D21" s="28">
        <f>+((B21-D16)/B21)</f>
        <v>0.26878109452736293</v>
      </c>
      <c r="E21" s="57"/>
      <c r="G21" s="33"/>
      <c r="H21" s="26">
        <v>6.43</v>
      </c>
      <c r="I21" s="27">
        <f>+H21-J16</f>
        <v>1.4959999999999996</v>
      </c>
      <c r="J21" s="28">
        <f>+((H21-J16)/H21)</f>
        <v>0.23265940902021767</v>
      </c>
      <c r="K21" s="57"/>
    </row>
    <row r="22" spans="1:11" x14ac:dyDescent="0.3">
      <c r="A22" s="34" t="s">
        <v>13</v>
      </c>
      <c r="B22" s="23">
        <f>+D16/(1-D22)</f>
        <v>8.8911553365185654</v>
      </c>
      <c r="C22" s="24">
        <f>+B22-D16</f>
        <v>3.012155336518564</v>
      </c>
      <c r="D22" s="25">
        <f>+D21+7%</f>
        <v>0.33878109452736294</v>
      </c>
      <c r="E22" s="57"/>
      <c r="G22" s="34" t="s">
        <v>13</v>
      </c>
      <c r="H22" s="23">
        <f>+J16/(1-J22)</f>
        <v>7.0754521733312519</v>
      </c>
      <c r="I22" s="24">
        <f>+H22-J16</f>
        <v>2.1414521733312517</v>
      </c>
      <c r="J22" s="25">
        <f>+J21+7%</f>
        <v>0.30265940902021771</v>
      </c>
      <c r="K22" s="57"/>
    </row>
    <row r="23" spans="1:11" x14ac:dyDescent="0.3">
      <c r="A23" s="35"/>
      <c r="B23" s="26">
        <v>8.9</v>
      </c>
      <c r="C23" s="27">
        <f>+B23-D16</f>
        <v>3.020999999999999</v>
      </c>
      <c r="D23" s="28">
        <f>+((B23-D16)/B23)</f>
        <v>0.3394382022471909</v>
      </c>
      <c r="E23" s="57"/>
      <c r="G23" s="35"/>
      <c r="H23" s="26">
        <v>7.3</v>
      </c>
      <c r="I23" s="27">
        <f>+H23-J16</f>
        <v>2.3659999999999997</v>
      </c>
      <c r="J23" s="28">
        <f>+((H23-J16)/H23)</f>
        <v>0.32410958904109582</v>
      </c>
      <c r="K23" s="57"/>
    </row>
    <row r="24" spans="1:11" x14ac:dyDescent="0.3">
      <c r="A24" s="36" t="s">
        <v>14</v>
      </c>
      <c r="B24" s="23">
        <f>+D17/(1-D24)</f>
        <v>6.858833333333334</v>
      </c>
      <c r="C24" s="24">
        <f>+B24-D17</f>
        <v>0.68588333333333296</v>
      </c>
      <c r="D24" s="25">
        <v>0.1</v>
      </c>
      <c r="E24" s="57"/>
      <c r="G24" s="36" t="s">
        <v>14</v>
      </c>
      <c r="H24" s="23">
        <f>+J17/(1-J24)</f>
        <v>5.7563333333333331</v>
      </c>
      <c r="I24" s="24">
        <f>+H24-J17</f>
        <v>0.57563333333333322</v>
      </c>
      <c r="J24" s="25">
        <v>0.1</v>
      </c>
      <c r="K24" s="57"/>
    </row>
    <row r="25" spans="1:11" x14ac:dyDescent="0.3">
      <c r="A25" s="33"/>
      <c r="B25" s="26">
        <v>6.9</v>
      </c>
      <c r="C25" s="29">
        <f>+B25-D17</f>
        <v>0.72704999999999931</v>
      </c>
      <c r="D25" s="30">
        <f>+(B25-D17)/B25</f>
        <v>0.1053695652173912</v>
      </c>
      <c r="E25" s="57"/>
      <c r="G25" s="33"/>
      <c r="H25" s="26">
        <v>5.8</v>
      </c>
      <c r="I25" s="29">
        <f>+H25-J17</f>
        <v>0.61929999999999996</v>
      </c>
      <c r="J25" s="30">
        <f>+(H25-J17)/H25</f>
        <v>0.10677586206896551</v>
      </c>
      <c r="K25" s="57"/>
    </row>
    <row r="28" spans="1:11" x14ac:dyDescent="0.3">
      <c r="A28" s="1" t="s">
        <v>0</v>
      </c>
      <c r="B28" s="58">
        <v>2373</v>
      </c>
      <c r="C28" s="59"/>
      <c r="D28" s="59"/>
      <c r="E28" s="2" t="str">
        <f>+CONCATENATE("REF: ",B28,"  PVP:$", B48)</f>
        <v>REF: 2373  PVP:$7,24</v>
      </c>
      <c r="G28" s="1" t="s">
        <v>0</v>
      </c>
      <c r="H28" s="58">
        <v>2371</v>
      </c>
      <c r="I28" s="59"/>
      <c r="J28" s="59"/>
      <c r="K28" s="2" t="str">
        <f>+CONCATENATE("REF: ",H28,"  PVP:$", H48)</f>
        <v>REF: 2371  PVP:$8,04</v>
      </c>
    </row>
    <row r="29" spans="1:11" x14ac:dyDescent="0.3">
      <c r="A29" s="3" t="s">
        <v>1</v>
      </c>
      <c r="B29" s="4" t="s">
        <v>2</v>
      </c>
      <c r="C29" s="5" t="s">
        <v>3</v>
      </c>
      <c r="D29" s="6" t="s">
        <v>4</v>
      </c>
      <c r="E29" s="56" t="s">
        <v>17</v>
      </c>
      <c r="G29" s="3" t="s">
        <v>1</v>
      </c>
      <c r="H29" s="4" t="s">
        <v>2</v>
      </c>
      <c r="I29" s="5" t="s">
        <v>3</v>
      </c>
      <c r="J29" s="6" t="s">
        <v>4</v>
      </c>
      <c r="K29" s="56" t="s">
        <v>17</v>
      </c>
    </row>
    <row r="30" spans="1:11" x14ac:dyDescent="0.3">
      <c r="A30" s="7" t="s">
        <v>55</v>
      </c>
      <c r="B30" s="8">
        <v>0.65</v>
      </c>
      <c r="C30" s="45">
        <v>3.91</v>
      </c>
      <c r="D30" s="9">
        <f t="shared" ref="D30:D38" si="2">+C30*B30</f>
        <v>2.5415000000000001</v>
      </c>
      <c r="E30" s="57"/>
      <c r="G30" s="7" t="s">
        <v>65</v>
      </c>
      <c r="H30" s="8">
        <v>0.7</v>
      </c>
      <c r="I30" s="45">
        <v>4</v>
      </c>
      <c r="J30" s="9">
        <f t="shared" ref="J30:J38" si="3">+I30*H30</f>
        <v>2.8</v>
      </c>
      <c r="K30" s="57"/>
    </row>
    <row r="31" spans="1:11" x14ac:dyDescent="0.3">
      <c r="A31" s="7"/>
      <c r="B31" s="7"/>
      <c r="C31" s="46"/>
      <c r="D31" s="10">
        <f t="shared" si="2"/>
        <v>0</v>
      </c>
      <c r="E31" s="57"/>
      <c r="G31" s="7"/>
      <c r="H31" s="7"/>
      <c r="I31" s="46"/>
      <c r="J31" s="10">
        <f t="shared" si="3"/>
        <v>0</v>
      </c>
      <c r="K31" s="57"/>
    </row>
    <row r="32" spans="1:11" x14ac:dyDescent="0.3">
      <c r="A32" s="7" t="s">
        <v>52</v>
      </c>
      <c r="B32" s="7">
        <v>0.84</v>
      </c>
      <c r="C32" s="46">
        <v>0.2</v>
      </c>
      <c r="D32" s="10">
        <f t="shared" si="2"/>
        <v>0.16800000000000001</v>
      </c>
      <c r="E32" s="57"/>
      <c r="G32" s="7" t="s">
        <v>52</v>
      </c>
      <c r="H32" s="7">
        <v>0.84</v>
      </c>
      <c r="I32" s="46">
        <v>0.2</v>
      </c>
      <c r="J32" s="10">
        <f t="shared" si="3"/>
        <v>0.16800000000000001</v>
      </c>
      <c r="K32" s="57"/>
    </row>
    <row r="33" spans="1:11" x14ac:dyDescent="0.3">
      <c r="A33" s="7" t="s">
        <v>15</v>
      </c>
      <c r="B33" s="7">
        <v>1</v>
      </c>
      <c r="C33" s="10">
        <v>0.15</v>
      </c>
      <c r="D33" s="10">
        <f t="shared" si="2"/>
        <v>0.15</v>
      </c>
      <c r="E33" s="57"/>
      <c r="G33" s="7" t="s">
        <v>15</v>
      </c>
      <c r="H33" s="7">
        <v>1</v>
      </c>
      <c r="I33" s="10">
        <v>0.15</v>
      </c>
      <c r="J33" s="10">
        <f t="shared" si="3"/>
        <v>0.15</v>
      </c>
      <c r="K33" s="57"/>
    </row>
    <row r="34" spans="1:11" x14ac:dyDescent="0.3">
      <c r="A34" s="7"/>
      <c r="B34" s="7"/>
      <c r="C34" s="10"/>
      <c r="D34" s="10">
        <f t="shared" si="2"/>
        <v>0</v>
      </c>
      <c r="E34" s="57"/>
      <c r="G34" s="7"/>
      <c r="H34" s="7"/>
      <c r="I34" s="10"/>
      <c r="J34" s="10">
        <f t="shared" si="3"/>
        <v>0</v>
      </c>
      <c r="K34" s="57"/>
    </row>
    <row r="35" spans="1:11" x14ac:dyDescent="0.3">
      <c r="A35" s="7"/>
      <c r="B35" s="7"/>
      <c r="C35" s="10"/>
      <c r="D35" s="10">
        <f t="shared" si="2"/>
        <v>0</v>
      </c>
      <c r="E35" s="57"/>
      <c r="G35" s="7"/>
      <c r="H35" s="7"/>
      <c r="I35" s="10"/>
      <c r="J35" s="10">
        <f t="shared" si="3"/>
        <v>0</v>
      </c>
      <c r="K35" s="57"/>
    </row>
    <row r="36" spans="1:11" x14ac:dyDescent="0.3">
      <c r="A36" s="11" t="s">
        <v>5</v>
      </c>
      <c r="B36" s="7">
        <v>1</v>
      </c>
      <c r="C36" s="10">
        <v>0.02</v>
      </c>
      <c r="D36" s="10">
        <f t="shared" si="2"/>
        <v>0.02</v>
      </c>
      <c r="E36" s="57"/>
      <c r="G36" s="11" t="s">
        <v>5</v>
      </c>
      <c r="H36" s="7">
        <v>1</v>
      </c>
      <c r="I36" s="10">
        <v>0.02</v>
      </c>
      <c r="J36" s="10">
        <f t="shared" si="3"/>
        <v>0.02</v>
      </c>
      <c r="K36" s="57"/>
    </row>
    <row r="37" spans="1:11" x14ac:dyDescent="0.3">
      <c r="A37" s="7" t="s">
        <v>7</v>
      </c>
      <c r="B37" s="7">
        <v>3.0000000000000001E-3</v>
      </c>
      <c r="C37" s="10">
        <v>7</v>
      </c>
      <c r="D37" s="10">
        <f t="shared" si="2"/>
        <v>2.1000000000000001E-2</v>
      </c>
      <c r="E37" s="57"/>
      <c r="G37" s="7" t="s">
        <v>7</v>
      </c>
      <c r="H37" s="7">
        <v>3.0000000000000001E-3</v>
      </c>
      <c r="I37" s="10">
        <v>7</v>
      </c>
      <c r="J37" s="10">
        <f t="shared" si="3"/>
        <v>2.1000000000000001E-2</v>
      </c>
      <c r="K37" s="57"/>
    </row>
    <row r="38" spans="1:11" x14ac:dyDescent="0.3">
      <c r="A38" s="7" t="s">
        <v>6</v>
      </c>
      <c r="B38" s="7">
        <v>2</v>
      </c>
      <c r="C38" s="10">
        <v>0.02</v>
      </c>
      <c r="D38" s="10">
        <f t="shared" si="2"/>
        <v>0.04</v>
      </c>
      <c r="E38" s="57"/>
      <c r="G38" s="7" t="s">
        <v>6</v>
      </c>
      <c r="H38" s="7">
        <v>2</v>
      </c>
      <c r="I38" s="10">
        <v>0.02</v>
      </c>
      <c r="J38" s="10">
        <f t="shared" si="3"/>
        <v>0.04</v>
      </c>
      <c r="K38" s="57"/>
    </row>
    <row r="39" spans="1:11" x14ac:dyDescent="0.3">
      <c r="A39" s="12" t="s">
        <v>56</v>
      </c>
      <c r="B39" s="7">
        <v>1</v>
      </c>
      <c r="C39" s="10">
        <v>0.2</v>
      </c>
      <c r="D39" s="10">
        <f>+C39*B39</f>
        <v>0.2</v>
      </c>
      <c r="E39" s="57"/>
      <c r="G39" s="12" t="s">
        <v>56</v>
      </c>
      <c r="H39" s="7">
        <v>1</v>
      </c>
      <c r="I39" s="10">
        <v>0.2</v>
      </c>
      <c r="J39" s="10">
        <f>+I39*H39</f>
        <v>0.2</v>
      </c>
      <c r="K39" s="57"/>
    </row>
    <row r="40" spans="1:11" x14ac:dyDescent="0.3">
      <c r="A40" s="12"/>
      <c r="B40" s="7"/>
      <c r="C40" s="10">
        <v>0.12</v>
      </c>
      <c r="D40" s="10">
        <f>+C40*B40/1000</f>
        <v>0</v>
      </c>
      <c r="E40" s="57"/>
      <c r="G40" s="12"/>
      <c r="H40" s="7"/>
      <c r="I40" s="10">
        <v>0.12</v>
      </c>
      <c r="J40" s="10">
        <f>+I40*H40/1000</f>
        <v>0</v>
      </c>
      <c r="K40" s="57"/>
    </row>
    <row r="41" spans="1:11" x14ac:dyDescent="0.3">
      <c r="A41" s="12"/>
      <c r="B41" s="7"/>
      <c r="C41" s="10"/>
      <c r="D41" s="10">
        <f>+C41*B41</f>
        <v>0</v>
      </c>
      <c r="E41" s="57"/>
      <c r="G41" s="12"/>
      <c r="H41" s="7"/>
      <c r="I41" s="10"/>
      <c r="J41" s="10">
        <f>+I41*H41</f>
        <v>0</v>
      </c>
      <c r="K41" s="57"/>
    </row>
    <row r="42" spans="1:11" x14ac:dyDescent="0.3">
      <c r="A42" s="12" t="s">
        <v>8</v>
      </c>
      <c r="B42" s="7">
        <v>13</v>
      </c>
      <c r="C42" s="10">
        <v>0.16</v>
      </c>
      <c r="D42" s="10">
        <f>+C42*B42</f>
        <v>2.08</v>
      </c>
      <c r="E42" s="57"/>
      <c r="G42" s="12" t="s">
        <v>8</v>
      </c>
      <c r="H42" s="7">
        <v>14</v>
      </c>
      <c r="I42" s="10">
        <v>0.16</v>
      </c>
      <c r="J42" s="10">
        <f>+I42*H42</f>
        <v>2.2400000000000002</v>
      </c>
      <c r="K42" s="57"/>
    </row>
    <row r="43" spans="1:11" x14ac:dyDescent="0.3">
      <c r="A43" s="13" t="s">
        <v>3</v>
      </c>
      <c r="B43" s="13"/>
      <c r="C43" s="14"/>
      <c r="D43" s="10">
        <f>SUM(D30:D42)</f>
        <v>5.2205000000000004</v>
      </c>
      <c r="E43" s="57"/>
      <c r="G43" s="13" t="s">
        <v>3</v>
      </c>
      <c r="H43" s="13"/>
      <c r="I43" s="14"/>
      <c r="J43" s="10">
        <f>SUM(J30:J42)</f>
        <v>5.6390000000000002</v>
      </c>
      <c r="K43" s="57"/>
    </row>
    <row r="44" spans="1:11" x14ac:dyDescent="0.3">
      <c r="A44" s="31" t="s">
        <v>16</v>
      </c>
      <c r="B44" s="31"/>
      <c r="C44" s="15">
        <v>0.05</v>
      </c>
      <c r="D44" s="10">
        <f>+(D43*C44)+D43</f>
        <v>5.4815250000000004</v>
      </c>
      <c r="E44" s="57"/>
      <c r="G44" s="31" t="s">
        <v>16</v>
      </c>
      <c r="H44" s="31"/>
      <c r="I44" s="15">
        <v>0.05</v>
      </c>
      <c r="J44" s="10">
        <f>+(J43*I44)+J43</f>
        <v>5.9209500000000004</v>
      </c>
      <c r="K44" s="57"/>
    </row>
    <row r="45" spans="1:11" x14ac:dyDescent="0.3">
      <c r="A45" s="16"/>
      <c r="B45" s="16"/>
      <c r="C45" s="17">
        <v>0.2</v>
      </c>
      <c r="D45" s="18">
        <f>(C45*D43)+D43</f>
        <v>6.2646000000000006</v>
      </c>
      <c r="E45" s="57"/>
      <c r="G45" s="16"/>
      <c r="H45" s="16"/>
      <c r="I45" s="17">
        <v>0.2</v>
      </c>
      <c r="J45" s="18">
        <f>(I45*J43)+J43</f>
        <v>6.7667999999999999</v>
      </c>
      <c r="K45" s="57"/>
    </row>
    <row r="46" spans="1:11" x14ac:dyDescent="0.3">
      <c r="A46" s="19"/>
      <c r="B46" s="20" t="s">
        <v>9</v>
      </c>
      <c r="C46" s="21" t="s">
        <v>10</v>
      </c>
      <c r="D46" s="22" t="s">
        <v>11</v>
      </c>
      <c r="E46" s="57"/>
      <c r="G46" s="19"/>
      <c r="H46" s="20" t="s">
        <v>9</v>
      </c>
      <c r="I46" s="21" t="s">
        <v>10</v>
      </c>
      <c r="J46" s="22" t="s">
        <v>11</v>
      </c>
      <c r="K46" s="57"/>
    </row>
    <row r="47" spans="1:11" x14ac:dyDescent="0.3">
      <c r="A47" s="32" t="s">
        <v>12</v>
      </c>
      <c r="B47" s="23">
        <f>+D43/(1-D47)</f>
        <v>6.9606666666666674</v>
      </c>
      <c r="C47" s="24">
        <f>+B47-D43</f>
        <v>1.7401666666666671</v>
      </c>
      <c r="D47" s="25">
        <v>0.25</v>
      </c>
      <c r="E47" s="57"/>
      <c r="G47" s="32" t="s">
        <v>12</v>
      </c>
      <c r="H47" s="23">
        <f>+J43/(1-J47)</f>
        <v>7.5186666666666673</v>
      </c>
      <c r="I47" s="24">
        <f>+H47-J43</f>
        <v>1.879666666666667</v>
      </c>
      <c r="J47" s="25">
        <v>0.25</v>
      </c>
      <c r="K47" s="57"/>
    </row>
    <row r="48" spans="1:11" x14ac:dyDescent="0.3">
      <c r="A48" s="33"/>
      <c r="B48" s="26">
        <v>7.24</v>
      </c>
      <c r="C48" s="27">
        <f>+B48-D43</f>
        <v>2.0194999999999999</v>
      </c>
      <c r="D48" s="28">
        <f>+((B48-D43)/B48)</f>
        <v>0.27893646408839778</v>
      </c>
      <c r="E48" s="57"/>
      <c r="G48" s="33"/>
      <c r="H48" s="26">
        <v>8.0399999999999991</v>
      </c>
      <c r="I48" s="27">
        <f>+H48-J43</f>
        <v>2.4009999999999989</v>
      </c>
      <c r="J48" s="28">
        <f>+((H48-J43)/H48)</f>
        <v>0.29863184079601979</v>
      </c>
      <c r="K48" s="57"/>
    </row>
    <row r="49" spans="1:11" x14ac:dyDescent="0.3">
      <c r="A49" s="34" t="s">
        <v>13</v>
      </c>
      <c r="B49" s="23">
        <f>+D43/(1-D49)</f>
        <v>8.0184186520143417</v>
      </c>
      <c r="C49" s="24">
        <f>+B49-D43</f>
        <v>2.7979186520143413</v>
      </c>
      <c r="D49" s="25">
        <f>+D48+7%</f>
        <v>0.34893646408839779</v>
      </c>
      <c r="E49" s="57"/>
      <c r="G49" s="34" t="s">
        <v>13</v>
      </c>
      <c r="H49" s="23">
        <f>+J43/(1-J49)</f>
        <v>8.9313975020684762</v>
      </c>
      <c r="I49" s="24">
        <f>+H49-J43</f>
        <v>3.2923975020684759</v>
      </c>
      <c r="J49" s="25">
        <f>+J48+7%</f>
        <v>0.36863184079601979</v>
      </c>
      <c r="K49" s="57"/>
    </row>
    <row r="50" spans="1:11" x14ac:dyDescent="0.3">
      <c r="A50" s="35"/>
      <c r="B50" s="26">
        <v>8.02</v>
      </c>
      <c r="C50" s="27">
        <f>+B50-D43</f>
        <v>2.7994999999999992</v>
      </c>
      <c r="D50" s="28">
        <f>+((B50-D43)/B50)</f>
        <v>0.34906483790523685</v>
      </c>
      <c r="E50" s="57"/>
      <c r="G50" s="35"/>
      <c r="H50" s="26">
        <v>8.9</v>
      </c>
      <c r="I50" s="27">
        <f>+H50-J43</f>
        <v>3.2610000000000001</v>
      </c>
      <c r="J50" s="28">
        <f>+((H50-J43)/H50)</f>
        <v>0.36640449438202249</v>
      </c>
      <c r="K50" s="57"/>
    </row>
    <row r="51" spans="1:11" x14ac:dyDescent="0.3">
      <c r="A51" s="36" t="s">
        <v>14</v>
      </c>
      <c r="B51" s="23">
        <f>+D44/(1-D51)</f>
        <v>6.0905833333333339</v>
      </c>
      <c r="C51" s="24">
        <f>+B51-D44</f>
        <v>0.60905833333333348</v>
      </c>
      <c r="D51" s="25">
        <v>0.1</v>
      </c>
      <c r="E51" s="57"/>
      <c r="G51" s="36" t="s">
        <v>14</v>
      </c>
      <c r="H51" s="23">
        <f>+J44/(1-J51)</f>
        <v>6.5788333333333338</v>
      </c>
      <c r="I51" s="24">
        <f>+H51-J44</f>
        <v>0.65788333333333338</v>
      </c>
      <c r="J51" s="25">
        <v>0.1</v>
      </c>
      <c r="K51" s="57"/>
    </row>
    <row r="52" spans="1:11" x14ac:dyDescent="0.3">
      <c r="A52" s="33"/>
      <c r="B52" s="26">
        <v>6.1</v>
      </c>
      <c r="C52" s="29">
        <f>+B52-D44</f>
        <v>0.61847499999999922</v>
      </c>
      <c r="D52" s="30">
        <f>+(B52-D44)/B52</f>
        <v>0.10138934426229496</v>
      </c>
      <c r="E52" s="57"/>
      <c r="G52" s="33"/>
      <c r="H52" s="26">
        <v>6.9</v>
      </c>
      <c r="I52" s="29">
        <f>+H52-J44</f>
        <v>0.97904999999999998</v>
      </c>
      <c r="J52" s="30">
        <f>+(H52-J44)/H52</f>
        <v>0.14189130434782607</v>
      </c>
      <c r="K52" s="57"/>
    </row>
  </sheetData>
  <mergeCells count="8">
    <mergeCell ref="E29:E52"/>
    <mergeCell ref="H28:J28"/>
    <mergeCell ref="K29:K52"/>
    <mergeCell ref="B1:D1"/>
    <mergeCell ref="E2:E25"/>
    <mergeCell ref="H1:J1"/>
    <mergeCell ref="K2:K25"/>
    <mergeCell ref="B28:D28"/>
  </mergeCells>
  <pageMargins left="0.7" right="0.7" top="0.75" bottom="0.75" header="0.3" footer="0.3"/>
  <pageSetup paperSize="9" scale="64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Hoja2</vt:lpstr>
      <vt:lpstr>J-A-S</vt:lpstr>
      <vt:lpstr>Hoja4</vt:lpstr>
      <vt:lpstr>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Tempo</dc:creator>
  <cp:lastModifiedBy>Tempo</cp:lastModifiedBy>
  <cp:lastPrinted>2026-08-11T22:34:33Z</cp:lastPrinted>
  <dcterms:created xsi:type="dcterms:W3CDTF">2025-10-02T16:36:41Z</dcterms:created>
  <dcterms:modified xsi:type="dcterms:W3CDTF">2026-10-01T22:45:15Z</dcterms:modified>
</cp:coreProperties>
</file>