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2420" windowHeight="5590" firstSheet="1" activeTab="3"/>
  </bookViews>
  <sheets>
    <sheet name="Duración Expedición Ruinas" sheetId="1" r:id="rId1"/>
    <sheet name="Bonus experiencia" sheetId="2" r:id="rId2"/>
    <sheet name="Duración hasta atacar colonia" sheetId="3" r:id="rId3"/>
    <sheet name="Prob(romper catapulta)" sheetId="4" r:id="rId4"/>
  </sheets>
  <calcPr calcId="144525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2" i="4"/>
  <c r="M2" i="4"/>
  <c r="N2" i="4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D2" i="4"/>
  <c r="E2" i="4"/>
  <c r="F2" i="4"/>
  <c r="G2" i="4"/>
  <c r="H2" i="4"/>
  <c r="I2" i="4"/>
  <c r="J2" i="4"/>
  <c r="K2" i="4"/>
  <c r="L2" i="4"/>
  <c r="D3" i="4"/>
  <c r="E3" i="4"/>
  <c r="F3" i="4"/>
  <c r="G3" i="4"/>
  <c r="H3" i="4"/>
  <c r="I3" i="4"/>
  <c r="J3" i="4"/>
  <c r="K3" i="4"/>
  <c r="L3" i="4"/>
  <c r="D4" i="4"/>
  <c r="E4" i="4"/>
  <c r="F4" i="4"/>
  <c r="G4" i="4"/>
  <c r="H4" i="4"/>
  <c r="I4" i="4"/>
  <c r="J4" i="4"/>
  <c r="K4" i="4"/>
  <c r="L4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D8" i="4"/>
  <c r="E8" i="4"/>
  <c r="F8" i="4"/>
  <c r="G8" i="4"/>
  <c r="H8" i="4"/>
  <c r="I8" i="4"/>
  <c r="J8" i="4"/>
  <c r="K8" i="4"/>
  <c r="L8" i="4"/>
  <c r="D9" i="4"/>
  <c r="E9" i="4"/>
  <c r="F9" i="4"/>
  <c r="G9" i="4"/>
  <c r="H9" i="4"/>
  <c r="I9" i="4"/>
  <c r="J9" i="4"/>
  <c r="K9" i="4"/>
  <c r="L9" i="4"/>
  <c r="D10" i="4"/>
  <c r="E10" i="4"/>
  <c r="F10" i="4"/>
  <c r="G10" i="4"/>
  <c r="H10" i="4"/>
  <c r="I10" i="4"/>
  <c r="J10" i="4"/>
  <c r="K10" i="4"/>
  <c r="L10" i="4"/>
  <c r="D11" i="4"/>
  <c r="E11" i="4"/>
  <c r="F11" i="4"/>
  <c r="G11" i="4"/>
  <c r="H11" i="4"/>
  <c r="I11" i="4"/>
  <c r="J11" i="4"/>
  <c r="K11" i="4"/>
  <c r="L11" i="4"/>
  <c r="D12" i="4"/>
  <c r="E12" i="4"/>
  <c r="F12" i="4"/>
  <c r="G12" i="4"/>
  <c r="H12" i="4"/>
  <c r="I12" i="4"/>
  <c r="J12" i="4"/>
  <c r="K12" i="4"/>
  <c r="L12" i="4"/>
  <c r="D13" i="4"/>
  <c r="E13" i="4"/>
  <c r="F13" i="4"/>
  <c r="G13" i="4"/>
  <c r="H13" i="4"/>
  <c r="I13" i="4"/>
  <c r="J13" i="4"/>
  <c r="K13" i="4"/>
  <c r="L13" i="4"/>
  <c r="C3" i="4"/>
  <c r="C4" i="4"/>
  <c r="C5" i="4"/>
  <c r="C6" i="4"/>
  <c r="C7" i="4"/>
  <c r="C8" i="4"/>
  <c r="C9" i="4"/>
  <c r="C10" i="4"/>
  <c r="C11" i="4"/>
  <c r="C12" i="4"/>
  <c r="C13" i="4"/>
  <c r="C2" i="4"/>
  <c r="J7" i="3" l="1"/>
  <c r="C8" i="3"/>
  <c r="C9" i="3"/>
  <c r="C10" i="3"/>
  <c r="D10" i="3" s="1"/>
  <c r="C11" i="3"/>
  <c r="D11" i="3" s="1"/>
  <c r="E11" i="3" s="1"/>
  <c r="C12" i="3"/>
  <c r="C13" i="3"/>
  <c r="C14" i="3"/>
  <c r="C15" i="3"/>
  <c r="C16" i="3"/>
  <c r="C17" i="3"/>
  <c r="D17" i="3" s="1"/>
  <c r="E17" i="3" s="1"/>
  <c r="C18" i="3"/>
  <c r="D18" i="3" s="1"/>
  <c r="E18" i="3" s="1"/>
  <c r="C19" i="3"/>
  <c r="C20" i="3"/>
  <c r="C21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C7" i="3"/>
  <c r="I7" i="3"/>
  <c r="H8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D14" i="3"/>
  <c r="E14" i="3" s="1"/>
  <c r="E16" i="2"/>
  <c r="E17" i="2"/>
  <c r="E18" i="2"/>
  <c r="F11" i="3" l="1"/>
  <c r="G11" i="3" s="1"/>
  <c r="F14" i="3"/>
  <c r="G14" i="3" s="1"/>
  <c r="D9" i="3"/>
  <c r="D16" i="3"/>
  <c r="F18" i="3"/>
  <c r="G18" i="3" s="1"/>
  <c r="D8" i="3"/>
  <c r="E8" i="3" s="1"/>
  <c r="D15" i="3"/>
  <c r="E15" i="3" s="1"/>
  <c r="F17" i="3"/>
  <c r="G17" i="3" s="1"/>
  <c r="D7" i="3"/>
  <c r="E7" i="3" s="1"/>
  <c r="F7" i="3" s="1"/>
  <c r="G7" i="3" s="1"/>
  <c r="D21" i="3"/>
  <c r="E21" i="3" s="1"/>
  <c r="D13" i="3"/>
  <c r="E13" i="3" s="1"/>
  <c r="D20" i="3"/>
  <c r="E20" i="3" s="1"/>
  <c r="D12" i="3"/>
  <c r="D19" i="3"/>
  <c r="E10" i="3"/>
  <c r="F10" i="3" s="1"/>
  <c r="G10" i="3" s="1"/>
  <c r="E1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9" i="2"/>
  <c r="F21" i="3" l="1"/>
  <c r="G21" i="3" s="1"/>
  <c r="E19" i="3"/>
  <c r="F19" i="3" s="1"/>
  <c r="G19" i="3" s="1"/>
  <c r="E16" i="3"/>
  <c r="F16" i="3" s="1"/>
  <c r="G16" i="3" s="1"/>
  <c r="E12" i="3"/>
  <c r="F12" i="3" s="1"/>
  <c r="G12" i="3" s="1"/>
  <c r="F8" i="3"/>
  <c r="G8" i="3" s="1"/>
  <c r="F13" i="3"/>
  <c r="G13" i="3" s="1"/>
  <c r="F20" i="3"/>
  <c r="G20" i="3" s="1"/>
  <c r="F15" i="3"/>
  <c r="G15" i="3" s="1"/>
  <c r="E9" i="3"/>
  <c r="F9" i="3" s="1"/>
  <c r="G9" i="3" s="1"/>
  <c r="C1" i="2"/>
  <c r="J18" i="1"/>
  <c r="F18" i="1"/>
  <c r="I18" i="1"/>
  <c r="I17" i="1"/>
  <c r="I16" i="1"/>
  <c r="I15" i="1"/>
  <c r="H16" i="1"/>
  <c r="H17" i="1"/>
  <c r="H18" i="1"/>
  <c r="G16" i="1"/>
  <c r="G17" i="1"/>
  <c r="G18" i="1"/>
  <c r="B15" i="1"/>
  <c r="C15" i="1" s="1"/>
  <c r="H14" i="1"/>
  <c r="H15" i="1"/>
  <c r="G14" i="1"/>
  <c r="G15" i="1"/>
  <c r="B13" i="1"/>
  <c r="F13" i="1" s="1"/>
  <c r="H13" i="1"/>
  <c r="G13" i="1"/>
  <c r="H53" i="1"/>
  <c r="H21" i="1"/>
  <c r="H20" i="1"/>
  <c r="B16" i="1"/>
  <c r="B17" i="1"/>
  <c r="B19" i="1"/>
  <c r="B20" i="1"/>
  <c r="B21" i="1"/>
  <c r="B22" i="1"/>
  <c r="F22" i="1" s="1"/>
  <c r="B23" i="1"/>
  <c r="B24" i="1"/>
  <c r="B25" i="1"/>
  <c r="B26" i="1"/>
  <c r="F26" i="1" s="1"/>
  <c r="B27" i="1"/>
  <c r="B28" i="1"/>
  <c r="B29" i="1"/>
  <c r="B30" i="1"/>
  <c r="F30" i="1" s="1"/>
  <c r="B31" i="1"/>
  <c r="B32" i="1"/>
  <c r="B33" i="1"/>
  <c r="B34" i="1"/>
  <c r="F34" i="1" s="1"/>
  <c r="B35" i="1"/>
  <c r="B36" i="1"/>
  <c r="B37" i="1"/>
  <c r="B38" i="1"/>
  <c r="F38" i="1" s="1"/>
  <c r="B39" i="1"/>
  <c r="B40" i="1"/>
  <c r="B41" i="1"/>
  <c r="B42" i="1"/>
  <c r="F42" i="1" s="1"/>
  <c r="B43" i="1"/>
  <c r="B44" i="1"/>
  <c r="B45" i="1"/>
  <c r="B46" i="1"/>
  <c r="F46" i="1" s="1"/>
  <c r="B47" i="1"/>
  <c r="B48" i="1"/>
  <c r="B49" i="1"/>
  <c r="B50" i="1"/>
  <c r="F50" i="1" s="1"/>
  <c r="B51" i="1"/>
  <c r="B52" i="1"/>
  <c r="B53" i="1"/>
  <c r="B54" i="1"/>
  <c r="F54" i="1" s="1"/>
  <c r="B55" i="1"/>
  <c r="B56" i="1"/>
  <c r="B57" i="1"/>
  <c r="B58" i="1"/>
  <c r="F58" i="1" s="1"/>
  <c r="B59" i="1"/>
  <c r="B60" i="1"/>
  <c r="B61" i="1"/>
  <c r="F61" i="1" s="1"/>
  <c r="B62" i="1"/>
  <c r="B63" i="1"/>
  <c r="B64" i="1"/>
  <c r="F64" i="1" s="1"/>
  <c r="B65" i="1"/>
  <c r="F65" i="1" s="1"/>
  <c r="B66" i="1"/>
  <c r="B67" i="1"/>
  <c r="B68" i="1"/>
  <c r="F68" i="1" s="1"/>
  <c r="B69" i="1"/>
  <c r="B70" i="1"/>
  <c r="B71" i="1"/>
  <c r="B72" i="1"/>
  <c r="B73" i="1"/>
  <c r="F73" i="1" s="1"/>
  <c r="B74" i="1"/>
  <c r="B75" i="1"/>
  <c r="B76" i="1"/>
  <c r="F76" i="1" s="1"/>
  <c r="B77" i="1"/>
  <c r="F77" i="1" s="1"/>
  <c r="B78" i="1"/>
  <c r="B79" i="1"/>
  <c r="B80" i="1"/>
  <c r="F80" i="1" s="1"/>
  <c r="B81" i="1"/>
  <c r="F81" i="1" s="1"/>
  <c r="B82" i="1"/>
  <c r="F82" i="1" s="1"/>
  <c r="B83" i="1"/>
  <c r="B84" i="1"/>
  <c r="B85" i="1"/>
  <c r="F85" i="1" s="1"/>
  <c r="B86" i="1"/>
  <c r="F86" i="1" s="1"/>
  <c r="B87" i="1"/>
  <c r="B88" i="1"/>
  <c r="B89" i="1"/>
  <c r="F89" i="1" s="1"/>
  <c r="B90" i="1"/>
  <c r="F90" i="1" s="1"/>
  <c r="B91" i="1"/>
  <c r="B92" i="1"/>
  <c r="B93" i="1"/>
  <c r="F93" i="1" s="1"/>
  <c r="B94" i="1"/>
  <c r="F94" i="1" s="1"/>
  <c r="B95" i="1"/>
  <c r="B96" i="1"/>
  <c r="B97" i="1"/>
  <c r="F97" i="1" s="1"/>
  <c r="B98" i="1"/>
  <c r="F98" i="1" s="1"/>
  <c r="B99" i="1"/>
  <c r="B100" i="1"/>
  <c r="B101" i="1"/>
  <c r="F101" i="1" s="1"/>
  <c r="B102" i="1"/>
  <c r="D102" i="1" s="1"/>
  <c r="B103" i="1"/>
  <c r="B5" i="1"/>
  <c r="B6" i="1"/>
  <c r="F6" i="1" s="1"/>
  <c r="B7" i="1"/>
  <c r="F7" i="1" s="1"/>
  <c r="B8" i="1"/>
  <c r="B9" i="1"/>
  <c r="B10" i="1"/>
  <c r="F10" i="1" s="1"/>
  <c r="B11" i="1"/>
  <c r="B12" i="1"/>
  <c r="F12" i="1" s="1"/>
  <c r="B14" i="1"/>
  <c r="C14" i="1" s="1"/>
  <c r="B4" i="1"/>
  <c r="B3" i="1"/>
  <c r="C3" i="1" s="1"/>
  <c r="C4" i="1"/>
  <c r="F103" i="1"/>
  <c r="F100" i="1"/>
  <c r="F99" i="1"/>
  <c r="F96" i="1"/>
  <c r="F95" i="1"/>
  <c r="F92" i="1"/>
  <c r="F91" i="1"/>
  <c r="F88" i="1"/>
  <c r="F87" i="1"/>
  <c r="F84" i="1"/>
  <c r="F83" i="1"/>
  <c r="F74" i="1"/>
  <c r="F75" i="1"/>
  <c r="F78" i="1"/>
  <c r="F79" i="1"/>
  <c r="F70" i="1"/>
  <c r="F71" i="1"/>
  <c r="F72" i="1"/>
  <c r="F66" i="1"/>
  <c r="F67" i="1"/>
  <c r="F69" i="1"/>
  <c r="F62" i="1"/>
  <c r="F63" i="1"/>
  <c r="F20" i="1"/>
  <c r="F21" i="1"/>
  <c r="F23" i="1"/>
  <c r="F24" i="1"/>
  <c r="F25" i="1"/>
  <c r="F27" i="1"/>
  <c r="F28" i="1"/>
  <c r="F29" i="1"/>
  <c r="F31" i="1"/>
  <c r="F32" i="1"/>
  <c r="F33" i="1"/>
  <c r="F35" i="1"/>
  <c r="F36" i="1"/>
  <c r="F37" i="1"/>
  <c r="F39" i="1"/>
  <c r="F40" i="1"/>
  <c r="F41" i="1"/>
  <c r="F43" i="1"/>
  <c r="F44" i="1"/>
  <c r="F45" i="1"/>
  <c r="F47" i="1"/>
  <c r="F48" i="1"/>
  <c r="F49" i="1"/>
  <c r="F51" i="1"/>
  <c r="F52" i="1"/>
  <c r="F53" i="1"/>
  <c r="F55" i="1"/>
  <c r="F56" i="1"/>
  <c r="F57" i="1"/>
  <c r="F59" i="1"/>
  <c r="F60" i="1"/>
  <c r="F11" i="1"/>
  <c r="F16" i="1"/>
  <c r="F17" i="1"/>
  <c r="F19" i="1"/>
  <c r="F5" i="1"/>
  <c r="F8" i="1"/>
  <c r="F9" i="1"/>
  <c r="C99" i="1"/>
  <c r="D99" i="1"/>
  <c r="E99" i="1"/>
  <c r="D100" i="1"/>
  <c r="C100" i="1"/>
  <c r="E100" i="1"/>
  <c r="C101" i="1"/>
  <c r="C102" i="1"/>
  <c r="E102" i="1"/>
  <c r="C103" i="1"/>
  <c r="D103" i="1"/>
  <c r="C90" i="1"/>
  <c r="D90" i="1"/>
  <c r="C91" i="1"/>
  <c r="C92" i="1"/>
  <c r="C93" i="1"/>
  <c r="D93" i="1"/>
  <c r="E93" i="1"/>
  <c r="C94" i="1"/>
  <c r="D94" i="1"/>
  <c r="D95" i="1"/>
  <c r="C95" i="1"/>
  <c r="C96" i="1"/>
  <c r="E96" i="1"/>
  <c r="C97" i="1"/>
  <c r="E97" i="1"/>
  <c r="E98" i="1"/>
  <c r="C98" i="1"/>
  <c r="C78" i="1"/>
  <c r="D78" i="1"/>
  <c r="E79" i="1"/>
  <c r="C80" i="1"/>
  <c r="C81" i="1"/>
  <c r="D81" i="1"/>
  <c r="E81" i="1"/>
  <c r="D82" i="1"/>
  <c r="C82" i="1"/>
  <c r="D83" i="1"/>
  <c r="C83" i="1"/>
  <c r="C84" i="1"/>
  <c r="D84" i="1"/>
  <c r="E84" i="1"/>
  <c r="C85" i="1"/>
  <c r="D85" i="1"/>
  <c r="E85" i="1"/>
  <c r="C86" i="1"/>
  <c r="D86" i="1"/>
  <c r="C87" i="1"/>
  <c r="E87" i="1"/>
  <c r="C88" i="1"/>
  <c r="C89" i="1"/>
  <c r="D89" i="1"/>
  <c r="E89" i="1"/>
  <c r="E63" i="1"/>
  <c r="C63" i="1"/>
  <c r="D63" i="1"/>
  <c r="E64" i="1"/>
  <c r="C64" i="1"/>
  <c r="C65" i="1"/>
  <c r="C66" i="1"/>
  <c r="D66" i="1"/>
  <c r="E66" i="1"/>
  <c r="E67" i="1"/>
  <c r="C67" i="1"/>
  <c r="D67" i="1"/>
  <c r="C68" i="1"/>
  <c r="C69" i="1"/>
  <c r="E69" i="1"/>
  <c r="C70" i="1"/>
  <c r="D70" i="1"/>
  <c r="E70" i="1"/>
  <c r="E71" i="1"/>
  <c r="C71" i="1"/>
  <c r="D71" i="1"/>
  <c r="D72" i="1"/>
  <c r="C72" i="1"/>
  <c r="E72" i="1"/>
  <c r="C73" i="1"/>
  <c r="C74" i="1"/>
  <c r="D74" i="1"/>
  <c r="E74" i="1"/>
  <c r="C75" i="1"/>
  <c r="D75" i="1"/>
  <c r="E75" i="1"/>
  <c r="D76" i="1"/>
  <c r="C76" i="1"/>
  <c r="C77" i="1"/>
  <c r="D77" i="1"/>
  <c r="E77" i="1"/>
  <c r="C60" i="1"/>
  <c r="D60" i="1"/>
  <c r="E60" i="1"/>
  <c r="D61" i="1"/>
  <c r="C61" i="1"/>
  <c r="E61" i="1"/>
  <c r="D62" i="1"/>
  <c r="E54" i="1"/>
  <c r="C54" i="1"/>
  <c r="D54" i="1"/>
  <c r="D55" i="1"/>
  <c r="C55" i="1"/>
  <c r="C56" i="1"/>
  <c r="C57" i="1"/>
  <c r="D57" i="1"/>
  <c r="E57" i="1"/>
  <c r="E58" i="1"/>
  <c r="C58" i="1"/>
  <c r="D58" i="1"/>
  <c r="D59" i="1"/>
  <c r="C59" i="1"/>
  <c r="G3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8" i="1"/>
  <c r="E29" i="1"/>
  <c r="E30" i="1"/>
  <c r="E31" i="1"/>
  <c r="E32" i="1"/>
  <c r="E33" i="1"/>
  <c r="E34" i="1"/>
  <c r="E5" i="1"/>
  <c r="E8" i="1"/>
  <c r="E9" i="1"/>
  <c r="E10" i="1"/>
  <c r="E11" i="1"/>
  <c r="E13" i="1"/>
  <c r="E16" i="1"/>
  <c r="E17" i="1"/>
  <c r="E19" i="1"/>
  <c r="E20" i="1"/>
  <c r="E21" i="1"/>
  <c r="E22" i="1"/>
  <c r="E23" i="1"/>
  <c r="E24" i="1"/>
  <c r="E25" i="1"/>
  <c r="E26" i="1"/>
  <c r="E27" i="1"/>
  <c r="C5" i="1"/>
  <c r="C6" i="1"/>
  <c r="C8" i="1"/>
  <c r="C9" i="1"/>
  <c r="C10" i="1"/>
  <c r="C11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3" i="1"/>
  <c r="D24" i="1"/>
  <c r="D25" i="1"/>
  <c r="D26" i="1"/>
  <c r="D27" i="1"/>
  <c r="D28" i="1"/>
  <c r="D17" i="1"/>
  <c r="D19" i="1"/>
  <c r="D20" i="1"/>
  <c r="D21" i="1"/>
  <c r="D22" i="1"/>
  <c r="D11" i="1"/>
  <c r="D16" i="1"/>
  <c r="D5" i="1"/>
  <c r="D6" i="1"/>
  <c r="D7" i="1"/>
  <c r="D8" i="1"/>
  <c r="D9" i="1"/>
  <c r="D10" i="1"/>
  <c r="C52" i="1"/>
  <c r="C53" i="1"/>
  <c r="C46" i="1"/>
  <c r="C47" i="1"/>
  <c r="C48" i="1"/>
  <c r="C49" i="1"/>
  <c r="C50" i="1"/>
  <c r="C51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18" i="1" l="1"/>
  <c r="E18" i="1"/>
  <c r="D18" i="1"/>
  <c r="C13" i="1"/>
  <c r="D13" i="1"/>
  <c r="D97" i="1"/>
  <c r="E94" i="1"/>
  <c r="E90" i="1"/>
  <c r="F102" i="1"/>
  <c r="D98" i="1"/>
  <c r="E7" i="1"/>
  <c r="D15" i="1"/>
  <c r="C7" i="1"/>
  <c r="E14" i="1"/>
  <c r="E6" i="1"/>
  <c r="F15" i="1"/>
  <c r="E15" i="1"/>
  <c r="F14" i="1"/>
  <c r="D14" i="1"/>
  <c r="E12" i="1"/>
  <c r="D12" i="1"/>
  <c r="C12" i="1"/>
  <c r="D3" i="1"/>
  <c r="E3" i="1"/>
  <c r="D4" i="1"/>
  <c r="F4" i="1"/>
  <c r="E4" i="1"/>
  <c r="F3" i="1"/>
  <c r="E103" i="1"/>
  <c r="E101" i="1"/>
  <c r="D101" i="1"/>
  <c r="D96" i="1"/>
  <c r="E91" i="1"/>
  <c r="D91" i="1"/>
  <c r="E92" i="1"/>
  <c r="E95" i="1"/>
  <c r="D92" i="1"/>
  <c r="D87" i="1"/>
  <c r="E82" i="1"/>
  <c r="D79" i="1"/>
  <c r="C79" i="1"/>
  <c r="E80" i="1"/>
  <c r="D88" i="1"/>
  <c r="E88" i="1"/>
  <c r="E83" i="1"/>
  <c r="D80" i="1"/>
  <c r="E86" i="1"/>
  <c r="E78" i="1"/>
  <c r="D69" i="1"/>
  <c r="D64" i="1"/>
  <c r="E73" i="1"/>
  <c r="E65" i="1"/>
  <c r="E76" i="1"/>
  <c r="D73" i="1"/>
  <c r="D65" i="1"/>
  <c r="E68" i="1"/>
  <c r="D68" i="1"/>
  <c r="C62" i="1"/>
  <c r="E62" i="1"/>
  <c r="E55" i="1"/>
  <c r="E56" i="1"/>
  <c r="E59" i="1"/>
  <c r="D56" i="1"/>
</calcChain>
</file>

<file path=xl/sharedStrings.xml><?xml version="1.0" encoding="utf-8"?>
<sst xmlns="http://schemas.openxmlformats.org/spreadsheetml/2006/main" count="21" uniqueCount="21">
  <si>
    <t>Expediciones de ruinas</t>
  </si>
  <si>
    <t>Expediciones exitosas</t>
  </si>
  <si>
    <t>duración (horas)</t>
  </si>
  <si>
    <t>duración (h:m)</t>
  </si>
  <si>
    <t>duración (días)</t>
  </si>
  <si>
    <t>duración (semanas)</t>
  </si>
  <si>
    <t>duración real (h:m:s)</t>
  </si>
  <si>
    <t>xp(a)</t>
  </si>
  <si>
    <t>bonus</t>
  </si>
  <si>
    <t>Coeficiente por experiencia de habitantes</t>
  </si>
  <si>
    <t>at(A) = Cantidad de ataques a colonia A</t>
  </si>
  <si>
    <t>e(A) = Espera de tiempo en semanas hasta poder volver a atacar a A</t>
  </si>
  <si>
    <t>at(A)</t>
  </si>
  <si>
    <t>e(A)</t>
  </si>
  <si>
    <t xml:space="preserve">e(A) = </t>
  </si>
  <si>
    <t>en tiempo real</t>
  </si>
  <si>
    <t>horas</t>
  </si>
  <si>
    <t>minutos</t>
  </si>
  <si>
    <t>segundos</t>
  </si>
  <si>
    <t>f(s, tc)</t>
  </si>
  <si>
    <t>Cantidad de catapultas usadas (tc)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</si>
</sst>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3</xdr:row>
      <xdr:rowOff>25400</xdr:rowOff>
    </xdr:from>
    <xdr:to>
      <xdr:col>4</xdr:col>
      <xdr:colOff>342900</xdr:colOff>
      <xdr:row>6</xdr:row>
      <xdr:rowOff>172970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577850"/>
          <a:ext cx="2108200" cy="70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25400</xdr:rowOff>
    </xdr:from>
    <xdr:to>
      <xdr:col>3</xdr:col>
      <xdr:colOff>190500</xdr:colOff>
      <xdr:row>2</xdr:row>
      <xdr:rowOff>425450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700"/>
          <a:ext cx="800100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workbookViewId="0">
      <selection activeCell="C3" sqref="C3"/>
    </sheetView>
  </sheetViews>
  <sheetFormatPr defaultRowHeight="14.5" x14ac:dyDescent="0.35"/>
  <cols>
    <col min="1" max="1" width="19.453125" style="1" customWidth="1"/>
    <col min="2" max="2" width="14.7265625" style="1" customWidth="1"/>
    <col min="3" max="3" width="14.36328125" style="1" customWidth="1"/>
    <col min="4" max="4" width="13.54296875" style="1" customWidth="1"/>
    <col min="5" max="5" width="17.453125" bestFit="1" customWidth="1"/>
    <col min="6" max="6" width="18.36328125" bestFit="1" customWidth="1"/>
  </cols>
  <sheetData>
    <row r="1" spans="1:9" ht="15.5" x14ac:dyDescent="0.35">
      <c r="A1" s="2" t="s">
        <v>0</v>
      </c>
    </row>
    <row r="2" spans="1:9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9" x14ac:dyDescent="0.35">
      <c r="A3" s="1">
        <v>0</v>
      </c>
      <c r="B3" s="3">
        <f>(POWER(A3,3)+POWER(A3,2)+140*A3+140)/100</f>
        <v>1.4</v>
      </c>
      <c r="C3" s="3" t="str">
        <f>CONCATENATE(INT(B3), "hs", INT((B3-INT(B3))*60),"mins")</f>
        <v>1hs24mins</v>
      </c>
      <c r="D3" s="1" t="str">
        <f>CONCATENATE(INT(B3/24)," días")</f>
        <v>0 días</v>
      </c>
      <c r="E3" t="str">
        <f t="shared" ref="E3:E18" si="0">CONCATENATE(INT(INT(B3/24)/7)," sems, ",MOD(INT(B3/24),7)," días")</f>
        <v>0 sems, 0 días</v>
      </c>
      <c r="F3" t="str">
        <f>CONCATENATE(INT((((5/7)*60)/24)*B3/3600),"hs ",INT((((5/7)*60)/24)*B3/60),"mins ",MOD(INT((((5/7)*60)/24)*B3),60),"segs")</f>
        <v>0hs 0mins 2segs</v>
      </c>
      <c r="G3">
        <f>((5/7)*60)/24</f>
        <v>1.7857142857142858</v>
      </c>
    </row>
    <row r="4" spans="1:9" x14ac:dyDescent="0.35">
      <c r="A4" s="1">
        <v>1</v>
      </c>
      <c r="B4" s="3">
        <f>(POWER(A4,3)+POWER(A4,2)+140*A4+140)/100</f>
        <v>2.82</v>
      </c>
      <c r="C4" s="3" t="str">
        <f t="shared" ref="C4:C67" si="1">CONCATENATE(INT(B4), "hs", INT((B4-INT(B4))*60),"mins")</f>
        <v>2hs49mins</v>
      </c>
      <c r="D4" s="1" t="str">
        <f t="shared" ref="D4:D53" si="2">CONCATENATE(INT(B4/24)," días")</f>
        <v>0 días</v>
      </c>
      <c r="E4" t="str">
        <f t="shared" si="0"/>
        <v>0 sems, 0 días</v>
      </c>
      <c r="F4" t="str">
        <f t="shared" ref="F4:F60" si="3">CONCATENATE(INT((((5/7)*60)/24)*B4/3600),"hs ",INT((((5/7)*60)/24)*B4/60),"mins ",MOD(INT((((5/7)*60)/24)*B4),60),"segs")</f>
        <v>0hs 0mins 5segs</v>
      </c>
    </row>
    <row r="5" spans="1:9" x14ac:dyDescent="0.35">
      <c r="A5" s="1">
        <v>2</v>
      </c>
      <c r="B5" s="3">
        <f t="shared" ref="B5:B68" si="4">(POWER(A5,3)+POWER(A5,2)+140*A5+140)/100</f>
        <v>4.32</v>
      </c>
      <c r="C5" s="3" t="str">
        <f t="shared" si="1"/>
        <v>4hs19mins</v>
      </c>
      <c r="D5" s="1" t="str">
        <f t="shared" si="2"/>
        <v>0 días</v>
      </c>
      <c r="E5" t="str">
        <f t="shared" si="0"/>
        <v>0 sems, 0 días</v>
      </c>
      <c r="F5" t="str">
        <f t="shared" si="3"/>
        <v>0hs 0mins 7segs</v>
      </c>
    </row>
    <row r="6" spans="1:9" x14ac:dyDescent="0.35">
      <c r="A6" s="1">
        <v>3</v>
      </c>
      <c r="B6" s="3">
        <f t="shared" si="4"/>
        <v>5.96</v>
      </c>
      <c r="C6" s="3" t="str">
        <f t="shared" si="1"/>
        <v>5hs57mins</v>
      </c>
      <c r="D6" s="1" t="str">
        <f t="shared" si="2"/>
        <v>0 días</v>
      </c>
      <c r="E6" t="str">
        <f t="shared" si="0"/>
        <v>0 sems, 0 días</v>
      </c>
      <c r="F6" t="str">
        <f t="shared" si="3"/>
        <v>0hs 0mins 10segs</v>
      </c>
    </row>
    <row r="7" spans="1:9" x14ac:dyDescent="0.35">
      <c r="A7" s="1">
        <v>4</v>
      </c>
      <c r="B7" s="3">
        <f t="shared" si="4"/>
        <v>7.8</v>
      </c>
      <c r="C7" s="3" t="str">
        <f t="shared" si="1"/>
        <v>7hs48mins</v>
      </c>
      <c r="D7" s="1" t="str">
        <f t="shared" si="2"/>
        <v>0 días</v>
      </c>
      <c r="E7" t="str">
        <f t="shared" si="0"/>
        <v>0 sems, 0 días</v>
      </c>
      <c r="F7" t="str">
        <f t="shared" si="3"/>
        <v>0hs 0mins 13segs</v>
      </c>
    </row>
    <row r="8" spans="1:9" x14ac:dyDescent="0.35">
      <c r="A8" s="1">
        <v>5</v>
      </c>
      <c r="B8" s="3">
        <f t="shared" si="4"/>
        <v>9.9</v>
      </c>
      <c r="C8" s="3" t="str">
        <f t="shared" si="1"/>
        <v>9hs54mins</v>
      </c>
      <c r="D8" s="1" t="str">
        <f t="shared" si="2"/>
        <v>0 días</v>
      </c>
      <c r="E8" t="str">
        <f t="shared" si="0"/>
        <v>0 sems, 0 días</v>
      </c>
      <c r="F8" t="str">
        <f t="shared" si="3"/>
        <v>0hs 0mins 17segs</v>
      </c>
    </row>
    <row r="9" spans="1:9" x14ac:dyDescent="0.35">
      <c r="A9" s="1">
        <v>6</v>
      </c>
      <c r="B9" s="3">
        <f t="shared" si="4"/>
        <v>12.32</v>
      </c>
      <c r="C9" s="3" t="str">
        <f t="shared" si="1"/>
        <v>12hs19mins</v>
      </c>
      <c r="D9" s="1" t="str">
        <f t="shared" si="2"/>
        <v>0 días</v>
      </c>
      <c r="E9" t="str">
        <f t="shared" si="0"/>
        <v>0 sems, 0 días</v>
      </c>
      <c r="F9" t="str">
        <f t="shared" si="3"/>
        <v>0hs 0mins 22segs</v>
      </c>
    </row>
    <row r="10" spans="1:9" x14ac:dyDescent="0.35">
      <c r="A10" s="1">
        <v>7</v>
      </c>
      <c r="B10" s="3">
        <f t="shared" si="4"/>
        <v>15.12</v>
      </c>
      <c r="C10" s="3" t="str">
        <f t="shared" si="1"/>
        <v>15hs7mins</v>
      </c>
      <c r="D10" s="1" t="str">
        <f t="shared" si="2"/>
        <v>0 días</v>
      </c>
      <c r="E10" t="str">
        <f t="shared" si="0"/>
        <v>0 sems, 0 días</v>
      </c>
      <c r="F10" t="str">
        <f t="shared" si="3"/>
        <v>0hs 0mins 27segs</v>
      </c>
    </row>
    <row r="11" spans="1:9" x14ac:dyDescent="0.35">
      <c r="A11" s="1">
        <v>8</v>
      </c>
      <c r="B11" s="3">
        <f t="shared" si="4"/>
        <v>18.36</v>
      </c>
      <c r="C11" s="3" t="str">
        <f t="shared" si="1"/>
        <v>18hs21mins</v>
      </c>
      <c r="D11" s="1" t="str">
        <f>CONCATENATE(INT(B11/24)," días")</f>
        <v>0 días</v>
      </c>
      <c r="E11" t="str">
        <f t="shared" si="0"/>
        <v>0 sems, 0 días</v>
      </c>
      <c r="F11" t="str">
        <f t="shared" si="3"/>
        <v>0hs 0mins 32segs</v>
      </c>
    </row>
    <row r="12" spans="1:9" x14ac:dyDescent="0.35">
      <c r="A12" s="1">
        <v>9</v>
      </c>
      <c r="B12" s="3">
        <f t="shared" si="4"/>
        <v>22.1</v>
      </c>
      <c r="C12" s="3" t="str">
        <f t="shared" si="1"/>
        <v>22hs6mins</v>
      </c>
      <c r="D12" s="1" t="str">
        <f t="shared" si="2"/>
        <v>0 días</v>
      </c>
      <c r="E12" t="str">
        <f t="shared" si="0"/>
        <v>0 sems, 0 días</v>
      </c>
      <c r="F12" t="str">
        <f t="shared" si="3"/>
        <v>0hs 0mins 39segs</v>
      </c>
    </row>
    <row r="13" spans="1:9" x14ac:dyDescent="0.35">
      <c r="A13" s="1">
        <v>10</v>
      </c>
      <c r="B13" s="3">
        <f t="shared" si="4"/>
        <v>26.4</v>
      </c>
      <c r="C13" s="3" t="str">
        <f t="shared" si="1"/>
        <v>26hs23mins</v>
      </c>
      <c r="D13" s="1" t="str">
        <f t="shared" si="2"/>
        <v>1 días</v>
      </c>
      <c r="E13" t="str">
        <f t="shared" si="0"/>
        <v>0 sems, 1 días</v>
      </c>
      <c r="F13" t="str">
        <f t="shared" si="3"/>
        <v>0hs 0mins 47segs</v>
      </c>
      <c r="G13">
        <f>POWER(2,A13+1)</f>
        <v>2048</v>
      </c>
      <c r="H13">
        <f>G13/24</f>
        <v>85.333333333333329</v>
      </c>
    </row>
    <row r="14" spans="1:9" x14ac:dyDescent="0.35">
      <c r="A14" s="1">
        <v>11</v>
      </c>
      <c r="B14" s="3">
        <f t="shared" si="4"/>
        <v>31.32</v>
      </c>
      <c r="C14" s="3" t="str">
        <f t="shared" si="1"/>
        <v>31hs19mins</v>
      </c>
      <c r="D14" s="1" t="str">
        <f t="shared" si="2"/>
        <v>1 días</v>
      </c>
      <c r="E14" t="str">
        <f t="shared" si="0"/>
        <v>0 sems, 1 días</v>
      </c>
      <c r="F14" t="str">
        <f t="shared" si="3"/>
        <v>0hs 0mins 55segs</v>
      </c>
      <c r="G14">
        <f t="shared" ref="G14:G18" si="5">POWER(2,A14+1)</f>
        <v>4096</v>
      </c>
      <c r="H14">
        <f t="shared" ref="H14:H18" si="6">G14/24</f>
        <v>170.66666666666666</v>
      </c>
    </row>
    <row r="15" spans="1:9" x14ac:dyDescent="0.35">
      <c r="A15" s="1">
        <v>12</v>
      </c>
      <c r="B15" s="3">
        <f t="shared" si="4"/>
        <v>36.92</v>
      </c>
      <c r="C15" s="3" t="str">
        <f t="shared" si="1"/>
        <v>36hs55mins</v>
      </c>
      <c r="D15" s="1" t="str">
        <f t="shared" si="2"/>
        <v>1 días</v>
      </c>
      <c r="E15" t="str">
        <f t="shared" si="0"/>
        <v>0 sems, 1 días</v>
      </c>
      <c r="F15" t="str">
        <f t="shared" si="3"/>
        <v>0hs 1mins 5segs</v>
      </c>
      <c r="G15">
        <f t="shared" si="5"/>
        <v>8192</v>
      </c>
      <c r="H15">
        <f t="shared" si="6"/>
        <v>341.33333333333331</v>
      </c>
      <c r="I15">
        <f>(G15/24-341)*24</f>
        <v>7.9999999999995453</v>
      </c>
    </row>
    <row r="16" spans="1:9" x14ac:dyDescent="0.35">
      <c r="A16" s="1">
        <v>13</v>
      </c>
      <c r="B16" s="3">
        <f t="shared" si="4"/>
        <v>43.26</v>
      </c>
      <c r="C16" s="3" t="str">
        <f t="shared" si="1"/>
        <v>43hs15mins</v>
      </c>
      <c r="D16" s="1" t="str">
        <f t="shared" si="2"/>
        <v>1 días</v>
      </c>
      <c r="E16" t="str">
        <f t="shared" si="0"/>
        <v>0 sems, 1 días</v>
      </c>
      <c r="F16" t="str">
        <f t="shared" si="3"/>
        <v>0hs 1mins 17segs</v>
      </c>
      <c r="G16">
        <f t="shared" si="5"/>
        <v>16384</v>
      </c>
      <c r="H16">
        <f t="shared" si="6"/>
        <v>682.66666666666663</v>
      </c>
      <c r="I16">
        <f>(G16/24-682)*24</f>
        <v>15.999999999999091</v>
      </c>
    </row>
    <row r="17" spans="1:10" x14ac:dyDescent="0.35">
      <c r="A17" s="1">
        <v>14</v>
      </c>
      <c r="B17" s="3">
        <f t="shared" si="4"/>
        <v>50.4</v>
      </c>
      <c r="C17" s="3" t="str">
        <f t="shared" si="1"/>
        <v>50hs23mins</v>
      </c>
      <c r="D17" s="1" t="str">
        <f>CONCATENATE(INT(B17/24)," días")</f>
        <v>2 días</v>
      </c>
      <c r="E17" t="str">
        <f t="shared" si="0"/>
        <v>0 sems, 2 días</v>
      </c>
      <c r="F17" t="str">
        <f t="shared" si="3"/>
        <v>0hs 1mins 30segs</v>
      </c>
      <c r="G17">
        <f t="shared" si="5"/>
        <v>32768</v>
      </c>
      <c r="H17">
        <f t="shared" si="6"/>
        <v>1365.3333333333333</v>
      </c>
      <c r="I17">
        <f>(G17/24-1365)*24</f>
        <v>7.999999999998181</v>
      </c>
    </row>
    <row r="18" spans="1:10" x14ac:dyDescent="0.35">
      <c r="A18" s="1">
        <v>15</v>
      </c>
      <c r="B18" s="3">
        <v>65536</v>
      </c>
      <c r="C18" s="3" t="str">
        <f t="shared" si="1"/>
        <v>65536hs0mins</v>
      </c>
      <c r="D18" s="1" t="str">
        <f t="shared" si="2"/>
        <v>2730 días</v>
      </c>
      <c r="E18" t="str">
        <f t="shared" si="0"/>
        <v>390 sems, 0 días</v>
      </c>
      <c r="F18" t="str">
        <f t="shared" si="3"/>
        <v>32hs 1950mins 28segs</v>
      </c>
      <c r="G18">
        <f t="shared" si="5"/>
        <v>65536</v>
      </c>
      <c r="H18">
        <f t="shared" si="6"/>
        <v>2730.6666666666665</v>
      </c>
      <c r="I18">
        <f>(G18/24-2730)*24</f>
        <v>15.999999999996362</v>
      </c>
      <c r="J18">
        <f>((((5/7)*60)/24)*B18/3600)</f>
        <v>32.507936507936506</v>
      </c>
    </row>
    <row r="19" spans="1:10" x14ac:dyDescent="0.35">
      <c r="A19" s="1">
        <v>16</v>
      </c>
      <c r="B19" s="3">
        <f t="shared" si="4"/>
        <v>67.319999999999993</v>
      </c>
      <c r="C19" s="3" t="str">
        <f t="shared" si="1"/>
        <v>67hs19mins</v>
      </c>
      <c r="D19" s="1" t="str">
        <f t="shared" si="2"/>
        <v>2 días</v>
      </c>
      <c r="E19" t="str">
        <f t="shared" ref="E19:E25" si="7">CONCATENATE(INT(INT(B19/24)/7)," sems, ",MOD(INT(B19/24),7)," días")</f>
        <v>0 sems, 2 días</v>
      </c>
      <c r="F19" t="str">
        <f t="shared" si="3"/>
        <v>0hs 2mins 0segs</v>
      </c>
    </row>
    <row r="20" spans="1:10" x14ac:dyDescent="0.35">
      <c r="A20" s="1">
        <v>17</v>
      </c>
      <c r="B20" s="3">
        <f t="shared" si="4"/>
        <v>77.22</v>
      </c>
      <c r="C20" s="3" t="str">
        <f t="shared" si="1"/>
        <v>77hs13mins</v>
      </c>
      <c r="D20" s="1" t="str">
        <f t="shared" si="2"/>
        <v>3 días</v>
      </c>
      <c r="E20" t="str">
        <f t="shared" si="7"/>
        <v>0 sems, 3 días</v>
      </c>
      <c r="F20" t="str">
        <f t="shared" si="3"/>
        <v>0hs 2mins 17segs</v>
      </c>
      <c r="H20">
        <f>4*24</f>
        <v>96</v>
      </c>
    </row>
    <row r="21" spans="1:10" x14ac:dyDescent="0.35">
      <c r="A21" s="1">
        <v>18</v>
      </c>
      <c r="B21" s="3">
        <f t="shared" si="4"/>
        <v>88.16</v>
      </c>
      <c r="C21" s="3" t="str">
        <f t="shared" si="1"/>
        <v>88hs9mins</v>
      </c>
      <c r="D21" s="1" t="str">
        <f t="shared" si="2"/>
        <v>3 días</v>
      </c>
      <c r="E21" t="str">
        <f t="shared" si="7"/>
        <v>0 sems, 3 días</v>
      </c>
      <c r="F21" t="str">
        <f t="shared" si="3"/>
        <v>0hs 2mins 37segs</v>
      </c>
      <c r="H21">
        <f>113-96</f>
        <v>17</v>
      </c>
    </row>
    <row r="22" spans="1:10" x14ac:dyDescent="0.35">
      <c r="A22" s="1">
        <v>19</v>
      </c>
      <c r="B22" s="3">
        <f t="shared" si="4"/>
        <v>100.2</v>
      </c>
      <c r="C22" s="3" t="str">
        <f t="shared" si="1"/>
        <v>100hs12mins</v>
      </c>
      <c r="D22" s="1" t="str">
        <f t="shared" si="2"/>
        <v>4 días</v>
      </c>
      <c r="E22" t="str">
        <f t="shared" si="7"/>
        <v>0 sems, 4 días</v>
      </c>
      <c r="F22" t="str">
        <f t="shared" si="3"/>
        <v>0hs 2mins 58segs</v>
      </c>
    </row>
    <row r="23" spans="1:10" x14ac:dyDescent="0.35">
      <c r="A23" s="1">
        <v>20</v>
      </c>
      <c r="B23" s="3">
        <f t="shared" si="4"/>
        <v>113.4</v>
      </c>
      <c r="C23" s="3" t="str">
        <f t="shared" si="1"/>
        <v>113hs24mins</v>
      </c>
      <c r="D23" s="1" t="str">
        <f>CONCATENATE(INT(B23/24)," días")</f>
        <v>4 días</v>
      </c>
      <c r="E23" t="str">
        <f t="shared" si="7"/>
        <v>0 sems, 4 días</v>
      </c>
      <c r="F23" t="str">
        <f t="shared" si="3"/>
        <v>0hs 3mins 22segs</v>
      </c>
    </row>
    <row r="24" spans="1:10" x14ac:dyDescent="0.35">
      <c r="A24" s="1">
        <v>21</v>
      </c>
      <c r="B24" s="3">
        <f t="shared" si="4"/>
        <v>127.82</v>
      </c>
      <c r="C24" s="3" t="str">
        <f t="shared" si="1"/>
        <v>127hs49mins</v>
      </c>
      <c r="D24" s="1" t="str">
        <f t="shared" si="2"/>
        <v>5 días</v>
      </c>
      <c r="E24" t="str">
        <f t="shared" si="7"/>
        <v>0 sems, 5 días</v>
      </c>
      <c r="F24" t="str">
        <f t="shared" si="3"/>
        <v>0hs 3mins 48segs</v>
      </c>
    </row>
    <row r="25" spans="1:10" x14ac:dyDescent="0.35">
      <c r="A25" s="1">
        <v>22</v>
      </c>
      <c r="B25" s="3">
        <f t="shared" si="4"/>
        <v>143.52000000000001</v>
      </c>
      <c r="C25" s="3" t="str">
        <f t="shared" si="1"/>
        <v>143hs31mins</v>
      </c>
      <c r="D25" s="1" t="str">
        <f t="shared" si="2"/>
        <v>5 días</v>
      </c>
      <c r="E25" t="str">
        <f t="shared" si="7"/>
        <v>0 sems, 5 días</v>
      </c>
      <c r="F25" t="str">
        <f t="shared" si="3"/>
        <v>0hs 4mins 16segs</v>
      </c>
    </row>
    <row r="26" spans="1:10" x14ac:dyDescent="0.35">
      <c r="A26" s="1">
        <v>23</v>
      </c>
      <c r="B26" s="3">
        <f t="shared" si="4"/>
        <v>160.56</v>
      </c>
      <c r="C26" s="3" t="str">
        <f t="shared" si="1"/>
        <v>160hs33mins</v>
      </c>
      <c r="D26" s="1" t="str">
        <f t="shared" si="2"/>
        <v>6 días</v>
      </c>
      <c r="E26" t="str">
        <f>CONCATENATE(INT(INT(B26/24)/7)," sems, ",MOD(INT(B26/24),7)," días")</f>
        <v>0 sems, 6 días</v>
      </c>
      <c r="F26" t="str">
        <f t="shared" si="3"/>
        <v>0hs 4mins 46segs</v>
      </c>
    </row>
    <row r="27" spans="1:10" x14ac:dyDescent="0.35">
      <c r="A27" s="1">
        <v>24</v>
      </c>
      <c r="B27" s="3">
        <f t="shared" si="4"/>
        <v>179</v>
      </c>
      <c r="C27" s="3" t="str">
        <f t="shared" si="1"/>
        <v>179hs0mins</v>
      </c>
      <c r="D27" s="1" t="str">
        <f t="shared" si="2"/>
        <v>7 días</v>
      </c>
      <c r="E27" t="str">
        <f>CONCATENATE(INT(INT(B27/24)/7)," sems, ",MOD(INT(B27/24),7)," días")</f>
        <v>1 sems, 0 días</v>
      </c>
      <c r="F27" t="str">
        <f t="shared" si="3"/>
        <v>0hs 5mins 19segs</v>
      </c>
    </row>
    <row r="28" spans="1:10" x14ac:dyDescent="0.35">
      <c r="A28" s="1">
        <v>25</v>
      </c>
      <c r="B28" s="3">
        <f t="shared" si="4"/>
        <v>198.9</v>
      </c>
      <c r="C28" s="3" t="str">
        <f t="shared" si="1"/>
        <v>198hs54mins</v>
      </c>
      <c r="D28" s="1" t="str">
        <f t="shared" si="2"/>
        <v>8 días</v>
      </c>
      <c r="E28" t="str">
        <f t="shared" ref="E28:E53" si="8">CONCATENATE(INT(INT(B28/24)/7)," sems, ",MOD(INT(B28/24),7)," días")</f>
        <v>1 sems, 1 días</v>
      </c>
      <c r="F28" t="str">
        <f t="shared" si="3"/>
        <v>0hs 5mins 55segs</v>
      </c>
    </row>
    <row r="29" spans="1:10" x14ac:dyDescent="0.35">
      <c r="A29" s="1">
        <v>26</v>
      </c>
      <c r="B29" s="3">
        <f t="shared" si="4"/>
        <v>220.32</v>
      </c>
      <c r="C29" s="3" t="str">
        <f t="shared" si="1"/>
        <v>220hs19mins</v>
      </c>
      <c r="D29" s="1" t="str">
        <f>CONCATENATE(INT(B29/24)," días")</f>
        <v>9 días</v>
      </c>
      <c r="E29" t="str">
        <f t="shared" si="8"/>
        <v>1 sems, 2 días</v>
      </c>
      <c r="F29" t="str">
        <f t="shared" si="3"/>
        <v>0hs 6mins 33segs</v>
      </c>
    </row>
    <row r="30" spans="1:10" x14ac:dyDescent="0.35">
      <c r="A30" s="1">
        <v>27</v>
      </c>
      <c r="B30" s="3">
        <f t="shared" si="4"/>
        <v>243.32</v>
      </c>
      <c r="C30" s="3" t="str">
        <f t="shared" si="1"/>
        <v>243hs19mins</v>
      </c>
      <c r="D30" s="1" t="str">
        <f t="shared" si="2"/>
        <v>10 días</v>
      </c>
      <c r="E30" t="str">
        <f t="shared" si="8"/>
        <v>1 sems, 3 días</v>
      </c>
      <c r="F30" t="str">
        <f t="shared" si="3"/>
        <v>0hs 7mins 14segs</v>
      </c>
    </row>
    <row r="31" spans="1:10" x14ac:dyDescent="0.35">
      <c r="A31" s="1">
        <v>28</v>
      </c>
      <c r="B31" s="3">
        <f t="shared" si="4"/>
        <v>267.95999999999998</v>
      </c>
      <c r="C31" s="3" t="str">
        <f t="shared" si="1"/>
        <v>267hs57mins</v>
      </c>
      <c r="D31" s="1" t="str">
        <f t="shared" si="2"/>
        <v>11 días</v>
      </c>
      <c r="E31" t="str">
        <f t="shared" si="8"/>
        <v>1 sems, 4 días</v>
      </c>
      <c r="F31" t="str">
        <f t="shared" si="3"/>
        <v>0hs 7mins 58segs</v>
      </c>
    </row>
    <row r="32" spans="1:10" x14ac:dyDescent="0.35">
      <c r="A32" s="1">
        <v>29</v>
      </c>
      <c r="B32" s="3">
        <f t="shared" si="4"/>
        <v>294.3</v>
      </c>
      <c r="C32" s="3" t="str">
        <f t="shared" si="1"/>
        <v>294hs18mins</v>
      </c>
      <c r="D32" s="1" t="str">
        <f t="shared" si="2"/>
        <v>12 días</v>
      </c>
      <c r="E32" t="str">
        <f t="shared" si="8"/>
        <v>1 sems, 5 días</v>
      </c>
      <c r="F32" t="str">
        <f t="shared" si="3"/>
        <v>0hs 8mins 45segs</v>
      </c>
    </row>
    <row r="33" spans="1:6" x14ac:dyDescent="0.35">
      <c r="A33" s="1">
        <v>30</v>
      </c>
      <c r="B33" s="3">
        <f t="shared" si="4"/>
        <v>322.39999999999998</v>
      </c>
      <c r="C33" s="3" t="str">
        <f t="shared" si="1"/>
        <v>322hs23mins</v>
      </c>
      <c r="D33" s="1" t="str">
        <f t="shared" si="2"/>
        <v>13 días</v>
      </c>
      <c r="E33" t="str">
        <f t="shared" si="8"/>
        <v>1 sems, 6 días</v>
      </c>
      <c r="F33" t="str">
        <f t="shared" si="3"/>
        <v>0hs 9mins 35segs</v>
      </c>
    </row>
    <row r="34" spans="1:6" x14ac:dyDescent="0.35">
      <c r="A34" s="1">
        <v>31</v>
      </c>
      <c r="B34" s="3">
        <f t="shared" si="4"/>
        <v>352.32</v>
      </c>
      <c r="C34" s="3" t="str">
        <f t="shared" si="1"/>
        <v>352hs19mins</v>
      </c>
      <c r="D34" s="1" t="str">
        <f t="shared" si="2"/>
        <v>14 días</v>
      </c>
      <c r="E34" t="str">
        <f t="shared" si="8"/>
        <v>2 sems, 0 días</v>
      </c>
      <c r="F34" t="str">
        <f t="shared" si="3"/>
        <v>0hs 10mins 29segs</v>
      </c>
    </row>
    <row r="35" spans="1:6" x14ac:dyDescent="0.35">
      <c r="A35" s="1">
        <v>32</v>
      </c>
      <c r="B35" s="3">
        <f t="shared" si="4"/>
        <v>384.12</v>
      </c>
      <c r="C35" s="3" t="str">
        <f t="shared" si="1"/>
        <v>384hs7mins</v>
      </c>
      <c r="D35" s="1" t="str">
        <f t="shared" si="2"/>
        <v>16 días</v>
      </c>
      <c r="E35" t="str">
        <f t="shared" si="8"/>
        <v>2 sems, 2 días</v>
      </c>
      <c r="F35" t="str">
        <f t="shared" si="3"/>
        <v>0hs 11mins 25segs</v>
      </c>
    </row>
    <row r="36" spans="1:6" x14ac:dyDescent="0.35">
      <c r="A36" s="1">
        <v>33</v>
      </c>
      <c r="B36" s="3">
        <f t="shared" si="4"/>
        <v>417.86</v>
      </c>
      <c r="C36" s="3" t="str">
        <f t="shared" si="1"/>
        <v>417hs51mins</v>
      </c>
      <c r="D36" s="1" t="str">
        <f t="shared" si="2"/>
        <v>17 días</v>
      </c>
      <c r="E36" t="str">
        <f t="shared" si="8"/>
        <v>2 sems, 3 días</v>
      </c>
      <c r="F36" t="str">
        <f t="shared" si="3"/>
        <v>0hs 12mins 26segs</v>
      </c>
    </row>
    <row r="37" spans="1:6" x14ac:dyDescent="0.35">
      <c r="A37" s="1">
        <v>34</v>
      </c>
      <c r="B37" s="3">
        <f t="shared" si="4"/>
        <v>453.6</v>
      </c>
      <c r="C37" s="3" t="str">
        <f t="shared" si="1"/>
        <v>453hs36mins</v>
      </c>
      <c r="D37" s="1" t="str">
        <f>CONCATENATE(INT(B37/24)," días")</f>
        <v>18 días</v>
      </c>
      <c r="E37" t="str">
        <f t="shared" si="8"/>
        <v>2 sems, 4 días</v>
      </c>
      <c r="F37" t="str">
        <f t="shared" si="3"/>
        <v>0hs 13mins 30segs</v>
      </c>
    </row>
    <row r="38" spans="1:6" x14ac:dyDescent="0.35">
      <c r="A38" s="1">
        <v>35</v>
      </c>
      <c r="B38" s="3">
        <f t="shared" si="4"/>
        <v>491.4</v>
      </c>
      <c r="C38" s="3" t="str">
        <f t="shared" si="1"/>
        <v>491hs23mins</v>
      </c>
      <c r="D38" s="1" t="str">
        <f t="shared" si="2"/>
        <v>20 días</v>
      </c>
      <c r="E38" t="str">
        <f t="shared" si="8"/>
        <v>2 sems, 6 días</v>
      </c>
      <c r="F38" t="str">
        <f t="shared" si="3"/>
        <v>0hs 14mins 37segs</v>
      </c>
    </row>
    <row r="39" spans="1:6" x14ac:dyDescent="0.35">
      <c r="A39" s="1">
        <v>36</v>
      </c>
      <c r="B39" s="3">
        <f t="shared" si="4"/>
        <v>531.32000000000005</v>
      </c>
      <c r="C39" s="3" t="str">
        <f t="shared" si="1"/>
        <v>531hs19mins</v>
      </c>
      <c r="D39" s="1" t="str">
        <f t="shared" si="2"/>
        <v>22 días</v>
      </c>
      <c r="E39" t="str">
        <f t="shared" si="8"/>
        <v>3 sems, 1 días</v>
      </c>
      <c r="F39" t="str">
        <f t="shared" si="3"/>
        <v>0hs 15mins 48segs</v>
      </c>
    </row>
    <row r="40" spans="1:6" x14ac:dyDescent="0.35">
      <c r="A40" s="1">
        <v>37</v>
      </c>
      <c r="B40" s="3">
        <f t="shared" si="4"/>
        <v>573.41999999999996</v>
      </c>
      <c r="C40" s="3" t="str">
        <f t="shared" si="1"/>
        <v>573hs25mins</v>
      </c>
      <c r="D40" s="1" t="str">
        <f t="shared" si="2"/>
        <v>23 días</v>
      </c>
      <c r="E40" t="str">
        <f t="shared" si="8"/>
        <v>3 sems, 2 días</v>
      </c>
      <c r="F40" t="str">
        <f t="shared" si="3"/>
        <v>0hs 17mins 3segs</v>
      </c>
    </row>
    <row r="41" spans="1:6" x14ac:dyDescent="0.35">
      <c r="A41" s="1">
        <v>38</v>
      </c>
      <c r="B41" s="3">
        <f t="shared" si="4"/>
        <v>617.76</v>
      </c>
      <c r="C41" s="3" t="str">
        <f t="shared" si="1"/>
        <v>617hs45mins</v>
      </c>
      <c r="D41" s="1" t="str">
        <f t="shared" si="2"/>
        <v>25 días</v>
      </c>
      <c r="E41" t="str">
        <f t="shared" si="8"/>
        <v>3 sems, 4 días</v>
      </c>
      <c r="F41" t="str">
        <f t="shared" si="3"/>
        <v>0hs 18mins 23segs</v>
      </c>
    </row>
    <row r="42" spans="1:6" x14ac:dyDescent="0.35">
      <c r="A42" s="1">
        <v>39</v>
      </c>
      <c r="B42" s="3">
        <f t="shared" si="4"/>
        <v>664.4</v>
      </c>
      <c r="C42" s="3" t="str">
        <f t="shared" si="1"/>
        <v>664hs23mins</v>
      </c>
      <c r="D42" s="1" t="str">
        <f t="shared" si="2"/>
        <v>27 días</v>
      </c>
      <c r="E42" t="str">
        <f t="shared" si="8"/>
        <v>3 sems, 6 días</v>
      </c>
      <c r="F42" t="str">
        <f t="shared" si="3"/>
        <v>0hs 19mins 46segs</v>
      </c>
    </row>
    <row r="43" spans="1:6" x14ac:dyDescent="0.35">
      <c r="A43" s="1">
        <v>40</v>
      </c>
      <c r="B43" s="3">
        <f t="shared" si="4"/>
        <v>713.4</v>
      </c>
      <c r="C43" s="3" t="str">
        <f t="shared" si="1"/>
        <v>713hs23mins</v>
      </c>
      <c r="D43" s="1" t="str">
        <f>CONCATENATE(INT(B43/24)," días")</f>
        <v>29 días</v>
      </c>
      <c r="E43" t="str">
        <f t="shared" si="8"/>
        <v>4 sems, 1 días</v>
      </c>
      <c r="F43" t="str">
        <f t="shared" si="3"/>
        <v>0hs 21mins 13segs</v>
      </c>
    </row>
    <row r="44" spans="1:6" x14ac:dyDescent="0.35">
      <c r="A44" s="1">
        <v>41</v>
      </c>
      <c r="B44" s="3">
        <f t="shared" si="4"/>
        <v>764.82</v>
      </c>
      <c r="C44" s="3" t="str">
        <f t="shared" si="1"/>
        <v>764hs49mins</v>
      </c>
      <c r="D44" s="1" t="str">
        <f t="shared" si="2"/>
        <v>31 días</v>
      </c>
      <c r="E44" t="str">
        <f t="shared" si="8"/>
        <v>4 sems, 3 días</v>
      </c>
      <c r="F44" t="str">
        <f t="shared" si="3"/>
        <v>0hs 22mins 45segs</v>
      </c>
    </row>
    <row r="45" spans="1:6" x14ac:dyDescent="0.35">
      <c r="A45" s="1">
        <v>42</v>
      </c>
      <c r="B45" s="3">
        <f t="shared" si="4"/>
        <v>818.72</v>
      </c>
      <c r="C45" s="3" t="str">
        <f t="shared" si="1"/>
        <v>818hs43mins</v>
      </c>
      <c r="D45" s="1" t="str">
        <f t="shared" si="2"/>
        <v>34 días</v>
      </c>
      <c r="E45" t="str">
        <f t="shared" si="8"/>
        <v>4 sems, 6 días</v>
      </c>
      <c r="F45" t="str">
        <f t="shared" si="3"/>
        <v>0hs 24mins 22segs</v>
      </c>
    </row>
    <row r="46" spans="1:6" x14ac:dyDescent="0.35">
      <c r="A46" s="1">
        <v>43</v>
      </c>
      <c r="B46" s="3">
        <f t="shared" si="4"/>
        <v>875.16</v>
      </c>
      <c r="C46" s="3" t="str">
        <f t="shared" si="1"/>
        <v>875hs9mins</v>
      </c>
      <c r="D46" s="1" t="str">
        <f t="shared" si="2"/>
        <v>36 días</v>
      </c>
      <c r="E46" t="str">
        <f t="shared" si="8"/>
        <v>5 sems, 1 días</v>
      </c>
      <c r="F46" t="str">
        <f t="shared" si="3"/>
        <v>0hs 26mins 2segs</v>
      </c>
    </row>
    <row r="47" spans="1:6" x14ac:dyDescent="0.35">
      <c r="A47" s="1">
        <v>44</v>
      </c>
      <c r="B47" s="3">
        <f t="shared" si="4"/>
        <v>934.2</v>
      </c>
      <c r="C47" s="3" t="str">
        <f t="shared" si="1"/>
        <v>934hs12mins</v>
      </c>
      <c r="D47" s="1" t="str">
        <f t="shared" si="2"/>
        <v>38 días</v>
      </c>
      <c r="E47" t="str">
        <f t="shared" si="8"/>
        <v>5 sems, 3 días</v>
      </c>
      <c r="F47" t="str">
        <f t="shared" si="3"/>
        <v>0hs 27mins 48segs</v>
      </c>
    </row>
    <row r="48" spans="1:6" x14ac:dyDescent="0.35">
      <c r="A48" s="1">
        <v>45</v>
      </c>
      <c r="B48" s="3">
        <f t="shared" si="4"/>
        <v>995.9</v>
      </c>
      <c r="C48" s="3" t="str">
        <f t="shared" si="1"/>
        <v>995hs53mins</v>
      </c>
      <c r="D48" s="1" t="str">
        <f t="shared" si="2"/>
        <v>41 días</v>
      </c>
      <c r="E48" t="str">
        <f t="shared" si="8"/>
        <v>5 sems, 6 días</v>
      </c>
      <c r="F48" t="str">
        <f t="shared" si="3"/>
        <v>0hs 29mins 38segs</v>
      </c>
    </row>
    <row r="49" spans="1:8" x14ac:dyDescent="0.35">
      <c r="A49" s="1">
        <v>46</v>
      </c>
      <c r="B49" s="3">
        <f t="shared" si="4"/>
        <v>1060.32</v>
      </c>
      <c r="C49" s="3" t="str">
        <f t="shared" si="1"/>
        <v>1060hs19mins</v>
      </c>
      <c r="D49" s="1" t="str">
        <f>CONCATENATE(INT(B49/24)," días")</f>
        <v>44 días</v>
      </c>
      <c r="E49" t="str">
        <f t="shared" si="8"/>
        <v>6 sems, 2 días</v>
      </c>
      <c r="F49" t="str">
        <f t="shared" si="3"/>
        <v>0hs 31mins 33segs</v>
      </c>
    </row>
    <row r="50" spans="1:8" x14ac:dyDescent="0.35">
      <c r="A50" s="1">
        <v>47</v>
      </c>
      <c r="B50" s="3">
        <f t="shared" si="4"/>
        <v>1127.52</v>
      </c>
      <c r="C50" s="3" t="str">
        <f t="shared" si="1"/>
        <v>1127hs31mins</v>
      </c>
      <c r="D50" s="1" t="str">
        <f t="shared" si="2"/>
        <v>46 días</v>
      </c>
      <c r="E50" t="str">
        <f t="shared" si="8"/>
        <v>6 sems, 4 días</v>
      </c>
      <c r="F50" t="str">
        <f t="shared" si="3"/>
        <v>0hs 33mins 33segs</v>
      </c>
    </row>
    <row r="51" spans="1:8" x14ac:dyDescent="0.35">
      <c r="A51" s="1">
        <v>48</v>
      </c>
      <c r="B51" s="3">
        <f t="shared" si="4"/>
        <v>1197.56</v>
      </c>
      <c r="C51" s="3" t="str">
        <f t="shared" si="1"/>
        <v>1197hs33mins</v>
      </c>
      <c r="D51" s="1" t="str">
        <f t="shared" si="2"/>
        <v>49 días</v>
      </c>
      <c r="E51" t="str">
        <f t="shared" si="8"/>
        <v>7 sems, 0 días</v>
      </c>
      <c r="F51" t="str">
        <f t="shared" si="3"/>
        <v>0hs 35mins 38segs</v>
      </c>
    </row>
    <row r="52" spans="1:8" x14ac:dyDescent="0.35">
      <c r="A52" s="1">
        <v>49</v>
      </c>
      <c r="B52" s="3">
        <f t="shared" si="4"/>
        <v>1270.5</v>
      </c>
      <c r="C52" s="3" t="str">
        <f t="shared" si="1"/>
        <v>1270hs30mins</v>
      </c>
      <c r="D52" s="1" t="str">
        <f t="shared" si="2"/>
        <v>52 días</v>
      </c>
      <c r="E52" t="str">
        <f t="shared" si="8"/>
        <v>7 sems, 3 días</v>
      </c>
      <c r="F52" t="str">
        <f t="shared" si="3"/>
        <v>0hs 37mins 48segs</v>
      </c>
    </row>
    <row r="53" spans="1:8" x14ac:dyDescent="0.35">
      <c r="A53" s="1">
        <v>50</v>
      </c>
      <c r="B53" s="3">
        <f t="shared" si="4"/>
        <v>1346.4</v>
      </c>
      <c r="C53" s="3" t="str">
        <f t="shared" si="1"/>
        <v>1346hs24mins</v>
      </c>
      <c r="D53" s="1" t="str">
        <f t="shared" si="2"/>
        <v>56 días</v>
      </c>
      <c r="E53" t="str">
        <f t="shared" si="8"/>
        <v>8 sems, 0 días</v>
      </c>
      <c r="F53" t="str">
        <f t="shared" si="3"/>
        <v>0hs 40mins 4segs</v>
      </c>
      <c r="H53">
        <f>24*(1346/24-56)</f>
        <v>2.0000000000000568</v>
      </c>
    </row>
    <row r="54" spans="1:8" x14ac:dyDescent="0.35">
      <c r="A54" s="1">
        <v>51</v>
      </c>
      <c r="B54" s="3">
        <f t="shared" si="4"/>
        <v>1425.32</v>
      </c>
      <c r="C54" s="3" t="str">
        <f t="shared" si="1"/>
        <v>1425hs19mins</v>
      </c>
      <c r="D54" s="1" t="str">
        <f t="shared" ref="D54:D61" si="9">CONCATENATE(INT(B54/24)," días")</f>
        <v>59 días</v>
      </c>
      <c r="E54" t="str">
        <f t="shared" ref="E54:E61" si="10">CONCATENATE(INT(INT(B54/24)/7)," sems, ",MOD(INT(B54/24),7)," días")</f>
        <v>8 sems, 3 días</v>
      </c>
      <c r="F54" t="str">
        <f t="shared" si="3"/>
        <v>0hs 42mins 25segs</v>
      </c>
    </row>
    <row r="55" spans="1:8" x14ac:dyDescent="0.35">
      <c r="A55" s="1">
        <v>52</v>
      </c>
      <c r="B55" s="3">
        <f t="shared" si="4"/>
        <v>1507.32</v>
      </c>
      <c r="C55" s="3" t="str">
        <f t="shared" si="1"/>
        <v>1507hs19mins</v>
      </c>
      <c r="D55" s="1" t="str">
        <f t="shared" si="9"/>
        <v>62 días</v>
      </c>
      <c r="E55" t="str">
        <f t="shared" si="10"/>
        <v>8 sems, 6 días</v>
      </c>
      <c r="F55" t="str">
        <f t="shared" si="3"/>
        <v>0hs 44mins 51segs</v>
      </c>
    </row>
    <row r="56" spans="1:8" x14ac:dyDescent="0.35">
      <c r="A56" s="1">
        <v>53</v>
      </c>
      <c r="B56" s="3">
        <f t="shared" si="4"/>
        <v>1592.46</v>
      </c>
      <c r="C56" s="3" t="str">
        <f t="shared" si="1"/>
        <v>1592hs27mins</v>
      </c>
      <c r="D56" s="1" t="str">
        <f t="shared" si="9"/>
        <v>66 días</v>
      </c>
      <c r="E56" t="str">
        <f t="shared" si="10"/>
        <v>9 sems, 3 días</v>
      </c>
      <c r="F56" t="str">
        <f t="shared" si="3"/>
        <v>0hs 47mins 23segs</v>
      </c>
    </row>
    <row r="57" spans="1:8" x14ac:dyDescent="0.35">
      <c r="A57" s="1">
        <v>54</v>
      </c>
      <c r="B57" s="3">
        <f t="shared" si="4"/>
        <v>1680.8</v>
      </c>
      <c r="C57" s="3" t="str">
        <f t="shared" si="1"/>
        <v>1680hs47mins</v>
      </c>
      <c r="D57" s="1" t="str">
        <f t="shared" si="9"/>
        <v>70 días</v>
      </c>
      <c r="E57" t="str">
        <f t="shared" si="10"/>
        <v>10 sems, 0 días</v>
      </c>
      <c r="F57" t="str">
        <f t="shared" si="3"/>
        <v>0hs 50mins 1segs</v>
      </c>
    </row>
    <row r="58" spans="1:8" x14ac:dyDescent="0.35">
      <c r="A58" s="1">
        <v>55</v>
      </c>
      <c r="B58" s="3">
        <f t="shared" si="4"/>
        <v>1772.4</v>
      </c>
      <c r="C58" s="3" t="str">
        <f t="shared" si="1"/>
        <v>1772hs24mins</v>
      </c>
      <c r="D58" s="1" t="str">
        <f t="shared" si="9"/>
        <v>73 días</v>
      </c>
      <c r="E58" t="str">
        <f t="shared" si="10"/>
        <v>10 sems, 3 días</v>
      </c>
      <c r="F58" t="str">
        <f t="shared" si="3"/>
        <v>0hs 52mins 45segs</v>
      </c>
    </row>
    <row r="59" spans="1:8" x14ac:dyDescent="0.35">
      <c r="A59" s="1">
        <v>56</v>
      </c>
      <c r="B59" s="3">
        <f t="shared" si="4"/>
        <v>1867.32</v>
      </c>
      <c r="C59" s="3" t="str">
        <f t="shared" si="1"/>
        <v>1867hs19mins</v>
      </c>
      <c r="D59" s="1" t="str">
        <f t="shared" si="9"/>
        <v>77 días</v>
      </c>
      <c r="E59" t="str">
        <f t="shared" si="10"/>
        <v>11 sems, 0 días</v>
      </c>
      <c r="F59" t="str">
        <f t="shared" si="3"/>
        <v>0hs 55mins 34segs</v>
      </c>
    </row>
    <row r="60" spans="1:8" x14ac:dyDescent="0.35">
      <c r="A60" s="1">
        <v>57</v>
      </c>
      <c r="B60" s="3">
        <f t="shared" si="4"/>
        <v>1965.62</v>
      </c>
      <c r="C60" s="3" t="str">
        <f t="shared" si="1"/>
        <v>1965hs37mins</v>
      </c>
      <c r="D60" s="1" t="str">
        <f t="shared" si="9"/>
        <v>81 días</v>
      </c>
      <c r="E60" t="str">
        <f t="shared" si="10"/>
        <v>11 sems, 4 días</v>
      </c>
      <c r="F60" t="str">
        <f t="shared" si="3"/>
        <v>0hs 58mins 30segs</v>
      </c>
    </row>
    <row r="61" spans="1:8" x14ac:dyDescent="0.35">
      <c r="A61" s="1">
        <v>58</v>
      </c>
      <c r="B61" s="3">
        <f t="shared" si="4"/>
        <v>2067.36</v>
      </c>
      <c r="C61" s="3" t="str">
        <f t="shared" si="1"/>
        <v>2067hs21mins</v>
      </c>
      <c r="D61" s="1" t="str">
        <f t="shared" si="9"/>
        <v>86 días</v>
      </c>
      <c r="E61" t="str">
        <f t="shared" si="10"/>
        <v>12 sems, 2 días</v>
      </c>
      <c r="F61" t="str">
        <f>CONCATENATE(INT((((5/7)*60)/24)*B61/3600),"hs ",MOD(INT((((5/7)*60)/24)*B61/60),60),"mins ",MOD(INT((((5/7)*60)/24)*B61),60),"segs")</f>
        <v>1hs 1mins 31segs</v>
      </c>
    </row>
    <row r="62" spans="1:8" x14ac:dyDescent="0.35">
      <c r="A62" s="1">
        <v>59</v>
      </c>
      <c r="B62" s="3">
        <f t="shared" si="4"/>
        <v>2172.6</v>
      </c>
      <c r="C62" s="3" t="str">
        <f t="shared" si="1"/>
        <v>2172hs35mins</v>
      </c>
      <c r="D62" s="1" t="str">
        <f t="shared" ref="D62:D63" si="11">CONCATENATE(INT(B62/24)," días")</f>
        <v>90 días</v>
      </c>
      <c r="E62" t="str">
        <f t="shared" ref="E62:E63" si="12">CONCATENATE(INT(INT(B62/24)/7)," sems, ",MOD(INT(B62/24),7)," días")</f>
        <v>12 sems, 6 días</v>
      </c>
      <c r="F62" t="str">
        <f t="shared" ref="F62:F103" si="13">CONCATENATE(INT((((5/7)*60)/24)*B62/3600),"hs ",MOD(INT((((5/7)*60)/24)*B62/60),60),"mins ",MOD(INT((((5/7)*60)/24)*B62),60),"segs")</f>
        <v>1hs 4mins 39segs</v>
      </c>
    </row>
    <row r="63" spans="1:8" x14ac:dyDescent="0.35">
      <c r="A63" s="1">
        <v>60</v>
      </c>
      <c r="B63" s="3">
        <f t="shared" si="4"/>
        <v>2281.4</v>
      </c>
      <c r="C63" s="3" t="str">
        <f t="shared" si="1"/>
        <v>2281hs24mins</v>
      </c>
      <c r="D63" s="1" t="str">
        <f t="shared" si="11"/>
        <v>95 días</v>
      </c>
      <c r="E63" t="str">
        <f t="shared" si="12"/>
        <v>13 sems, 4 días</v>
      </c>
      <c r="F63" t="str">
        <f t="shared" si="13"/>
        <v>1hs 7mins 53segs</v>
      </c>
    </row>
    <row r="64" spans="1:8" x14ac:dyDescent="0.35">
      <c r="A64" s="1">
        <v>61</v>
      </c>
      <c r="B64" s="3">
        <f t="shared" si="4"/>
        <v>2393.8200000000002</v>
      </c>
      <c r="C64" s="3" t="str">
        <f t="shared" si="1"/>
        <v>2393hs49mins</v>
      </c>
      <c r="D64" s="1" t="str">
        <f t="shared" ref="D64:D80" si="14">CONCATENATE(INT(B64/24)," días")</f>
        <v>99 días</v>
      </c>
      <c r="E64" t="str">
        <f t="shared" ref="E64:E80" si="15">CONCATENATE(INT(INT(B64/24)/7)," sems, ",MOD(INT(B64/24),7)," días")</f>
        <v>14 sems, 1 días</v>
      </c>
      <c r="F64" t="str">
        <f t="shared" si="13"/>
        <v>1hs 11mins 14segs</v>
      </c>
    </row>
    <row r="65" spans="1:6" x14ac:dyDescent="0.35">
      <c r="A65" s="1">
        <v>62</v>
      </c>
      <c r="B65" s="3">
        <f t="shared" si="4"/>
        <v>2509.92</v>
      </c>
      <c r="C65" s="3" t="str">
        <f t="shared" si="1"/>
        <v>2509hs55mins</v>
      </c>
      <c r="D65" s="1" t="str">
        <f t="shared" si="14"/>
        <v>104 días</v>
      </c>
      <c r="E65" t="str">
        <f t="shared" si="15"/>
        <v>14 sems, 6 días</v>
      </c>
      <c r="F65" t="str">
        <f t="shared" si="13"/>
        <v>1hs 14mins 42segs</v>
      </c>
    </row>
    <row r="66" spans="1:6" x14ac:dyDescent="0.35">
      <c r="A66" s="1">
        <v>63</v>
      </c>
      <c r="B66" s="3">
        <f t="shared" si="4"/>
        <v>2629.76</v>
      </c>
      <c r="C66" s="3" t="str">
        <f t="shared" si="1"/>
        <v>2629hs45mins</v>
      </c>
      <c r="D66" s="1" t="str">
        <f t="shared" si="14"/>
        <v>109 días</v>
      </c>
      <c r="E66" t="str">
        <f t="shared" si="15"/>
        <v>15 sems, 4 días</v>
      </c>
      <c r="F66" t="str">
        <f t="shared" si="13"/>
        <v>1hs 18mins 16segs</v>
      </c>
    </row>
    <row r="67" spans="1:6" x14ac:dyDescent="0.35">
      <c r="A67" s="1">
        <v>64</v>
      </c>
      <c r="B67" s="3">
        <f t="shared" si="4"/>
        <v>2753.4</v>
      </c>
      <c r="C67" s="3" t="str">
        <f t="shared" si="1"/>
        <v>2753hs24mins</v>
      </c>
      <c r="D67" s="1" t="str">
        <f t="shared" si="14"/>
        <v>114 días</v>
      </c>
      <c r="E67" t="str">
        <f t="shared" si="15"/>
        <v>16 sems, 2 días</v>
      </c>
      <c r="F67" t="str">
        <f t="shared" si="13"/>
        <v>1hs 21mins 56segs</v>
      </c>
    </row>
    <row r="68" spans="1:6" x14ac:dyDescent="0.35">
      <c r="A68" s="1">
        <v>65</v>
      </c>
      <c r="B68" s="3">
        <f t="shared" si="4"/>
        <v>2880.9</v>
      </c>
      <c r="C68" s="3" t="str">
        <f t="shared" ref="C68:C103" si="16">CONCATENATE(INT(B68), "hs", INT((B68-INT(B68))*60),"mins")</f>
        <v>2880hs54mins</v>
      </c>
      <c r="D68" s="1" t="str">
        <f t="shared" si="14"/>
        <v>120 días</v>
      </c>
      <c r="E68" t="str">
        <f t="shared" si="15"/>
        <v>17 sems, 1 días</v>
      </c>
      <c r="F68" t="str">
        <f t="shared" si="13"/>
        <v>1hs 25mins 44segs</v>
      </c>
    </row>
    <row r="69" spans="1:6" x14ac:dyDescent="0.35">
      <c r="A69" s="1">
        <v>66</v>
      </c>
      <c r="B69" s="3">
        <f t="shared" ref="B69:B103" si="17">(POWER(A69,3)+POWER(A69,2)+140*A69+140)/100</f>
        <v>3012.32</v>
      </c>
      <c r="C69" s="3" t="str">
        <f t="shared" si="16"/>
        <v>3012hs19mins</v>
      </c>
      <c r="D69" s="1" t="str">
        <f t="shared" si="14"/>
        <v>125 días</v>
      </c>
      <c r="E69" t="str">
        <f t="shared" si="15"/>
        <v>17 sems, 6 días</v>
      </c>
      <c r="F69" t="str">
        <f t="shared" si="13"/>
        <v>1hs 29mins 39segs</v>
      </c>
    </row>
    <row r="70" spans="1:6" x14ac:dyDescent="0.35">
      <c r="A70" s="1">
        <v>67</v>
      </c>
      <c r="B70" s="3">
        <f t="shared" si="17"/>
        <v>3147.72</v>
      </c>
      <c r="C70" s="3" t="str">
        <f t="shared" si="16"/>
        <v>3147hs43mins</v>
      </c>
      <c r="D70" s="1" t="str">
        <f t="shared" si="14"/>
        <v>131 días</v>
      </c>
      <c r="E70" t="str">
        <f t="shared" si="15"/>
        <v>18 sems, 5 días</v>
      </c>
      <c r="F70" t="str">
        <f>CONCATENATE(INT((((5/7)*60)/24)*B70/3600),"hs ",MOD(INT((((5/7)*60)/24)*B70/60),60),"mins ",MOD(INT((((5/7)*60)/24)*B70),60),"segs")</f>
        <v>1hs 33mins 40segs</v>
      </c>
    </row>
    <row r="71" spans="1:6" x14ac:dyDescent="0.35">
      <c r="A71" s="1">
        <v>68</v>
      </c>
      <c r="B71" s="3">
        <f t="shared" si="17"/>
        <v>3287.16</v>
      </c>
      <c r="C71" s="3" t="str">
        <f t="shared" si="16"/>
        <v>3287hs9mins</v>
      </c>
      <c r="D71" s="1" t="str">
        <f t="shared" si="14"/>
        <v>136 días</v>
      </c>
      <c r="E71" t="str">
        <f t="shared" si="15"/>
        <v>19 sems, 3 días</v>
      </c>
      <c r="F71" t="str">
        <f t="shared" si="13"/>
        <v>1hs 37mins 49segs</v>
      </c>
    </row>
    <row r="72" spans="1:6" x14ac:dyDescent="0.35">
      <c r="A72" s="1">
        <v>69</v>
      </c>
      <c r="B72" s="3">
        <f t="shared" si="17"/>
        <v>3430.7</v>
      </c>
      <c r="C72" s="3" t="str">
        <f t="shared" si="16"/>
        <v>3430hs41mins</v>
      </c>
      <c r="D72" s="1" t="str">
        <f t="shared" si="14"/>
        <v>142 días</v>
      </c>
      <c r="E72" t="str">
        <f t="shared" si="15"/>
        <v>20 sems, 2 días</v>
      </c>
      <c r="F72" t="str">
        <f t="shared" si="13"/>
        <v>1hs 42mins 6segs</v>
      </c>
    </row>
    <row r="73" spans="1:6" x14ac:dyDescent="0.35">
      <c r="A73" s="1">
        <v>70</v>
      </c>
      <c r="B73" s="3">
        <f t="shared" si="17"/>
        <v>3578.4</v>
      </c>
      <c r="C73" s="3" t="str">
        <f t="shared" si="16"/>
        <v>3578hs24mins</v>
      </c>
      <c r="D73" s="1" t="str">
        <f t="shared" si="14"/>
        <v>149 días</v>
      </c>
      <c r="E73" t="str">
        <f t="shared" si="15"/>
        <v>21 sems, 2 días</v>
      </c>
      <c r="F73" t="str">
        <f t="shared" si="13"/>
        <v>1hs 46mins 30segs</v>
      </c>
    </row>
    <row r="74" spans="1:6" x14ac:dyDescent="0.35">
      <c r="A74" s="1">
        <v>71</v>
      </c>
      <c r="B74" s="3">
        <f t="shared" si="17"/>
        <v>3730.32</v>
      </c>
      <c r="C74" s="3" t="str">
        <f t="shared" si="16"/>
        <v>3730hs19mins</v>
      </c>
      <c r="D74" s="1" t="str">
        <f t="shared" si="14"/>
        <v>155 días</v>
      </c>
      <c r="E74" t="str">
        <f t="shared" si="15"/>
        <v>22 sems, 1 días</v>
      </c>
      <c r="F74" t="str">
        <f>CONCATENATE(INT((((5/7)*60)/24)*B74/3600),"hs ",MOD(INT((((5/7)*60)/24)*B74/60),60),"mins ",MOD(INT((((5/7)*60)/24)*B74),60),"segs")</f>
        <v>1hs 51mins 1segs</v>
      </c>
    </row>
    <row r="75" spans="1:6" x14ac:dyDescent="0.35">
      <c r="A75" s="1">
        <v>72</v>
      </c>
      <c r="B75" s="3">
        <f t="shared" si="17"/>
        <v>3886.52</v>
      </c>
      <c r="C75" s="3" t="str">
        <f t="shared" si="16"/>
        <v>3886hs31mins</v>
      </c>
      <c r="D75" s="1" t="str">
        <f t="shared" si="14"/>
        <v>161 días</v>
      </c>
      <c r="E75" t="str">
        <f t="shared" si="15"/>
        <v>23 sems, 0 días</v>
      </c>
      <c r="F75" t="str">
        <f t="shared" si="13"/>
        <v>1hs 55mins 40segs</v>
      </c>
    </row>
    <row r="76" spans="1:6" x14ac:dyDescent="0.35">
      <c r="A76" s="1">
        <v>73</v>
      </c>
      <c r="B76" s="3">
        <f t="shared" si="17"/>
        <v>4047.06</v>
      </c>
      <c r="C76" s="3" t="str">
        <f t="shared" si="16"/>
        <v>4047hs3mins</v>
      </c>
      <c r="D76" s="1" t="str">
        <f t="shared" si="14"/>
        <v>168 días</v>
      </c>
      <c r="E76" t="str">
        <f t="shared" si="15"/>
        <v>24 sems, 0 días</v>
      </c>
      <c r="F76" t="str">
        <f t="shared" si="13"/>
        <v>2hs 0mins 26segs</v>
      </c>
    </row>
    <row r="77" spans="1:6" x14ac:dyDescent="0.35">
      <c r="A77" s="1">
        <v>74</v>
      </c>
      <c r="B77" s="3">
        <f t="shared" si="17"/>
        <v>4212</v>
      </c>
      <c r="C77" s="3" t="str">
        <f t="shared" si="16"/>
        <v>4212hs0mins</v>
      </c>
      <c r="D77" s="1" t="str">
        <f t="shared" si="14"/>
        <v>175 días</v>
      </c>
      <c r="E77" t="str">
        <f t="shared" si="15"/>
        <v>25 sems, 0 días</v>
      </c>
      <c r="F77" t="str">
        <f t="shared" si="13"/>
        <v>2hs 5mins 21segs</v>
      </c>
    </row>
    <row r="78" spans="1:6" x14ac:dyDescent="0.35">
      <c r="A78" s="1">
        <v>75</v>
      </c>
      <c r="B78" s="3">
        <f t="shared" si="17"/>
        <v>4381.3999999999996</v>
      </c>
      <c r="C78" s="3" t="str">
        <f t="shared" si="16"/>
        <v>4381hs23mins</v>
      </c>
      <c r="D78" s="1" t="str">
        <f t="shared" si="14"/>
        <v>182 días</v>
      </c>
      <c r="E78" t="str">
        <f t="shared" si="15"/>
        <v>26 sems, 0 días</v>
      </c>
      <c r="F78" t="str">
        <f t="shared" si="13"/>
        <v>2hs 10mins 23segs</v>
      </c>
    </row>
    <row r="79" spans="1:6" x14ac:dyDescent="0.35">
      <c r="A79" s="1">
        <v>76</v>
      </c>
      <c r="B79" s="3">
        <f t="shared" si="17"/>
        <v>4555.32</v>
      </c>
      <c r="C79" s="3" t="str">
        <f t="shared" si="16"/>
        <v>4555hs19mins</v>
      </c>
      <c r="D79" s="1" t="str">
        <f t="shared" si="14"/>
        <v>189 días</v>
      </c>
      <c r="E79" t="str">
        <f t="shared" si="15"/>
        <v>27 sems, 0 días</v>
      </c>
      <c r="F79" t="str">
        <f t="shared" si="13"/>
        <v>2hs 15mins 34segs</v>
      </c>
    </row>
    <row r="80" spans="1:6" x14ac:dyDescent="0.35">
      <c r="A80" s="1">
        <v>77</v>
      </c>
      <c r="B80" s="3">
        <f t="shared" si="17"/>
        <v>4733.82</v>
      </c>
      <c r="C80" s="3" t="str">
        <f t="shared" si="16"/>
        <v>4733hs49mins</v>
      </c>
      <c r="D80" s="1" t="str">
        <f t="shared" si="14"/>
        <v>197 días</v>
      </c>
      <c r="E80" t="str">
        <f t="shared" si="15"/>
        <v>28 sems, 1 días</v>
      </c>
      <c r="F80" t="str">
        <f t="shared" si="13"/>
        <v>2hs 20mins 53segs</v>
      </c>
    </row>
    <row r="81" spans="1:6" x14ac:dyDescent="0.35">
      <c r="A81" s="1">
        <v>78</v>
      </c>
      <c r="B81" s="3">
        <f t="shared" si="17"/>
        <v>4916.96</v>
      </c>
      <c r="C81" s="3" t="str">
        <f t="shared" si="16"/>
        <v>4916hs57mins</v>
      </c>
      <c r="D81" s="1" t="str">
        <f t="shared" ref="D81:D103" si="18">CONCATENATE(INT(B81/24)," días")</f>
        <v>204 días</v>
      </c>
      <c r="E81" t="str">
        <f t="shared" ref="E81:E103" si="19">CONCATENATE(INT(INT(B81/24)/7)," sems, ",MOD(INT(B81/24),7)," días")</f>
        <v>29 sems, 1 días</v>
      </c>
      <c r="F81" t="str">
        <f t="shared" si="13"/>
        <v>2hs 26mins 20segs</v>
      </c>
    </row>
    <row r="82" spans="1:6" x14ac:dyDescent="0.35">
      <c r="A82" s="1">
        <v>79</v>
      </c>
      <c r="B82" s="3">
        <f t="shared" si="17"/>
        <v>5104.8</v>
      </c>
      <c r="C82" s="3" t="str">
        <f t="shared" si="16"/>
        <v>5104hs48mins</v>
      </c>
      <c r="D82" s="1" t="str">
        <f t="shared" si="18"/>
        <v>212 días</v>
      </c>
      <c r="E82" t="str">
        <f t="shared" si="19"/>
        <v>30 sems, 2 días</v>
      </c>
      <c r="F82" t="str">
        <f t="shared" si="13"/>
        <v>2hs 31mins 55segs</v>
      </c>
    </row>
    <row r="83" spans="1:6" x14ac:dyDescent="0.35">
      <c r="A83" s="1">
        <v>80</v>
      </c>
      <c r="B83" s="3">
        <f t="shared" si="17"/>
        <v>5297.4</v>
      </c>
      <c r="C83" s="3" t="str">
        <f t="shared" si="16"/>
        <v>5297hs23mins</v>
      </c>
      <c r="D83" s="1" t="str">
        <f t="shared" si="18"/>
        <v>220 días</v>
      </c>
      <c r="E83" t="str">
        <f t="shared" si="19"/>
        <v>31 sems, 3 días</v>
      </c>
      <c r="F83" t="str">
        <f t="shared" si="13"/>
        <v>2hs 37mins 39segs</v>
      </c>
    </row>
    <row r="84" spans="1:6" x14ac:dyDescent="0.35">
      <c r="A84" s="1">
        <v>81</v>
      </c>
      <c r="B84" s="3">
        <f t="shared" si="17"/>
        <v>5494.82</v>
      </c>
      <c r="C84" s="3" t="str">
        <f t="shared" si="16"/>
        <v>5494hs49mins</v>
      </c>
      <c r="D84" s="1" t="str">
        <f t="shared" si="18"/>
        <v>228 días</v>
      </c>
      <c r="E84" t="str">
        <f t="shared" si="19"/>
        <v>32 sems, 4 días</v>
      </c>
      <c r="F84" t="str">
        <f t="shared" si="13"/>
        <v>2hs 43mins 32segs</v>
      </c>
    </row>
    <row r="85" spans="1:6" x14ac:dyDescent="0.35">
      <c r="A85" s="1">
        <v>82</v>
      </c>
      <c r="B85" s="3">
        <f t="shared" si="17"/>
        <v>5697.12</v>
      </c>
      <c r="C85" s="3" t="str">
        <f t="shared" si="16"/>
        <v>5697hs7mins</v>
      </c>
      <c r="D85" s="1" t="str">
        <f t="shared" si="18"/>
        <v>237 días</v>
      </c>
      <c r="E85" t="str">
        <f t="shared" si="19"/>
        <v>33 sems, 6 días</v>
      </c>
      <c r="F85" t="str">
        <f t="shared" si="13"/>
        <v>2hs 49mins 33segs</v>
      </c>
    </row>
    <row r="86" spans="1:6" x14ac:dyDescent="0.35">
      <c r="A86" s="1">
        <v>83</v>
      </c>
      <c r="B86" s="3">
        <f t="shared" si="17"/>
        <v>5904.36</v>
      </c>
      <c r="C86" s="3" t="str">
        <f t="shared" si="16"/>
        <v>5904hs21mins</v>
      </c>
      <c r="D86" s="1" t="str">
        <f t="shared" si="18"/>
        <v>246 días</v>
      </c>
      <c r="E86" t="str">
        <f t="shared" si="19"/>
        <v>35 sems, 1 días</v>
      </c>
      <c r="F86" t="str">
        <f t="shared" si="13"/>
        <v>2hs 55mins 43segs</v>
      </c>
    </row>
    <row r="87" spans="1:6" x14ac:dyDescent="0.35">
      <c r="A87" s="1">
        <v>84</v>
      </c>
      <c r="B87" s="3">
        <f t="shared" si="17"/>
        <v>6116.6</v>
      </c>
      <c r="C87" s="3" t="str">
        <f t="shared" si="16"/>
        <v>6116hs36mins</v>
      </c>
      <c r="D87" s="1" t="str">
        <f t="shared" si="18"/>
        <v>254 días</v>
      </c>
      <c r="E87" t="str">
        <f t="shared" si="19"/>
        <v>36 sems, 2 días</v>
      </c>
      <c r="F87" t="str">
        <f t="shared" si="13"/>
        <v>3hs 2mins 2segs</v>
      </c>
    </row>
    <row r="88" spans="1:6" x14ac:dyDescent="0.35">
      <c r="A88" s="1">
        <v>85</v>
      </c>
      <c r="B88" s="3">
        <f t="shared" si="17"/>
        <v>6333.9</v>
      </c>
      <c r="C88" s="3" t="str">
        <f t="shared" si="16"/>
        <v>6333hs53mins</v>
      </c>
      <c r="D88" s="1" t="str">
        <f t="shared" si="18"/>
        <v>263 días</v>
      </c>
      <c r="E88" t="str">
        <f t="shared" si="19"/>
        <v>37 sems, 4 días</v>
      </c>
      <c r="F88" t="str">
        <f t="shared" si="13"/>
        <v>3hs 8mins 30segs</v>
      </c>
    </row>
    <row r="89" spans="1:6" x14ac:dyDescent="0.35">
      <c r="A89" s="1">
        <v>86</v>
      </c>
      <c r="B89" s="3">
        <f t="shared" si="17"/>
        <v>6556.32</v>
      </c>
      <c r="C89" s="3" t="str">
        <f t="shared" si="16"/>
        <v>6556hs19mins</v>
      </c>
      <c r="D89" s="1" t="str">
        <f t="shared" si="18"/>
        <v>273 días</v>
      </c>
      <c r="E89" t="str">
        <f t="shared" si="19"/>
        <v>39 sems, 0 días</v>
      </c>
      <c r="F89" t="str">
        <f t="shared" si="13"/>
        <v>3hs 15mins 7segs</v>
      </c>
    </row>
    <row r="90" spans="1:6" x14ac:dyDescent="0.35">
      <c r="A90" s="1">
        <v>87</v>
      </c>
      <c r="B90" s="3">
        <f t="shared" si="17"/>
        <v>6783.92</v>
      </c>
      <c r="C90" s="3" t="str">
        <f t="shared" si="16"/>
        <v>6783hs55mins</v>
      </c>
      <c r="D90" s="1" t="str">
        <f t="shared" si="18"/>
        <v>282 días</v>
      </c>
      <c r="E90" t="str">
        <f t="shared" si="19"/>
        <v>40 sems, 2 días</v>
      </c>
      <c r="F90" t="str">
        <f t="shared" si="13"/>
        <v>3hs 21mins 54segs</v>
      </c>
    </row>
    <row r="91" spans="1:6" x14ac:dyDescent="0.35">
      <c r="A91" s="1">
        <v>88</v>
      </c>
      <c r="B91" s="3">
        <f t="shared" si="17"/>
        <v>7016.76</v>
      </c>
      <c r="C91" s="3" t="str">
        <f t="shared" si="16"/>
        <v>7016hs45mins</v>
      </c>
      <c r="D91" s="1" t="str">
        <f t="shared" si="18"/>
        <v>292 días</v>
      </c>
      <c r="E91" t="str">
        <f t="shared" si="19"/>
        <v>41 sems, 5 días</v>
      </c>
      <c r="F91" t="str">
        <f t="shared" si="13"/>
        <v>3hs 28mins 49segs</v>
      </c>
    </row>
    <row r="92" spans="1:6" x14ac:dyDescent="0.35">
      <c r="A92" s="1">
        <v>89</v>
      </c>
      <c r="B92" s="3">
        <f t="shared" si="17"/>
        <v>7254.9</v>
      </c>
      <c r="C92" s="3" t="str">
        <f t="shared" si="16"/>
        <v>7254hs53mins</v>
      </c>
      <c r="D92" s="1" t="str">
        <f t="shared" si="18"/>
        <v>302 días</v>
      </c>
      <c r="E92" t="str">
        <f t="shared" si="19"/>
        <v>43 sems, 1 días</v>
      </c>
      <c r="F92" t="str">
        <f t="shared" si="13"/>
        <v>3hs 35mins 55segs</v>
      </c>
    </row>
    <row r="93" spans="1:6" x14ac:dyDescent="0.35">
      <c r="A93" s="1">
        <v>90</v>
      </c>
      <c r="B93" s="3">
        <f t="shared" si="17"/>
        <v>7498.4</v>
      </c>
      <c r="C93" s="3" t="str">
        <f t="shared" si="16"/>
        <v>7498hs23mins</v>
      </c>
      <c r="D93" s="1" t="str">
        <f t="shared" si="18"/>
        <v>312 días</v>
      </c>
      <c r="E93" t="str">
        <f t="shared" si="19"/>
        <v>44 sems, 4 días</v>
      </c>
      <c r="F93" t="str">
        <f t="shared" si="13"/>
        <v>3hs 43mins 10segs</v>
      </c>
    </row>
    <row r="94" spans="1:6" x14ac:dyDescent="0.35">
      <c r="A94" s="1">
        <v>91</v>
      </c>
      <c r="B94" s="3">
        <f t="shared" si="17"/>
        <v>7747.32</v>
      </c>
      <c r="C94" s="3" t="str">
        <f t="shared" si="16"/>
        <v>7747hs19mins</v>
      </c>
      <c r="D94" s="1" t="str">
        <f t="shared" si="18"/>
        <v>322 días</v>
      </c>
      <c r="E94" t="str">
        <f t="shared" si="19"/>
        <v>46 sems, 0 días</v>
      </c>
      <c r="F94" t="str">
        <f t="shared" si="13"/>
        <v>3hs 50mins 34segs</v>
      </c>
    </row>
    <row r="95" spans="1:6" x14ac:dyDescent="0.35">
      <c r="A95" s="1">
        <v>92</v>
      </c>
      <c r="B95" s="3">
        <f t="shared" si="17"/>
        <v>8001.72</v>
      </c>
      <c r="C95" s="3" t="str">
        <f t="shared" si="16"/>
        <v>8001hs43mins</v>
      </c>
      <c r="D95" s="1" t="str">
        <f t="shared" si="18"/>
        <v>333 días</v>
      </c>
      <c r="E95" t="str">
        <f t="shared" si="19"/>
        <v>47 sems, 4 días</v>
      </c>
      <c r="F95" t="str">
        <f t="shared" si="13"/>
        <v>3hs 58mins 8segs</v>
      </c>
    </row>
    <row r="96" spans="1:6" x14ac:dyDescent="0.35">
      <c r="A96" s="1">
        <v>93</v>
      </c>
      <c r="B96" s="3">
        <f t="shared" si="17"/>
        <v>8261.66</v>
      </c>
      <c r="C96" s="3" t="str">
        <f t="shared" si="16"/>
        <v>8261hs39mins</v>
      </c>
      <c r="D96" s="1" t="str">
        <f t="shared" si="18"/>
        <v>344 días</v>
      </c>
      <c r="E96" t="str">
        <f t="shared" si="19"/>
        <v>49 sems, 1 días</v>
      </c>
      <c r="F96" t="str">
        <f t="shared" si="13"/>
        <v>4hs 5mins 52segs</v>
      </c>
    </row>
    <row r="97" spans="1:6" x14ac:dyDescent="0.35">
      <c r="A97" s="1">
        <v>94</v>
      </c>
      <c r="B97" s="3">
        <f t="shared" si="17"/>
        <v>8527.2000000000007</v>
      </c>
      <c r="C97" s="3" t="str">
        <f t="shared" si="16"/>
        <v>8527hs12mins</v>
      </c>
      <c r="D97" s="1" t="str">
        <f t="shared" si="18"/>
        <v>355 días</v>
      </c>
      <c r="E97" t="str">
        <f t="shared" si="19"/>
        <v>50 sems, 5 días</v>
      </c>
      <c r="F97" t="str">
        <f t="shared" si="13"/>
        <v>4hs 13mins 47segs</v>
      </c>
    </row>
    <row r="98" spans="1:6" x14ac:dyDescent="0.35">
      <c r="A98" s="1">
        <v>95</v>
      </c>
      <c r="B98" s="3">
        <f t="shared" si="17"/>
        <v>8798.4</v>
      </c>
      <c r="C98" s="3" t="str">
        <f t="shared" si="16"/>
        <v>8798hs23mins</v>
      </c>
      <c r="D98" s="1" t="str">
        <f t="shared" si="18"/>
        <v>366 días</v>
      </c>
      <c r="E98" t="str">
        <f t="shared" si="19"/>
        <v>52 sems, 2 días</v>
      </c>
      <c r="F98" t="str">
        <f t="shared" si="13"/>
        <v>4hs 21mins 51segs</v>
      </c>
    </row>
    <row r="99" spans="1:6" x14ac:dyDescent="0.35">
      <c r="A99" s="1">
        <v>96</v>
      </c>
      <c r="B99" s="3">
        <f t="shared" si="17"/>
        <v>9075.32</v>
      </c>
      <c r="C99" s="3" t="str">
        <f t="shared" si="16"/>
        <v>9075hs19mins</v>
      </c>
      <c r="D99" s="1" t="str">
        <f t="shared" si="18"/>
        <v>378 días</v>
      </c>
      <c r="E99" t="str">
        <f t="shared" si="19"/>
        <v>54 sems, 0 días</v>
      </c>
      <c r="F99" t="str">
        <f t="shared" si="13"/>
        <v>4hs 30mins 5segs</v>
      </c>
    </row>
    <row r="100" spans="1:6" x14ac:dyDescent="0.35">
      <c r="A100" s="1">
        <v>97</v>
      </c>
      <c r="B100" s="3">
        <f t="shared" si="17"/>
        <v>9358.02</v>
      </c>
      <c r="C100" s="3" t="str">
        <f t="shared" si="16"/>
        <v>9358hs1mins</v>
      </c>
      <c r="D100" s="1" t="str">
        <f t="shared" si="18"/>
        <v>389 días</v>
      </c>
      <c r="E100" t="str">
        <f t="shared" si="19"/>
        <v>55 sems, 4 días</v>
      </c>
      <c r="F100" t="str">
        <f t="shared" si="13"/>
        <v>4hs 38mins 30segs</v>
      </c>
    </row>
    <row r="101" spans="1:6" x14ac:dyDescent="0.35">
      <c r="A101" s="1">
        <v>98</v>
      </c>
      <c r="B101" s="3">
        <f t="shared" si="17"/>
        <v>9646.56</v>
      </c>
      <c r="C101" s="3" t="str">
        <f t="shared" si="16"/>
        <v>9646hs33mins</v>
      </c>
      <c r="D101" s="1" t="str">
        <f t="shared" si="18"/>
        <v>401 días</v>
      </c>
      <c r="E101" t="str">
        <f t="shared" si="19"/>
        <v>57 sems, 2 días</v>
      </c>
      <c r="F101" t="str">
        <f t="shared" si="13"/>
        <v>4hs 47mins 6segs</v>
      </c>
    </row>
    <row r="102" spans="1:6" x14ac:dyDescent="0.35">
      <c r="A102" s="1">
        <v>99</v>
      </c>
      <c r="B102" s="3">
        <f t="shared" si="17"/>
        <v>9941</v>
      </c>
      <c r="C102" s="3" t="str">
        <f t="shared" si="16"/>
        <v>9941hs0mins</v>
      </c>
      <c r="D102" s="1" t="str">
        <f t="shared" si="18"/>
        <v>414 días</v>
      </c>
      <c r="E102" t="str">
        <f t="shared" si="19"/>
        <v>59 sems, 1 días</v>
      </c>
      <c r="F102" t="str">
        <f t="shared" si="13"/>
        <v>4hs 55mins 51segs</v>
      </c>
    </row>
    <row r="103" spans="1:6" x14ac:dyDescent="0.35">
      <c r="A103" s="1">
        <v>100</v>
      </c>
      <c r="B103" s="3">
        <f t="shared" si="17"/>
        <v>10241.4</v>
      </c>
      <c r="C103" s="3" t="str">
        <f t="shared" si="16"/>
        <v>10241hs23mins</v>
      </c>
      <c r="D103" s="1" t="str">
        <f t="shared" si="18"/>
        <v>426 días</v>
      </c>
      <c r="E103" t="str">
        <f t="shared" si="19"/>
        <v>60 sems, 6 días</v>
      </c>
      <c r="F103" t="str">
        <f t="shared" si="13"/>
        <v>5hs 4mins 48segs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opLeftCell="A4" workbookViewId="0">
      <selection activeCell="E17" sqref="E17"/>
    </sheetView>
  </sheetViews>
  <sheetFormatPr defaultRowHeight="14.5" x14ac:dyDescent="0.35"/>
  <cols>
    <col min="1" max="1" width="2" customWidth="1"/>
  </cols>
  <sheetData>
    <row r="1" spans="2:5" x14ac:dyDescent="0.35">
      <c r="C1">
        <f>20+20+17+14+11+8+5+3+2</f>
        <v>100</v>
      </c>
    </row>
    <row r="3" spans="2:5" x14ac:dyDescent="0.35">
      <c r="B3" s="4" t="s">
        <v>9</v>
      </c>
    </row>
    <row r="8" spans="2:5" x14ac:dyDescent="0.35">
      <c r="B8" s="5" t="s">
        <v>7</v>
      </c>
      <c r="C8" s="5" t="s">
        <v>8</v>
      </c>
    </row>
    <row r="9" spans="2:5" x14ac:dyDescent="0.35">
      <c r="B9" s="5">
        <v>0</v>
      </c>
      <c r="C9" s="6">
        <f>1+((3/2)*LOG(B9+1,3/2))/10</f>
        <v>1</v>
      </c>
    </row>
    <row r="10" spans="2:5" x14ac:dyDescent="0.35">
      <c r="B10" s="5">
        <v>1</v>
      </c>
      <c r="C10" s="6">
        <f t="shared" ref="C10:C23" si="0">1+((3/2)*LOG(B10+1,3/2))/10</f>
        <v>1.2564266937027182</v>
      </c>
    </row>
    <row r="11" spans="2:5" x14ac:dyDescent="0.35">
      <c r="B11" s="5">
        <v>2</v>
      </c>
      <c r="C11" s="6">
        <f t="shared" si="0"/>
        <v>1.4064266937027183</v>
      </c>
    </row>
    <row r="12" spans="2:5" x14ac:dyDescent="0.35">
      <c r="B12" s="5">
        <v>3</v>
      </c>
      <c r="C12" s="6">
        <f t="shared" si="0"/>
        <v>1.5128533874054364</v>
      </c>
    </row>
    <row r="13" spans="2:5" x14ac:dyDescent="0.35">
      <c r="B13" s="5">
        <v>4</v>
      </c>
      <c r="C13" s="6">
        <f t="shared" si="0"/>
        <v>1.5954043443874177</v>
      </c>
    </row>
    <row r="14" spans="2:5" x14ac:dyDescent="0.35">
      <c r="B14" s="5">
        <v>5</v>
      </c>
      <c r="C14" s="6">
        <f t="shared" si="0"/>
        <v>1.6628533874054363</v>
      </c>
    </row>
    <row r="15" spans="2:5" x14ac:dyDescent="0.35">
      <c r="B15" s="5">
        <v>6</v>
      </c>
      <c r="C15" s="6">
        <f t="shared" si="0"/>
        <v>1.7198807407132837</v>
      </c>
    </row>
    <row r="16" spans="2:5" x14ac:dyDescent="0.35">
      <c r="B16" s="5">
        <v>7</v>
      </c>
      <c r="C16" s="6">
        <f t="shared" si="0"/>
        <v>1.7692800811081546</v>
      </c>
      <c r="E16">
        <f>48/4</f>
        <v>12</v>
      </c>
    </row>
    <row r="17" spans="2:5" x14ac:dyDescent="0.35">
      <c r="B17" s="5">
        <v>8</v>
      </c>
      <c r="C17" s="6">
        <f t="shared" si="0"/>
        <v>1.8128533874054367</v>
      </c>
      <c r="E17">
        <f>3/1.2</f>
        <v>2.5</v>
      </c>
    </row>
    <row r="18" spans="2:5" x14ac:dyDescent="0.35">
      <c r="B18" s="5">
        <v>9</v>
      </c>
      <c r="C18" s="6">
        <f t="shared" si="0"/>
        <v>1.8518310380901359</v>
      </c>
      <c r="E18">
        <f>(1 * 1.6629 * 1.5) +  (1 * 1 * 1)</f>
        <v>3.4943499999999998</v>
      </c>
    </row>
    <row r="19" spans="2:5" x14ac:dyDescent="0.35">
      <c r="B19" s="5">
        <v>10</v>
      </c>
      <c r="C19" s="6">
        <f t="shared" si="0"/>
        <v>1.887090612057805</v>
      </c>
      <c r="E19">
        <f>3.5*C19</f>
        <v>6.6048171422023181</v>
      </c>
    </row>
    <row r="20" spans="2:5" x14ac:dyDescent="0.35">
      <c r="B20" s="5">
        <v>15</v>
      </c>
      <c r="C20" s="6">
        <f t="shared" si="0"/>
        <v>2.0257067748108728</v>
      </c>
    </row>
    <row r="21" spans="2:5" x14ac:dyDescent="0.35">
      <c r="B21" s="5">
        <v>20</v>
      </c>
      <c r="C21" s="6">
        <f t="shared" si="0"/>
        <v>2.126307434416002</v>
      </c>
    </row>
    <row r="22" spans="2:5" x14ac:dyDescent="0.35">
      <c r="B22" s="5">
        <v>30</v>
      </c>
      <c r="C22" s="6">
        <f t="shared" si="0"/>
        <v>2.2703881798267123</v>
      </c>
    </row>
    <row r="23" spans="2:5" x14ac:dyDescent="0.35">
      <c r="B23" s="5">
        <v>50</v>
      </c>
      <c r="C23" s="6">
        <f t="shared" si="0"/>
        <v>2.4545612757172615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opLeftCell="A4" workbookViewId="0">
      <selection activeCell="I25" sqref="I25"/>
    </sheetView>
  </sheetViews>
  <sheetFormatPr defaultRowHeight="14.5" x14ac:dyDescent="0.35"/>
  <cols>
    <col min="1" max="1" width="2.7265625" customWidth="1"/>
    <col min="2" max="3" width="8.7265625" style="1"/>
    <col min="4" max="4" width="13" customWidth="1"/>
    <col min="6" max="6" width="1.1796875" customWidth="1"/>
  </cols>
  <sheetData>
    <row r="1" spans="2:10" x14ac:dyDescent="0.35">
      <c r="B1" s="7" t="s">
        <v>10</v>
      </c>
    </row>
    <row r="2" spans="2:10" x14ac:dyDescent="0.35">
      <c r="B2" s="7" t="s">
        <v>11</v>
      </c>
    </row>
    <row r="3" spans="2:10" ht="34" customHeight="1" x14ac:dyDescent="0.35">
      <c r="B3" s="9" t="s">
        <v>14</v>
      </c>
      <c r="C3" s="10"/>
      <c r="D3" s="11"/>
    </row>
    <row r="4" spans="2:10" ht="15" customHeight="1" x14ac:dyDescent="0.35">
      <c r="B4" s="8"/>
      <c r="C4"/>
    </row>
    <row r="5" spans="2:10" ht="15" customHeight="1" x14ac:dyDescent="0.35">
      <c r="B5" s="30" t="s">
        <v>12</v>
      </c>
      <c r="C5" s="30" t="s">
        <v>13</v>
      </c>
      <c r="D5" s="31" t="s">
        <v>15</v>
      </c>
      <c r="E5" s="31"/>
    </row>
    <row r="6" spans="2:10" x14ac:dyDescent="0.35">
      <c r="B6" s="30"/>
      <c r="C6" s="30"/>
      <c r="D6" s="1" t="s">
        <v>16</v>
      </c>
      <c r="E6" s="1" t="s">
        <v>17</v>
      </c>
      <c r="G6" s="1" t="s">
        <v>18</v>
      </c>
    </row>
    <row r="7" spans="2:10" x14ac:dyDescent="0.35">
      <c r="B7" s="1">
        <v>1</v>
      </c>
      <c r="C7" s="3">
        <f>48/(B7*LOG(B7+1, 2))</f>
        <v>48</v>
      </c>
      <c r="D7" s="1">
        <f t="shared" ref="D7:D21" si="0">ROUNDDOWN(C7/12, 0)</f>
        <v>4</v>
      </c>
      <c r="E7" s="1">
        <f t="shared" ref="E7:E21" si="1">ROUNDDOWN((C7/12 - D7)*60, 0)</f>
        <v>0</v>
      </c>
      <c r="F7" s="13">
        <f t="shared" ref="F7:F21" si="2">(C7/12 - D7)*60-E7</f>
        <v>0</v>
      </c>
      <c r="G7" s="1">
        <f t="shared" ref="G7:G21" si="3">ROUNDDOWN(F7*60, 0)</f>
        <v>0</v>
      </c>
      <c r="H7">
        <f>POWER(B7-1, 2)+48</f>
        <v>48</v>
      </c>
      <c r="I7" s="3">
        <f>48/(B7*B7)</f>
        <v>48</v>
      </c>
      <c r="J7">
        <f>(B7*LOG(B7+1, 2))</f>
        <v>1</v>
      </c>
    </row>
    <row r="8" spans="2:10" x14ac:dyDescent="0.35">
      <c r="B8" s="1">
        <v>2</v>
      </c>
      <c r="C8" s="3">
        <f t="shared" ref="C8:C21" si="4">48/(B8*LOG(B8+1, 2))</f>
        <v>15.142314085714977</v>
      </c>
      <c r="D8" s="1">
        <f t="shared" si="0"/>
        <v>1</v>
      </c>
      <c r="E8" s="1">
        <f t="shared" si="1"/>
        <v>15</v>
      </c>
      <c r="F8" s="13">
        <f t="shared" si="2"/>
        <v>0.71157042857489117</v>
      </c>
      <c r="G8" s="1">
        <f t="shared" si="3"/>
        <v>42</v>
      </c>
      <c r="H8">
        <f t="shared" ref="H8:H21" si="5">POWER(B8-1, 2)+48</f>
        <v>49</v>
      </c>
      <c r="I8" s="3">
        <f t="shared" ref="I8:I21" si="6">48/(B8*B8)</f>
        <v>12</v>
      </c>
    </row>
    <row r="9" spans="2:10" x14ac:dyDescent="0.35">
      <c r="B9" s="1">
        <v>3</v>
      </c>
      <c r="C9" s="3">
        <f t="shared" si="4"/>
        <v>8</v>
      </c>
      <c r="D9" s="1">
        <f t="shared" si="0"/>
        <v>0</v>
      </c>
      <c r="E9" s="1">
        <f t="shared" si="1"/>
        <v>40</v>
      </c>
      <c r="F9" s="13">
        <f t="shared" si="2"/>
        <v>0</v>
      </c>
      <c r="G9" s="1">
        <f t="shared" si="3"/>
        <v>0</v>
      </c>
      <c r="H9">
        <f t="shared" si="5"/>
        <v>52</v>
      </c>
      <c r="I9" s="3">
        <f t="shared" si="6"/>
        <v>5.333333333333333</v>
      </c>
    </row>
    <row r="10" spans="2:10" x14ac:dyDescent="0.35">
      <c r="B10" s="1">
        <v>4</v>
      </c>
      <c r="C10" s="3">
        <f t="shared" si="4"/>
        <v>5.1681186968807173</v>
      </c>
      <c r="D10" s="1">
        <f t="shared" si="0"/>
        <v>0</v>
      </c>
      <c r="E10" s="1">
        <f t="shared" si="1"/>
        <v>25</v>
      </c>
      <c r="F10" s="13">
        <f t="shared" si="2"/>
        <v>0.84059348440358761</v>
      </c>
      <c r="G10" s="1">
        <f t="shared" si="3"/>
        <v>50</v>
      </c>
      <c r="H10">
        <f t="shared" si="5"/>
        <v>57</v>
      </c>
      <c r="I10" s="3">
        <f t="shared" si="6"/>
        <v>3</v>
      </c>
    </row>
    <row r="11" spans="2:10" x14ac:dyDescent="0.35">
      <c r="B11" s="1">
        <v>5</v>
      </c>
      <c r="C11" s="3">
        <f t="shared" si="4"/>
        <v>3.7137869494515994</v>
      </c>
      <c r="D11" s="1">
        <f t="shared" si="0"/>
        <v>0</v>
      </c>
      <c r="E11" s="1">
        <f t="shared" si="1"/>
        <v>18</v>
      </c>
      <c r="F11" s="13">
        <f t="shared" si="2"/>
        <v>0.5689347472579982</v>
      </c>
      <c r="G11" s="1">
        <f t="shared" si="3"/>
        <v>34</v>
      </c>
      <c r="H11">
        <f t="shared" si="5"/>
        <v>64</v>
      </c>
      <c r="I11" s="3">
        <f t="shared" si="6"/>
        <v>1.92</v>
      </c>
    </row>
    <row r="12" spans="2:10" x14ac:dyDescent="0.35">
      <c r="B12" s="1">
        <v>6</v>
      </c>
      <c r="C12" s="3">
        <f t="shared" si="4"/>
        <v>2.849657496864177</v>
      </c>
      <c r="D12" s="1">
        <f t="shared" si="0"/>
        <v>0</v>
      </c>
      <c r="E12" s="1">
        <f t="shared" si="1"/>
        <v>14</v>
      </c>
      <c r="F12" s="13">
        <f t="shared" si="2"/>
        <v>0.2482874843208851</v>
      </c>
      <c r="G12" s="1">
        <f t="shared" si="3"/>
        <v>14</v>
      </c>
      <c r="H12">
        <f t="shared" si="5"/>
        <v>73</v>
      </c>
      <c r="I12" s="3">
        <f t="shared" si="6"/>
        <v>1.3333333333333333</v>
      </c>
    </row>
    <row r="13" spans="2:10" x14ac:dyDescent="0.35">
      <c r="B13" s="1">
        <v>7</v>
      </c>
      <c r="C13" s="3">
        <f t="shared" si="4"/>
        <v>2.2857142857142856</v>
      </c>
      <c r="D13" s="1">
        <f t="shared" si="0"/>
        <v>0</v>
      </c>
      <c r="E13" s="1">
        <f t="shared" si="1"/>
        <v>11</v>
      </c>
      <c r="F13" s="13">
        <f t="shared" si="2"/>
        <v>0.42857142857142705</v>
      </c>
      <c r="G13" s="1">
        <f t="shared" si="3"/>
        <v>25</v>
      </c>
      <c r="H13">
        <f t="shared" si="5"/>
        <v>84</v>
      </c>
      <c r="I13" s="3">
        <f t="shared" si="6"/>
        <v>0.97959183673469385</v>
      </c>
    </row>
    <row r="14" spans="2:10" x14ac:dyDescent="0.35">
      <c r="B14" s="1">
        <v>8</v>
      </c>
      <c r="C14" s="3">
        <f t="shared" si="4"/>
        <v>1.8927892607143721</v>
      </c>
      <c r="D14" s="1">
        <f t="shared" si="0"/>
        <v>0</v>
      </c>
      <c r="E14" s="1">
        <f t="shared" si="1"/>
        <v>9</v>
      </c>
      <c r="F14" s="13">
        <f t="shared" si="2"/>
        <v>0.46394630357186095</v>
      </c>
      <c r="G14" s="1">
        <f t="shared" si="3"/>
        <v>27</v>
      </c>
      <c r="H14">
        <f t="shared" si="5"/>
        <v>97</v>
      </c>
      <c r="I14" s="3">
        <f t="shared" si="6"/>
        <v>0.75</v>
      </c>
    </row>
    <row r="15" spans="2:10" x14ac:dyDescent="0.35">
      <c r="B15" s="1">
        <v>9</v>
      </c>
      <c r="C15" s="3">
        <f t="shared" si="4"/>
        <v>1.6054933102078996</v>
      </c>
      <c r="D15" s="1">
        <f t="shared" si="0"/>
        <v>0</v>
      </c>
      <c r="E15" s="1">
        <f t="shared" si="1"/>
        <v>8</v>
      </c>
      <c r="F15" s="13">
        <f t="shared" si="2"/>
        <v>2.746655103949891E-2</v>
      </c>
      <c r="G15" s="1">
        <f t="shared" si="3"/>
        <v>1</v>
      </c>
      <c r="H15">
        <f t="shared" si="5"/>
        <v>112</v>
      </c>
      <c r="I15" s="3">
        <f t="shared" si="6"/>
        <v>0.59259259259259256</v>
      </c>
    </row>
    <row r="16" spans="2:10" x14ac:dyDescent="0.35">
      <c r="B16" s="1">
        <v>10</v>
      </c>
      <c r="C16" s="3">
        <f t="shared" si="4"/>
        <v>1.3875111663258615</v>
      </c>
      <c r="D16" s="1">
        <f t="shared" si="0"/>
        <v>0</v>
      </c>
      <c r="E16" s="1">
        <f t="shared" si="1"/>
        <v>6</v>
      </c>
      <c r="F16" s="13">
        <f t="shared" si="2"/>
        <v>0.93755583162930733</v>
      </c>
      <c r="G16" s="1">
        <f t="shared" si="3"/>
        <v>56</v>
      </c>
      <c r="H16">
        <f t="shared" si="5"/>
        <v>129</v>
      </c>
      <c r="I16" s="3">
        <f t="shared" si="6"/>
        <v>0.48</v>
      </c>
    </row>
    <row r="17" spans="2:9" x14ac:dyDescent="0.35">
      <c r="B17" s="1">
        <v>11</v>
      </c>
      <c r="C17" s="3">
        <f t="shared" si="4"/>
        <v>1.2172055810231119</v>
      </c>
      <c r="D17" s="1">
        <f t="shared" si="0"/>
        <v>0</v>
      </c>
      <c r="E17" s="1">
        <f t="shared" si="1"/>
        <v>6</v>
      </c>
      <c r="F17" s="13">
        <f t="shared" si="2"/>
        <v>8.6027905115559911E-2</v>
      </c>
      <c r="G17" s="1">
        <f>ROUNDDOWN(F17*60, 0)</f>
        <v>5</v>
      </c>
      <c r="H17">
        <f t="shared" si="5"/>
        <v>148</v>
      </c>
      <c r="I17" s="3">
        <f t="shared" si="6"/>
        <v>0.39669421487603307</v>
      </c>
    </row>
    <row r="18" spans="2:9" x14ac:dyDescent="0.35">
      <c r="B18" s="1">
        <v>12</v>
      </c>
      <c r="C18" s="3">
        <f t="shared" si="4"/>
        <v>1.080952617709279</v>
      </c>
      <c r="D18" s="1">
        <f t="shared" si="0"/>
        <v>0</v>
      </c>
      <c r="E18" s="1">
        <f t="shared" si="1"/>
        <v>5</v>
      </c>
      <c r="F18" s="13">
        <f t="shared" si="2"/>
        <v>0.40476308854639509</v>
      </c>
      <c r="G18" s="1">
        <f t="shared" si="3"/>
        <v>24</v>
      </c>
      <c r="H18">
        <f t="shared" si="5"/>
        <v>169</v>
      </c>
      <c r="I18" s="3">
        <f t="shared" si="6"/>
        <v>0.33333333333333331</v>
      </c>
    </row>
    <row r="19" spans="2:9" x14ac:dyDescent="0.35">
      <c r="B19" s="1">
        <v>13</v>
      </c>
      <c r="C19" s="3">
        <f t="shared" si="4"/>
        <v>0.96978289859886857</v>
      </c>
      <c r="D19" s="1">
        <f t="shared" si="0"/>
        <v>0</v>
      </c>
      <c r="E19" s="1">
        <f t="shared" si="1"/>
        <v>4</v>
      </c>
      <c r="F19" s="13">
        <f t="shared" si="2"/>
        <v>0.84891449299434285</v>
      </c>
      <c r="G19" s="1">
        <f t="shared" si="3"/>
        <v>50</v>
      </c>
      <c r="H19">
        <f t="shared" si="5"/>
        <v>192</v>
      </c>
      <c r="I19" s="3">
        <f t="shared" si="6"/>
        <v>0.28402366863905326</v>
      </c>
    </row>
    <row r="20" spans="2:9" x14ac:dyDescent="0.35">
      <c r="B20" s="1">
        <v>14</v>
      </c>
      <c r="C20" s="3">
        <f t="shared" si="4"/>
        <v>0.87757037077651023</v>
      </c>
      <c r="D20" s="1">
        <f t="shared" si="0"/>
        <v>0</v>
      </c>
      <c r="E20" s="1">
        <f t="shared" si="1"/>
        <v>4</v>
      </c>
      <c r="F20" s="13">
        <f t="shared" si="2"/>
        <v>0.38785185388255083</v>
      </c>
      <c r="G20" s="1">
        <f t="shared" si="3"/>
        <v>23</v>
      </c>
      <c r="H20">
        <f t="shared" si="5"/>
        <v>217</v>
      </c>
      <c r="I20" s="3">
        <f t="shared" si="6"/>
        <v>0.24489795918367346</v>
      </c>
    </row>
    <row r="21" spans="2:9" x14ac:dyDescent="0.35">
      <c r="B21" s="1">
        <v>15</v>
      </c>
      <c r="C21" s="3">
        <f t="shared" si="4"/>
        <v>0.8</v>
      </c>
      <c r="D21" s="1">
        <f t="shared" si="0"/>
        <v>0</v>
      </c>
      <c r="E21" s="1">
        <f t="shared" si="1"/>
        <v>4</v>
      </c>
      <c r="F21" s="13">
        <f t="shared" si="2"/>
        <v>0</v>
      </c>
      <c r="G21" s="1">
        <f t="shared" si="3"/>
        <v>0</v>
      </c>
      <c r="H21">
        <f t="shared" si="5"/>
        <v>244</v>
      </c>
      <c r="I21" s="3">
        <f t="shared" si="6"/>
        <v>0.21333333333333335</v>
      </c>
    </row>
  </sheetData>
  <mergeCells count="3">
    <mergeCell ref="C5:C6"/>
    <mergeCell ref="B5:B6"/>
    <mergeCell ref="D5:E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F17" sqref="F17"/>
    </sheetView>
  </sheetViews>
  <sheetFormatPr defaultRowHeight="14.5" x14ac:dyDescent="0.35"/>
  <cols>
    <col min="1" max="1" width="29.7265625" bestFit="1" customWidth="1"/>
    <col min="2" max="2" width="6.08984375" style="12" customWidth="1"/>
    <col min="3" max="14" width="8.7265625" style="12"/>
  </cols>
  <sheetData>
    <row r="1" spans="1:14" ht="15" thickBot="1" x14ac:dyDescent="0.4">
      <c r="A1" t="s">
        <v>20</v>
      </c>
      <c r="B1" s="12" t="s">
        <v>19</v>
      </c>
    </row>
    <row r="2" spans="1:14" ht="15" thickBot="1" x14ac:dyDescent="0.4">
      <c r="A2">
        <v>1</v>
      </c>
      <c r="B2" s="12">
        <f>1 - 20/($A2+20)</f>
        <v>4.7619047619047672E-2</v>
      </c>
      <c r="C2" s="21">
        <f ca="1">RAND()</f>
        <v>0.37687660248767052</v>
      </c>
      <c r="D2" s="21">
        <f t="shared" ref="D2:N2" ca="1" si="0">RAND()</f>
        <v>0.45039017781282964</v>
      </c>
      <c r="E2" s="22">
        <f t="shared" ca="1" si="0"/>
        <v>0.98309860465966359</v>
      </c>
      <c r="F2" s="21">
        <f t="shared" ca="1" si="0"/>
        <v>0.32666393849425568</v>
      </c>
      <c r="G2" s="21">
        <f t="shared" ca="1" si="0"/>
        <v>0.26790337783074847</v>
      </c>
      <c r="H2" s="21">
        <f t="shared" ca="1" si="0"/>
        <v>0.76500844808284474</v>
      </c>
      <c r="I2" s="21">
        <f t="shared" ca="1" si="0"/>
        <v>4.8696470317042939E-2</v>
      </c>
      <c r="J2" s="21">
        <f t="shared" ca="1" si="0"/>
        <v>0.61680188078719167</v>
      </c>
      <c r="K2" s="21">
        <f t="shared" ca="1" si="0"/>
        <v>0.12194130280586846</v>
      </c>
      <c r="L2" s="21">
        <f t="shared" ca="1" si="0"/>
        <v>0.98529295222383284</v>
      </c>
      <c r="M2" s="21">
        <f t="shared" ca="1" si="0"/>
        <v>0.58449523604216169</v>
      </c>
      <c r="N2" s="22">
        <f t="shared" ca="1" si="0"/>
        <v>0.37052686533848511</v>
      </c>
    </row>
    <row r="3" spans="1:14" ht="15" thickBot="1" x14ac:dyDescent="0.4">
      <c r="A3">
        <v>2</v>
      </c>
      <c r="B3" s="12">
        <f t="shared" ref="B3:B13" si="1">1 - 20/($A3+20)</f>
        <v>9.0909090909090939E-2</v>
      </c>
      <c r="C3" s="25">
        <f t="shared" ref="C3:N13" ca="1" si="2">RAND()</f>
        <v>0.52475099306495088</v>
      </c>
      <c r="D3" s="23">
        <f t="shared" ca="1" si="2"/>
        <v>0.64826338653319282</v>
      </c>
      <c r="E3" s="25">
        <f t="shared" ca="1" si="2"/>
        <v>0.33833859285508439</v>
      </c>
      <c r="F3" s="23">
        <f t="shared" ca="1" si="2"/>
        <v>0.46394162793107729</v>
      </c>
      <c r="G3" s="25">
        <f t="shared" ca="1" si="2"/>
        <v>0.77354587040307987</v>
      </c>
      <c r="H3" s="23">
        <f t="shared" ca="1" si="2"/>
        <v>0.4425045941070459</v>
      </c>
      <c r="I3" s="25">
        <f t="shared" ca="1" si="2"/>
        <v>0.43120418329698873</v>
      </c>
      <c r="J3" s="23">
        <f t="shared" ca="1" si="2"/>
        <v>6.6072521502557602E-2</v>
      </c>
      <c r="K3" s="25">
        <f t="shared" ca="1" si="2"/>
        <v>0.19350592148276835</v>
      </c>
      <c r="L3" s="23">
        <f t="shared" ca="1" si="2"/>
        <v>0.17982672025743884</v>
      </c>
      <c r="M3" s="24">
        <f t="shared" ca="1" si="2"/>
        <v>0.41458282354567377</v>
      </c>
      <c r="N3" s="27">
        <f t="shared" ca="1" si="2"/>
        <v>0.86537297390277323</v>
      </c>
    </row>
    <row r="4" spans="1:14" ht="15" thickBot="1" x14ac:dyDescent="0.4">
      <c r="A4">
        <v>3</v>
      </c>
      <c r="B4" s="12">
        <f t="shared" si="1"/>
        <v>0.13043478260869568</v>
      </c>
      <c r="C4" s="24">
        <f t="shared" ca="1" si="2"/>
        <v>0.81534988300552225</v>
      </c>
      <c r="D4" s="16">
        <f t="shared" ca="1" si="2"/>
        <v>0.51513729590882207</v>
      </c>
      <c r="E4" s="15">
        <f t="shared" ca="1" si="2"/>
        <v>0.93894851913321808</v>
      </c>
      <c r="F4" s="14">
        <f t="shared" ca="1" si="2"/>
        <v>0.44678981267657714</v>
      </c>
      <c r="G4" s="16">
        <f t="shared" ca="1" si="2"/>
        <v>0.11322385204015728</v>
      </c>
      <c r="H4" s="15">
        <f t="shared" ca="1" si="2"/>
        <v>1.3316448728082131E-2</v>
      </c>
      <c r="I4" s="14">
        <f t="shared" ca="1" si="2"/>
        <v>0.12938633091553287</v>
      </c>
      <c r="J4" s="16">
        <f t="shared" ca="1" si="2"/>
        <v>0.28736353351200938</v>
      </c>
      <c r="K4" s="15">
        <f t="shared" ca="1" si="2"/>
        <v>0.89085792938962194</v>
      </c>
      <c r="L4" s="14">
        <f t="shared" ca="1" si="2"/>
        <v>0.25201361498506936</v>
      </c>
      <c r="M4" s="26">
        <f t="shared" ca="1" si="2"/>
        <v>0.15323800920947872</v>
      </c>
      <c r="N4" s="15">
        <f t="shared" ca="1" si="2"/>
        <v>0.77217179482992582</v>
      </c>
    </row>
    <row r="5" spans="1:14" ht="15" thickBot="1" x14ac:dyDescent="0.4">
      <c r="A5">
        <v>4</v>
      </c>
      <c r="B5" s="12">
        <f t="shared" si="1"/>
        <v>0.16666666666666663</v>
      </c>
      <c r="C5" s="24">
        <f t="shared" ca="1" si="2"/>
        <v>0.66083688869641066</v>
      </c>
      <c r="D5" s="26">
        <f t="shared" ca="1" si="2"/>
        <v>0.9105832897149656</v>
      </c>
      <c r="E5" s="16">
        <f t="shared" ca="1" si="2"/>
        <v>0.48035093728979172</v>
      </c>
      <c r="F5" s="27">
        <f t="shared" ca="1" si="2"/>
        <v>0.13972374735478976</v>
      </c>
      <c r="G5" s="14">
        <f t="shared" ca="1" si="2"/>
        <v>0.72780108044894676</v>
      </c>
      <c r="H5" s="17">
        <f t="shared" ca="1" si="2"/>
        <v>0.71992639679904757</v>
      </c>
      <c r="I5" s="28">
        <f t="shared" ca="1" si="2"/>
        <v>0.26772162078692252</v>
      </c>
      <c r="J5" s="18">
        <f t="shared" ca="1" si="2"/>
        <v>0.79528804768745232</v>
      </c>
      <c r="K5" s="19">
        <f t="shared" ca="1" si="2"/>
        <v>0.55579471603911135</v>
      </c>
      <c r="L5" s="17">
        <f t="shared" ca="1" si="2"/>
        <v>0.19540012737639589</v>
      </c>
      <c r="M5" s="16">
        <f t="shared" ca="1" si="2"/>
        <v>0.87068968236162436</v>
      </c>
      <c r="N5" s="27">
        <f t="shared" ca="1" si="2"/>
        <v>0.66962614926642361</v>
      </c>
    </row>
    <row r="6" spans="1:14" ht="15" thickBot="1" x14ac:dyDescent="0.4">
      <c r="A6">
        <v>5</v>
      </c>
      <c r="B6" s="12">
        <f t="shared" si="1"/>
        <v>0.19999999999999996</v>
      </c>
      <c r="C6" s="24">
        <f t="shared" ca="1" si="2"/>
        <v>0.17430161334497518</v>
      </c>
      <c r="D6" s="16">
        <f t="shared" ca="1" si="2"/>
        <v>0.21251749857509417</v>
      </c>
      <c r="E6" s="16">
        <f t="shared" ca="1" si="2"/>
        <v>8.1155728505718727E-2</v>
      </c>
      <c r="F6" s="16">
        <f t="shared" ca="1" si="2"/>
        <v>0.49858499384162935</v>
      </c>
      <c r="G6" s="15">
        <f t="shared" ca="1" si="2"/>
        <v>3.2239260001706294E-2</v>
      </c>
      <c r="H6" s="24">
        <f t="shared" ca="1" si="2"/>
        <v>8.8573791803499446E-2</v>
      </c>
      <c r="I6" s="17">
        <f t="shared" ca="1" si="2"/>
        <v>0.44138563864404057</v>
      </c>
      <c r="J6" s="17">
        <f t="shared" ca="1" si="2"/>
        <v>0.66207671539199764</v>
      </c>
      <c r="K6" s="17">
        <f t="shared" ca="1" si="2"/>
        <v>0.31582134838497045</v>
      </c>
      <c r="L6" s="18">
        <f t="shared" ca="1" si="2"/>
        <v>0.55518186087116295</v>
      </c>
      <c r="M6" s="20">
        <f t="shared" ca="1" si="2"/>
        <v>0.36097419092733729</v>
      </c>
      <c r="N6" s="20">
        <f t="shared" ca="1" si="2"/>
        <v>0.68830355526040243</v>
      </c>
    </row>
    <row r="7" spans="1:14" ht="15" thickBot="1" x14ac:dyDescent="0.4">
      <c r="A7">
        <v>6</v>
      </c>
      <c r="B7" s="12">
        <f t="shared" si="1"/>
        <v>0.23076923076923073</v>
      </c>
      <c r="C7" s="14">
        <f t="shared" ca="1" si="2"/>
        <v>0.85924428885482995</v>
      </c>
      <c r="D7" s="16">
        <f t="shared" ca="1" si="2"/>
        <v>0.18835003730239697</v>
      </c>
      <c r="E7" s="16">
        <f t="shared" ca="1" si="2"/>
        <v>0.43871183413941406</v>
      </c>
      <c r="F7" s="16">
        <f t="shared" ca="1" si="2"/>
        <v>4.7970487589015676E-2</v>
      </c>
      <c r="G7" s="26">
        <f t="shared" ca="1" si="2"/>
        <v>0.90817838401190509</v>
      </c>
      <c r="H7" s="15">
        <f t="shared" ca="1" si="2"/>
        <v>0.66701195755742881</v>
      </c>
      <c r="I7" s="14">
        <f t="shared" ca="1" si="2"/>
        <v>0.96380620149388418</v>
      </c>
      <c r="J7" s="16">
        <f t="shared" ca="1" si="2"/>
        <v>0.80722938280914991</v>
      </c>
      <c r="K7" s="16">
        <f t="shared" ca="1" si="2"/>
        <v>0.67812160239607744</v>
      </c>
      <c r="L7" s="16">
        <f t="shared" ca="1" si="2"/>
        <v>0.84210422161454668</v>
      </c>
      <c r="M7" s="16">
        <f t="shared" ca="1" si="2"/>
        <v>0.5109611367080501</v>
      </c>
      <c r="N7" s="15">
        <f t="shared" ca="1" si="2"/>
        <v>8.5595336614982642E-2</v>
      </c>
    </row>
    <row r="8" spans="1:14" ht="15" thickBot="1" x14ac:dyDescent="0.4">
      <c r="A8">
        <v>7</v>
      </c>
      <c r="B8" s="12">
        <f t="shared" si="1"/>
        <v>0.2592592592592593</v>
      </c>
      <c r="C8" s="19">
        <f t="shared" ca="1" si="2"/>
        <v>0.16219008507176025</v>
      </c>
      <c r="D8" s="28">
        <f t="shared" ca="1" si="2"/>
        <v>0.94715013967125805</v>
      </c>
      <c r="E8" s="17">
        <f t="shared" ca="1" si="2"/>
        <v>0.15514264127879152</v>
      </c>
      <c r="F8" s="28">
        <f t="shared" ca="1" si="2"/>
        <v>0.21319562138673942</v>
      </c>
      <c r="G8" s="17">
        <f t="shared" ca="1" si="2"/>
        <v>0.61912138658499227</v>
      </c>
      <c r="H8" s="17">
        <f t="shared" ca="1" si="2"/>
        <v>0.57793342973925088</v>
      </c>
      <c r="I8" s="18">
        <f t="shared" ca="1" si="2"/>
        <v>0.43841755014796902</v>
      </c>
      <c r="J8" s="20">
        <f t="shared" ca="1" si="2"/>
        <v>0.77600160968107501</v>
      </c>
      <c r="K8" s="20">
        <f t="shared" ca="1" si="2"/>
        <v>0.43577335050599131</v>
      </c>
      <c r="L8" s="20">
        <f t="shared" ca="1" si="2"/>
        <v>0.44020484410892058</v>
      </c>
      <c r="M8" s="20">
        <f t="shared" ca="1" si="2"/>
        <v>8.3690840570146863E-2</v>
      </c>
      <c r="N8" s="20">
        <f t="shared" ca="1" si="2"/>
        <v>0.59827364696242347</v>
      </c>
    </row>
    <row r="9" spans="1:14" ht="15" thickBot="1" x14ac:dyDescent="0.4">
      <c r="A9">
        <v>8</v>
      </c>
      <c r="B9" s="12">
        <f t="shared" si="1"/>
        <v>0.2857142857142857</v>
      </c>
      <c r="C9" s="19">
        <f t="shared" ca="1" si="2"/>
        <v>0.38100681305628403</v>
      </c>
      <c r="D9" s="17">
        <f t="shared" ca="1" si="2"/>
        <v>0.58096727042529595</v>
      </c>
      <c r="E9" s="17">
        <f t="shared" ca="1" si="2"/>
        <v>0.2634969607847617</v>
      </c>
      <c r="F9" s="17">
        <f t="shared" ca="1" si="2"/>
        <v>0.57328445567953712</v>
      </c>
      <c r="G9" s="17">
        <f t="shared" ca="1" si="2"/>
        <v>0.71408820034235743</v>
      </c>
      <c r="H9" s="17">
        <f t="shared" ca="1" si="2"/>
        <v>0.943997750127751</v>
      </c>
      <c r="I9" s="17">
        <f t="shared" ca="1" si="2"/>
        <v>0.59817739795861691</v>
      </c>
      <c r="J9" s="29">
        <f t="shared" ca="1" si="2"/>
        <v>0.6464827145584523</v>
      </c>
      <c r="K9" s="20">
        <f t="shared" ca="1" si="2"/>
        <v>6.5994085126383162E-2</v>
      </c>
      <c r="L9" s="20">
        <f t="shared" ca="1" si="2"/>
        <v>0.90606795460445222</v>
      </c>
      <c r="M9" s="20">
        <f t="shared" ca="1" si="2"/>
        <v>0.39856218588694825</v>
      </c>
      <c r="N9" s="20">
        <f t="shared" ca="1" si="2"/>
        <v>0.96231536460472911</v>
      </c>
    </row>
    <row r="10" spans="1:14" ht="15" thickBot="1" x14ac:dyDescent="0.4">
      <c r="A10">
        <v>9</v>
      </c>
      <c r="B10" s="12">
        <f t="shared" si="1"/>
        <v>0.31034482758620685</v>
      </c>
      <c r="C10" s="14">
        <f t="shared" ca="1" si="2"/>
        <v>0.55649013795832225</v>
      </c>
      <c r="D10" s="16">
        <f t="shared" ca="1" si="2"/>
        <v>0.86528117568692176</v>
      </c>
      <c r="E10" s="16">
        <f t="shared" ca="1" si="2"/>
        <v>0.28389368378827573</v>
      </c>
      <c r="F10" s="16">
        <f t="shared" ca="1" si="2"/>
        <v>0.31604864558293899</v>
      </c>
      <c r="G10" s="16">
        <f t="shared" ca="1" si="2"/>
        <v>0.72276057300424379</v>
      </c>
      <c r="H10" s="16">
        <f t="shared" ca="1" si="2"/>
        <v>0.79865272558705402</v>
      </c>
      <c r="I10" s="16">
        <f t="shared" ca="1" si="2"/>
        <v>0.18609783167603644</v>
      </c>
      <c r="J10" s="16">
        <f t="shared" ca="1" si="2"/>
        <v>0.79602614742272948</v>
      </c>
      <c r="K10" s="15">
        <f t="shared" ca="1" si="2"/>
        <v>0.12346425852709708</v>
      </c>
      <c r="L10" s="20">
        <f t="shared" ca="1" si="2"/>
        <v>0.68819668829589187</v>
      </c>
      <c r="M10" s="20">
        <f t="shared" ca="1" si="2"/>
        <v>0.54729825561838408</v>
      </c>
      <c r="N10" s="20">
        <f t="shared" ca="1" si="2"/>
        <v>0.46518611236089003</v>
      </c>
    </row>
    <row r="11" spans="1:14" x14ac:dyDescent="0.35">
      <c r="A11">
        <v>10</v>
      </c>
      <c r="B11" s="12">
        <f t="shared" si="1"/>
        <v>0.33333333333333337</v>
      </c>
      <c r="C11" s="20">
        <f t="shared" ca="1" si="2"/>
        <v>0.12038702823107583</v>
      </c>
      <c r="D11" s="20">
        <f t="shared" ca="1" si="2"/>
        <v>0.42693706558174915</v>
      </c>
      <c r="E11" s="20">
        <f t="shared" ca="1" si="2"/>
        <v>0.73163191815051609</v>
      </c>
      <c r="F11" s="20">
        <f t="shared" ca="1" si="2"/>
        <v>0.18620120758372505</v>
      </c>
      <c r="G11" s="20">
        <f t="shared" ca="1" si="2"/>
        <v>3.3891177131095684E-2</v>
      </c>
      <c r="H11" s="20">
        <f t="shared" ca="1" si="2"/>
        <v>0.50620862861637839</v>
      </c>
      <c r="I11" s="20">
        <f t="shared" ca="1" si="2"/>
        <v>0.4908743348352631</v>
      </c>
      <c r="J11" s="20">
        <f t="shared" ca="1" si="2"/>
        <v>0.24546912033771795</v>
      </c>
      <c r="K11" s="20">
        <f t="shared" ca="1" si="2"/>
        <v>0.67894493491156116</v>
      </c>
      <c r="L11" s="20">
        <f t="shared" ca="1" si="2"/>
        <v>0.27374965836635468</v>
      </c>
      <c r="M11" s="20">
        <f t="shared" ca="1" si="2"/>
        <v>0.84656991473332988</v>
      </c>
      <c r="N11" s="20">
        <f t="shared" ca="1" si="2"/>
        <v>0.58731293150143704</v>
      </c>
    </row>
    <row r="12" spans="1:14" x14ac:dyDescent="0.35">
      <c r="A12">
        <v>11</v>
      </c>
      <c r="B12" s="12">
        <f t="shared" si="1"/>
        <v>0.35483870967741937</v>
      </c>
      <c r="C12" s="20">
        <f t="shared" ca="1" si="2"/>
        <v>1.3633029179634604E-2</v>
      </c>
      <c r="D12" s="20">
        <f t="shared" ca="1" si="2"/>
        <v>0.16602065280510669</v>
      </c>
      <c r="E12" s="20">
        <f t="shared" ca="1" si="2"/>
        <v>0.49297239301619156</v>
      </c>
      <c r="F12" s="20">
        <f t="shared" ca="1" si="2"/>
        <v>0.59041317201877419</v>
      </c>
      <c r="G12" s="20">
        <f t="shared" ca="1" si="2"/>
        <v>0.44495773698053576</v>
      </c>
      <c r="H12" s="20">
        <f t="shared" ca="1" si="2"/>
        <v>0.73510011611726145</v>
      </c>
      <c r="I12" s="20">
        <f t="shared" ca="1" si="2"/>
        <v>0.62663490196298077</v>
      </c>
      <c r="J12" s="20">
        <f t="shared" ca="1" si="2"/>
        <v>7.7502904045875232E-3</v>
      </c>
      <c r="K12" s="20">
        <f t="shared" ca="1" si="2"/>
        <v>0.65501079866964762</v>
      </c>
      <c r="L12" s="20">
        <f t="shared" ca="1" si="2"/>
        <v>0.7310107729223565</v>
      </c>
      <c r="M12" s="20">
        <f t="shared" ca="1" si="2"/>
        <v>0.72656947123940041</v>
      </c>
      <c r="N12" s="20">
        <f t="shared" ca="1" si="2"/>
        <v>0.85226301622780209</v>
      </c>
    </row>
    <row r="13" spans="1:14" x14ac:dyDescent="0.35">
      <c r="A13">
        <v>12</v>
      </c>
      <c r="B13" s="12">
        <f t="shared" si="1"/>
        <v>0.375</v>
      </c>
      <c r="C13" s="20">
        <f t="shared" ca="1" si="2"/>
        <v>0.80459436414833418</v>
      </c>
      <c r="D13" s="20">
        <f t="shared" ca="1" si="2"/>
        <v>0.86974613817439428</v>
      </c>
      <c r="E13" s="20">
        <f t="shared" ca="1" si="2"/>
        <v>0.17888125150973466</v>
      </c>
      <c r="F13" s="20">
        <f t="shared" ca="1" si="2"/>
        <v>0.34699790429901733</v>
      </c>
      <c r="G13" s="20">
        <f t="shared" ca="1" si="2"/>
        <v>0.79925327077969122</v>
      </c>
      <c r="H13" s="20">
        <f t="shared" ca="1" si="2"/>
        <v>0.54571228486721823</v>
      </c>
      <c r="I13" s="20">
        <f t="shared" ca="1" si="2"/>
        <v>0.52493947602949209</v>
      </c>
      <c r="J13" s="20">
        <f t="shared" ca="1" si="2"/>
        <v>0.98940441400497292</v>
      </c>
      <c r="K13" s="20">
        <f t="shared" ca="1" si="2"/>
        <v>0.47332467838661407</v>
      </c>
      <c r="L13" s="20">
        <f t="shared" ca="1" si="2"/>
        <v>0.77646664649617314</v>
      </c>
      <c r="M13" s="20">
        <f t="shared" ca="1" si="2"/>
        <v>0.37688831480861429</v>
      </c>
      <c r="N13" s="20">
        <f t="shared" ca="1" si="2"/>
        <v>0.48482461236444052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Duración Expedición Ruinas</vt:lpstr>
      <vt:lpstr>Bonus experiencia</vt:lpstr>
      <vt:lpstr>Duración hasta atacar colonia</vt:lpstr>
      <vt:lpstr>Prob(romper catapulta)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Delgado</dc:creator>
  <cp:lastModifiedBy>Claudio Delgado</cp:lastModifiedBy>
  <dcterms:created xsi:type="dcterms:W3CDTF">2025-03-21T18:41:24Z</dcterms:created>
  <dcterms:modified xsi:type="dcterms:W3CDTF">2025-04-15T04:54:07Z</dcterms:modified>
</cp:coreProperties>
</file>