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6660" windowHeight="4340" activeTab="1"/>
  </bookViews>
  <sheets>
    <sheet name="Recursos" sheetId="1" r:id="rId1"/>
    <sheet name="Ruinas" sheetId="2" r:id="rId2"/>
    <sheet name="Botines" sheetId="4" r:id="rId3"/>
  </sheets>
  <calcPr calcId="144525"/>
</workbook>
</file>

<file path=xl/calcChain.xml><?xml version="1.0" encoding="utf-8"?>
<calcChain xmlns="http://schemas.openxmlformats.org/spreadsheetml/2006/main">
  <c r="G7" i="2" l="1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6" i="2"/>
  <c r="H6" i="2"/>
  <c r="V7" i="2"/>
  <c r="V8" i="2"/>
  <c r="V9" i="2"/>
  <c r="V10" i="2"/>
  <c r="V11" i="2"/>
  <c r="V12" i="2"/>
  <c r="X12" i="2" s="1"/>
  <c r="V13" i="2"/>
  <c r="X13" i="2" s="1"/>
  <c r="V14" i="2"/>
  <c r="V15" i="2"/>
  <c r="X15" i="2" s="1"/>
  <c r="V16" i="2"/>
  <c r="X16" i="2" s="1"/>
  <c r="V17" i="2"/>
  <c r="X17" i="2" s="1"/>
  <c r="V6" i="2"/>
  <c r="X14" i="2"/>
  <c r="U7" i="2"/>
  <c r="U8" i="2"/>
  <c r="U9" i="2"/>
  <c r="U10" i="2"/>
  <c r="U11" i="2"/>
  <c r="U12" i="2"/>
  <c r="U13" i="2"/>
  <c r="U14" i="2"/>
  <c r="U15" i="2"/>
  <c r="U16" i="2"/>
  <c r="U17" i="2"/>
  <c r="U6" i="2"/>
  <c r="T7" i="2"/>
  <c r="T8" i="2"/>
  <c r="X8" i="2" s="1"/>
  <c r="T9" i="2"/>
  <c r="X9" i="2" s="1"/>
  <c r="T10" i="2"/>
  <c r="X10" i="2" s="1"/>
  <c r="T11" i="2"/>
  <c r="T12" i="2"/>
  <c r="T13" i="2"/>
  <c r="T14" i="2"/>
  <c r="T15" i="2"/>
  <c r="T16" i="2"/>
  <c r="T17" i="2"/>
  <c r="T6" i="2"/>
  <c r="W7" i="2"/>
  <c r="W8" i="2"/>
  <c r="W9" i="2"/>
  <c r="W10" i="2"/>
  <c r="W11" i="2"/>
  <c r="W12" i="2"/>
  <c r="W13" i="2"/>
  <c r="W14" i="2"/>
  <c r="W15" i="2"/>
  <c r="W16" i="2"/>
  <c r="W17" i="2"/>
  <c r="W6" i="2"/>
  <c r="X7" i="2" l="1"/>
  <c r="X6" i="2"/>
  <c r="X11" i="2"/>
  <c r="D7" i="4"/>
  <c r="D8" i="4"/>
  <c r="D9" i="4"/>
  <c r="D10" i="4"/>
  <c r="D11" i="4"/>
  <c r="D12" i="4"/>
  <c r="D13" i="4"/>
  <c r="D14" i="4"/>
  <c r="D6" i="4"/>
  <c r="AI16" i="1"/>
  <c r="AI17" i="1"/>
  <c r="AG16" i="1"/>
  <c r="AG17" i="1"/>
  <c r="AE16" i="1"/>
  <c r="AE17" i="1"/>
  <c r="AF16" i="1"/>
  <c r="AF17" i="1"/>
  <c r="AC16" i="1"/>
  <c r="AC17" i="1"/>
  <c r="Z7" i="1"/>
  <c r="Z8" i="1"/>
  <c r="Z9" i="1"/>
  <c r="Z10" i="1"/>
  <c r="Z11" i="1"/>
  <c r="Z12" i="1"/>
  <c r="Z13" i="1"/>
  <c r="Z14" i="1"/>
  <c r="Z15" i="1"/>
  <c r="Z16" i="1"/>
  <c r="Z17" i="1"/>
  <c r="Z6" i="1"/>
  <c r="Y7" i="1"/>
  <c r="Y8" i="1"/>
  <c r="Y9" i="1"/>
  <c r="Y10" i="1"/>
  <c r="Y11" i="1"/>
  <c r="Y12" i="1"/>
  <c r="Y13" i="1"/>
  <c r="Y14" i="1"/>
  <c r="Y15" i="1"/>
  <c r="Y16" i="1"/>
  <c r="Y17" i="1"/>
  <c r="Y6" i="1"/>
  <c r="X7" i="1"/>
  <c r="X8" i="1"/>
  <c r="X9" i="1"/>
  <c r="X10" i="1"/>
  <c r="X11" i="1"/>
  <c r="X12" i="1"/>
  <c r="X13" i="1"/>
  <c r="X14" i="1"/>
  <c r="X15" i="1"/>
  <c r="X16" i="1"/>
  <c r="X17" i="1"/>
  <c r="X6" i="1"/>
  <c r="H7" i="1"/>
  <c r="H8" i="1"/>
  <c r="H9" i="1"/>
  <c r="H10" i="1"/>
  <c r="H11" i="1"/>
  <c r="H12" i="1"/>
  <c r="H13" i="1"/>
  <c r="H14" i="1"/>
  <c r="H15" i="1"/>
  <c r="H16" i="1"/>
  <c r="H17" i="1"/>
  <c r="H6" i="1"/>
  <c r="I7" i="1"/>
  <c r="I8" i="1"/>
  <c r="I9" i="1"/>
  <c r="I10" i="1"/>
  <c r="I11" i="1"/>
  <c r="I12" i="1"/>
  <c r="I13" i="1"/>
  <c r="I14" i="1"/>
  <c r="I15" i="1"/>
  <c r="I16" i="1"/>
  <c r="I17" i="1"/>
  <c r="I6" i="1"/>
  <c r="G7" i="1"/>
  <c r="G8" i="1"/>
  <c r="G9" i="1"/>
  <c r="G10" i="1"/>
  <c r="G11" i="1"/>
  <c r="G12" i="1"/>
  <c r="G13" i="1"/>
  <c r="G14" i="1"/>
  <c r="G15" i="1"/>
  <c r="G16" i="1"/>
  <c r="G17" i="1"/>
  <c r="G6" i="1"/>
  <c r="AA11" i="1" l="1"/>
  <c r="AA13" i="1"/>
  <c r="AA14" i="1"/>
  <c r="AA12" i="1"/>
  <c r="AA7" i="1"/>
  <c r="AA10" i="1"/>
  <c r="AA17" i="1"/>
  <c r="AA9" i="1"/>
  <c r="AA16" i="1"/>
  <c r="AA8" i="1"/>
  <c r="I17" i="2"/>
  <c r="AA6" i="1"/>
  <c r="AA15" i="1"/>
  <c r="L13" i="1"/>
  <c r="L17" i="1"/>
  <c r="L9" i="1"/>
  <c r="L14" i="1"/>
  <c r="L12" i="1"/>
  <c r="L15" i="1"/>
  <c r="L7" i="1"/>
  <c r="L11" i="1"/>
  <c r="L6" i="1"/>
  <c r="L10" i="1"/>
  <c r="L16" i="1"/>
  <c r="L8" i="1"/>
  <c r="J17" i="2" l="1"/>
  <c r="K17" i="2" s="1"/>
  <c r="L17" i="2" s="1"/>
  <c r="Y17" i="2"/>
  <c r="Z17" i="2" s="1"/>
  <c r="I6" i="2"/>
  <c r="J6" i="2" s="1"/>
  <c r="K6" i="2" s="1"/>
  <c r="L6" i="2" s="1"/>
  <c r="M6" i="2" s="1"/>
  <c r="N6" i="2" s="1"/>
  <c r="O6" i="2" s="1"/>
  <c r="P6" i="2" s="1"/>
  <c r="M17" i="2"/>
  <c r="N17" i="2" s="1"/>
  <c r="I10" i="2"/>
  <c r="I14" i="2"/>
  <c r="I16" i="2"/>
  <c r="I12" i="2"/>
  <c r="I13" i="2"/>
  <c r="I9" i="2"/>
  <c r="I8" i="2"/>
  <c r="I15" i="2"/>
  <c r="I11" i="2"/>
  <c r="I7" i="2"/>
  <c r="J7" i="1"/>
  <c r="K7" i="1" s="1"/>
  <c r="M7" i="1" s="1"/>
  <c r="J8" i="1"/>
  <c r="K8" i="1" s="1"/>
  <c r="M8" i="1" s="1"/>
  <c r="J9" i="1"/>
  <c r="K9" i="1" s="1"/>
  <c r="M9" i="1" s="1"/>
  <c r="J10" i="1"/>
  <c r="J11" i="1"/>
  <c r="K11" i="1" s="1"/>
  <c r="M11" i="1" s="1"/>
  <c r="J12" i="1"/>
  <c r="K12" i="1" s="1"/>
  <c r="M12" i="1" s="1"/>
  <c r="J13" i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6" i="1"/>
  <c r="K6" i="1" s="1"/>
  <c r="M6" i="1" s="1"/>
  <c r="AA17" i="2" l="1"/>
  <c r="AB17" i="2"/>
  <c r="AC17" i="2" s="1"/>
  <c r="AD17" i="2" s="1"/>
  <c r="AE17" i="2" s="1"/>
  <c r="AF17" i="2" s="1"/>
  <c r="AG17" i="2" s="1"/>
  <c r="J13" i="2"/>
  <c r="K13" i="2" s="1"/>
  <c r="L13" i="2" s="1"/>
  <c r="M13" i="2" s="1"/>
  <c r="N13" i="2" s="1"/>
  <c r="O13" i="2" s="1"/>
  <c r="P13" i="2" s="1"/>
  <c r="Y13" i="2"/>
  <c r="Z13" i="2" s="1"/>
  <c r="AA13" i="2" s="1"/>
  <c r="AB13" i="2" s="1"/>
  <c r="AC13" i="2" s="1"/>
  <c r="AD13" i="2" s="1"/>
  <c r="J12" i="2"/>
  <c r="K12" i="2" s="1"/>
  <c r="L12" i="2" s="1"/>
  <c r="M12" i="2" s="1"/>
  <c r="N12" i="2" s="1"/>
  <c r="O12" i="2" s="1"/>
  <c r="P12" i="2" s="1"/>
  <c r="Y12" i="2"/>
  <c r="Z12" i="2" s="1"/>
  <c r="AA12" i="2" s="1"/>
  <c r="AB12" i="2" s="1"/>
  <c r="AC12" i="2" s="1"/>
  <c r="AD12" i="2" s="1"/>
  <c r="J15" i="2"/>
  <c r="K15" i="2" s="1"/>
  <c r="L15" i="2" s="1"/>
  <c r="M15" i="2" s="1"/>
  <c r="N15" i="2" s="1"/>
  <c r="Y15" i="2"/>
  <c r="Z15" i="2" s="1"/>
  <c r="J16" i="2"/>
  <c r="K16" i="2" s="1"/>
  <c r="L16" i="2" s="1"/>
  <c r="M16" i="2" s="1"/>
  <c r="N16" i="2" s="1"/>
  <c r="O16" i="2" s="1"/>
  <c r="P16" i="2" s="1"/>
  <c r="Y16" i="2"/>
  <c r="Z16" i="2" s="1"/>
  <c r="AA16" i="2" s="1"/>
  <c r="AB16" i="2" s="1"/>
  <c r="AC16" i="2" s="1"/>
  <c r="AD16" i="2" s="1"/>
  <c r="AE16" i="2" s="1"/>
  <c r="AF16" i="2" s="1"/>
  <c r="AG16" i="2" s="1"/>
  <c r="J14" i="2"/>
  <c r="K14" i="2" s="1"/>
  <c r="L14" i="2" s="1"/>
  <c r="M14" i="2" s="1"/>
  <c r="N14" i="2" s="1"/>
  <c r="O14" i="2" s="1"/>
  <c r="P14" i="2" s="1"/>
  <c r="Q14" i="2" s="1"/>
  <c r="R14" i="2" s="1"/>
  <c r="S14" i="2" s="1"/>
  <c r="Y14" i="2"/>
  <c r="Z14" i="2" s="1"/>
  <c r="AA14" i="2" s="1"/>
  <c r="AB14" i="2" s="1"/>
  <c r="AC14" i="2" s="1"/>
  <c r="AD14" i="2" s="1"/>
  <c r="Y6" i="2"/>
  <c r="Z6" i="2" s="1"/>
  <c r="AA6" i="2" s="1"/>
  <c r="AB6" i="2" s="1"/>
  <c r="AC6" i="2" s="1"/>
  <c r="AD6" i="2" s="1"/>
  <c r="AE6" i="2" s="1"/>
  <c r="AF6" i="2" s="1"/>
  <c r="AG6" i="2" s="1"/>
  <c r="J11" i="2"/>
  <c r="K11" i="2" s="1"/>
  <c r="L11" i="2" s="1"/>
  <c r="M11" i="2" s="1"/>
  <c r="Y11" i="2"/>
  <c r="Z11" i="2" s="1"/>
  <c r="J10" i="2"/>
  <c r="K10" i="2" s="1"/>
  <c r="L10" i="2" s="1"/>
  <c r="M10" i="2" s="1"/>
  <c r="N10" i="2" s="1"/>
  <c r="O10" i="2" s="1"/>
  <c r="P10" i="2" s="1"/>
  <c r="Q10" i="2" s="1"/>
  <c r="R10" i="2" s="1"/>
  <c r="S10" i="2" s="1"/>
  <c r="Y10" i="2"/>
  <c r="Z10" i="2" s="1"/>
  <c r="J9" i="2"/>
  <c r="K9" i="2" s="1"/>
  <c r="Y9" i="2"/>
  <c r="Z9" i="2" s="1"/>
  <c r="AA9" i="2" s="1"/>
  <c r="AB9" i="2" s="1"/>
  <c r="J8" i="2"/>
  <c r="K8" i="2" s="1"/>
  <c r="L8" i="2" s="1"/>
  <c r="M8" i="2" s="1"/>
  <c r="N8" i="2" s="1"/>
  <c r="O8" i="2" s="1"/>
  <c r="P8" i="2" s="1"/>
  <c r="Q8" i="2" s="1"/>
  <c r="R8" i="2" s="1"/>
  <c r="S8" i="2" s="1"/>
  <c r="Y8" i="2"/>
  <c r="Z8" i="2" s="1"/>
  <c r="J7" i="2"/>
  <c r="K7" i="2" s="1"/>
  <c r="L7" i="2" s="1"/>
  <c r="M7" i="2" s="1"/>
  <c r="N7" i="2" s="1"/>
  <c r="O7" i="2" s="1"/>
  <c r="P7" i="2" s="1"/>
  <c r="Y7" i="2"/>
  <c r="Z7" i="2" s="1"/>
  <c r="AA7" i="2" s="1"/>
  <c r="AE12" i="2"/>
  <c r="AF12" i="2" s="1"/>
  <c r="AG12" i="2" s="1"/>
  <c r="AE13" i="2"/>
  <c r="AF13" i="2" s="1"/>
  <c r="AG13" i="2" s="1"/>
  <c r="AE14" i="2"/>
  <c r="AF14" i="2" s="1"/>
  <c r="AG14" i="2" s="1"/>
  <c r="N15" i="1"/>
  <c r="O15" i="1" s="1"/>
  <c r="P15" i="1" s="1"/>
  <c r="AB15" i="1"/>
  <c r="AC15" i="1" s="1"/>
  <c r="N8" i="1"/>
  <c r="AB8" i="1"/>
  <c r="AC8" i="1" s="1"/>
  <c r="N14" i="1"/>
  <c r="O14" i="1" s="1"/>
  <c r="P14" i="1" s="1"/>
  <c r="AB14" i="1"/>
  <c r="AC14" i="1" s="1"/>
  <c r="N11" i="1"/>
  <c r="O11" i="1" s="1"/>
  <c r="AB11" i="1"/>
  <c r="AC11" i="1" s="1"/>
  <c r="N6" i="1"/>
  <c r="O6" i="1" s="1"/>
  <c r="P6" i="1" s="1"/>
  <c r="AB6" i="1"/>
  <c r="AC6" i="1" s="1"/>
  <c r="N16" i="1"/>
  <c r="O16" i="1" s="1"/>
  <c r="P16" i="1" s="1"/>
  <c r="AB16" i="1"/>
  <c r="N7" i="1"/>
  <c r="O7" i="1" s="1"/>
  <c r="P7" i="1" s="1"/>
  <c r="AB7" i="1"/>
  <c r="AC7" i="1" s="1"/>
  <c r="N12" i="1"/>
  <c r="O12" i="1" s="1"/>
  <c r="P12" i="1" s="1"/>
  <c r="AB12" i="1"/>
  <c r="AC12" i="1" s="1"/>
  <c r="N17" i="1"/>
  <c r="O17" i="1" s="1"/>
  <c r="P17" i="1" s="1"/>
  <c r="AB17" i="1"/>
  <c r="N9" i="1"/>
  <c r="O9" i="1" s="1"/>
  <c r="AB9" i="1"/>
  <c r="AC9" i="1" s="1"/>
  <c r="Q16" i="2"/>
  <c r="R16" i="2" s="1"/>
  <c r="S16" i="2" s="1"/>
  <c r="Q6" i="2"/>
  <c r="R6" i="2" s="1"/>
  <c r="S6" i="2" s="1"/>
  <c r="O15" i="2"/>
  <c r="P15" i="2" s="1"/>
  <c r="Q12" i="2"/>
  <c r="R12" i="2" s="1"/>
  <c r="S12" i="2" s="1"/>
  <c r="O17" i="2"/>
  <c r="P17" i="2" s="1"/>
  <c r="K13" i="1"/>
  <c r="M13" i="1" s="1"/>
  <c r="K10" i="1"/>
  <c r="M10" i="1" s="1"/>
  <c r="AA15" i="2" l="1"/>
  <c r="AB15" i="2"/>
  <c r="N11" i="2"/>
  <c r="O11" i="2" s="1"/>
  <c r="P11" i="2" s="1"/>
  <c r="Q11" i="2" s="1"/>
  <c r="R11" i="2" s="1"/>
  <c r="S11" i="2" s="1"/>
  <c r="AA11" i="2"/>
  <c r="AB11" i="2" s="1"/>
  <c r="AC11" i="2" s="1"/>
  <c r="AD11" i="2" s="1"/>
  <c r="AA10" i="2"/>
  <c r="AB10" i="2" s="1"/>
  <c r="L9" i="2"/>
  <c r="M9" i="2" s="1"/>
  <c r="N9" i="2" s="1"/>
  <c r="O9" i="2" s="1"/>
  <c r="P9" i="2" s="1"/>
  <c r="Q9" i="2" s="1"/>
  <c r="R9" i="2" s="1"/>
  <c r="S9" i="2" s="1"/>
  <c r="AC9" i="2"/>
  <c r="AD9" i="2" s="1"/>
  <c r="AE9" i="2" s="1"/>
  <c r="AF9" i="2" s="1"/>
  <c r="AG9" i="2" s="1"/>
  <c r="AA8" i="2"/>
  <c r="AB8" i="2" s="1"/>
  <c r="AC8" i="2" s="1"/>
  <c r="AD8" i="2" s="1"/>
  <c r="AB7" i="2"/>
  <c r="AC7" i="2" s="1"/>
  <c r="AD7" i="2" s="1"/>
  <c r="AE7" i="2" s="1"/>
  <c r="AF7" i="2" s="1"/>
  <c r="AG7" i="2" s="1"/>
  <c r="AD9" i="1"/>
  <c r="AE9" i="1" s="1"/>
  <c r="AD16" i="1"/>
  <c r="AD8" i="1"/>
  <c r="AE8" i="1" s="1"/>
  <c r="AD7" i="1"/>
  <c r="AE7" i="1" s="1"/>
  <c r="AD14" i="1"/>
  <c r="AE14" i="1" s="1"/>
  <c r="AD17" i="1"/>
  <c r="AD15" i="1"/>
  <c r="AE15" i="1" s="1"/>
  <c r="AD12" i="1"/>
  <c r="AE12" i="1" s="1"/>
  <c r="AD11" i="1"/>
  <c r="AE11" i="1" s="1"/>
  <c r="O8" i="1"/>
  <c r="P8" i="1" s="1"/>
  <c r="Q8" i="1" s="1"/>
  <c r="R8" i="1" s="1"/>
  <c r="P9" i="1"/>
  <c r="Q9" i="1" s="1"/>
  <c r="R9" i="1" s="1"/>
  <c r="P11" i="1"/>
  <c r="Q11" i="1" s="1"/>
  <c r="R11" i="1" s="1"/>
  <c r="N13" i="1"/>
  <c r="O13" i="1" s="1"/>
  <c r="P13" i="1" s="1"/>
  <c r="AB13" i="1"/>
  <c r="AC13" i="1" s="1"/>
  <c r="N10" i="1"/>
  <c r="O10" i="1" s="1"/>
  <c r="P10" i="1" s="1"/>
  <c r="AB10" i="1"/>
  <c r="AC10" i="1" s="1"/>
  <c r="Q13" i="2"/>
  <c r="R13" i="2"/>
  <c r="S13" i="2" s="1"/>
  <c r="Q17" i="2"/>
  <c r="R17" i="2" s="1"/>
  <c r="S17" i="2" s="1"/>
  <c r="Q15" i="2"/>
  <c r="R15" i="2" s="1"/>
  <c r="S15" i="2" s="1"/>
  <c r="Q7" i="2"/>
  <c r="R7" i="2" s="1"/>
  <c r="S7" i="2" s="1"/>
  <c r="Q12" i="1"/>
  <c r="R12" i="1" s="1"/>
  <c r="Q14" i="1"/>
  <c r="R14" i="1" s="1"/>
  <c r="Q7" i="1"/>
  <c r="R7" i="1" s="1"/>
  <c r="Q16" i="1"/>
  <c r="R16" i="1" s="1"/>
  <c r="Q17" i="1"/>
  <c r="R17" i="1" s="1"/>
  <c r="Q15" i="1"/>
  <c r="R15" i="1" s="1"/>
  <c r="Q6" i="1"/>
  <c r="R6" i="1" s="1"/>
  <c r="AC15" i="2" l="1"/>
  <c r="AD15" i="2"/>
  <c r="AE15" i="2" s="1"/>
  <c r="AF15" i="2" s="1"/>
  <c r="AG15" i="2" s="1"/>
  <c r="AE11" i="2"/>
  <c r="AF11" i="2" s="1"/>
  <c r="AG11" i="2" s="1"/>
  <c r="AC10" i="2"/>
  <c r="AD10" i="2" s="1"/>
  <c r="AE10" i="2" s="1"/>
  <c r="AF10" i="2" s="1"/>
  <c r="AG10" i="2" s="1"/>
  <c r="AE8" i="2"/>
  <c r="AF8" i="2"/>
  <c r="AG8" i="2" s="1"/>
  <c r="AF15" i="1"/>
  <c r="AG15" i="1" s="1"/>
  <c r="AF14" i="1"/>
  <c r="AG14" i="1" s="1"/>
  <c r="AF12" i="1"/>
  <c r="AG12" i="1"/>
  <c r="AF11" i="1"/>
  <c r="AG11" i="1"/>
  <c r="AF9" i="1"/>
  <c r="AG9" i="1" s="1"/>
  <c r="AF8" i="1"/>
  <c r="AG8" i="1" s="1"/>
  <c r="AF7" i="1"/>
  <c r="AG7" i="1" s="1"/>
  <c r="AD10" i="1"/>
  <c r="AE10" i="1" s="1"/>
  <c r="AD6" i="1"/>
  <c r="AE6" i="1" s="1"/>
  <c r="AD13" i="1"/>
  <c r="AE13" i="1" s="1"/>
  <c r="S7" i="1"/>
  <c r="T7" i="1" s="1"/>
  <c r="S14" i="1"/>
  <c r="T14" i="1" s="1"/>
  <c r="S9" i="1"/>
  <c r="T9" i="1" s="1"/>
  <c r="S17" i="1"/>
  <c r="T17" i="1" s="1"/>
  <c r="S8" i="1"/>
  <c r="T8" i="1" s="1"/>
  <c r="S15" i="1"/>
  <c r="T15" i="1" s="1"/>
  <c r="S12" i="1"/>
  <c r="T12" i="1" s="1"/>
  <c r="Q13" i="1"/>
  <c r="R13" i="1" s="1"/>
  <c r="S11" i="1"/>
  <c r="T11" i="1" s="1"/>
  <c r="Q10" i="1"/>
  <c r="R10" i="1" s="1"/>
  <c r="S16" i="1"/>
  <c r="T16" i="1" s="1"/>
  <c r="S6" i="1"/>
  <c r="T6" i="1" s="1"/>
  <c r="AF13" i="1" l="1"/>
  <c r="AG13" i="1" s="1"/>
  <c r="AF10" i="1"/>
  <c r="AG10" i="1" s="1"/>
  <c r="AH17" i="1"/>
  <c r="AJ17" i="1" s="1"/>
  <c r="AH12" i="1"/>
  <c r="AI12" i="1" s="1"/>
  <c r="AH8" i="1"/>
  <c r="AI8" i="1" s="1"/>
  <c r="AH16" i="1"/>
  <c r="AJ16" i="1" s="1"/>
  <c r="AH15" i="1"/>
  <c r="AH9" i="1"/>
  <c r="AH14" i="1"/>
  <c r="AH7" i="1"/>
  <c r="AI7" i="1" s="1"/>
  <c r="AH11" i="1"/>
  <c r="AI11" i="1" s="1"/>
  <c r="AJ11" i="1" s="1"/>
  <c r="AF6" i="1"/>
  <c r="AG6" i="1" s="1"/>
  <c r="U11" i="1"/>
  <c r="V11" i="1" s="1"/>
  <c r="W11" i="1" s="1"/>
  <c r="S13" i="1"/>
  <c r="T13" i="1" s="1"/>
  <c r="U12" i="1"/>
  <c r="V12" i="1" s="1"/>
  <c r="W12" i="1" s="1"/>
  <c r="U15" i="1"/>
  <c r="V15" i="1" s="1"/>
  <c r="W15" i="1" s="1"/>
  <c r="U7" i="1"/>
  <c r="V7" i="1" s="1"/>
  <c r="W7" i="1" s="1"/>
  <c r="S10" i="1"/>
  <c r="T10" i="1" s="1"/>
  <c r="U17" i="1"/>
  <c r="V17" i="1" s="1"/>
  <c r="W17" i="1" s="1"/>
  <c r="U14" i="1"/>
  <c r="V14" i="1" s="1"/>
  <c r="W14" i="1" s="1"/>
  <c r="U8" i="1"/>
  <c r="V8" i="1" s="1"/>
  <c r="W8" i="1" s="1"/>
  <c r="U16" i="1"/>
  <c r="V16" i="1" s="1"/>
  <c r="W16" i="1" s="1"/>
  <c r="U9" i="1"/>
  <c r="V9" i="1" s="1"/>
  <c r="W9" i="1" s="1"/>
  <c r="U6" i="1"/>
  <c r="V6" i="1" s="1"/>
  <c r="W6" i="1" s="1"/>
  <c r="AI15" i="1" l="1"/>
  <c r="AJ15" i="1" s="1"/>
  <c r="AI14" i="1"/>
  <c r="AJ14" i="1" s="1"/>
  <c r="AJ12" i="1"/>
  <c r="AI9" i="1"/>
  <c r="AJ9" i="1" s="1"/>
  <c r="AJ8" i="1"/>
  <c r="AJ7" i="1"/>
  <c r="AH13" i="1"/>
  <c r="AI13" i="1" s="1"/>
  <c r="AH10" i="1"/>
  <c r="AI10" i="1" s="1"/>
  <c r="AH6" i="1"/>
  <c r="AI6" i="1" s="1"/>
  <c r="AJ6" i="1" s="1"/>
  <c r="U13" i="1"/>
  <c r="V13" i="1" s="1"/>
  <c r="W13" i="1" s="1"/>
  <c r="U10" i="1"/>
  <c r="V10" i="1" s="1"/>
  <c r="W10" i="1" s="1"/>
  <c r="AJ13" i="1" l="1"/>
  <c r="AJ10" i="1"/>
</calcChain>
</file>

<file path=xl/sharedStrings.xml><?xml version="1.0" encoding="utf-8"?>
<sst xmlns="http://schemas.openxmlformats.org/spreadsheetml/2006/main" count="58" uniqueCount="43">
  <si>
    <t>e</t>
  </si>
  <si>
    <t>x</t>
  </si>
  <si>
    <t>avg(x)</t>
  </si>
  <si>
    <t>m</t>
  </si>
  <si>
    <t>Factor XP</t>
  </si>
  <si>
    <t>Factor M</t>
  </si>
  <si>
    <t>P(e, x, avg(x), m)</t>
  </si>
  <si>
    <t>Factor AVG</t>
  </si>
  <si>
    <t>r</t>
  </si>
  <si>
    <t>p(e,r,x,avg(x))</t>
  </si>
  <si>
    <t>numerador</t>
  </si>
  <si>
    <t>denominador</t>
  </si>
  <si>
    <t>c</t>
  </si>
  <si>
    <t>días</t>
  </si>
  <si>
    <t>d(c,r,x,avg(x))</t>
  </si>
  <si>
    <t>Factor e</t>
  </si>
  <si>
    <t>Factor x</t>
  </si>
  <si>
    <r>
      <t>d(m, c, x, avg(x))</t>
    </r>
    <r>
      <rPr>
        <sz val="12"/>
        <color theme="1"/>
        <rFont val="Adobe Garamond Pro"/>
        <family val="1"/>
      </rPr>
      <t xml:space="preserve"> =</t>
    </r>
  </si>
  <si>
    <r>
      <t>d</t>
    </r>
    <r>
      <rPr>
        <sz val="13"/>
        <color theme="1"/>
        <rFont val="Adobe Garamond Pro"/>
        <family val="1"/>
      </rPr>
      <t>(</t>
    </r>
    <r>
      <rPr>
        <b/>
        <sz val="13"/>
        <color theme="1"/>
        <rFont val="Adobe Garamond Pro"/>
        <family val="1"/>
      </rPr>
      <t>r</t>
    </r>
    <r>
      <rPr>
        <sz val="13"/>
        <color theme="1"/>
        <rFont val="Adobe Garamond Pro"/>
        <family val="1"/>
      </rPr>
      <t>,</t>
    </r>
    <r>
      <rPr>
        <b/>
        <sz val="13"/>
        <color theme="1"/>
        <rFont val="Adobe Garamond Pro"/>
        <family val="1"/>
      </rPr>
      <t xml:space="preserve"> c</t>
    </r>
    <r>
      <rPr>
        <sz val="13"/>
        <color theme="1"/>
        <rFont val="Adobe Garamond Pro"/>
        <family val="1"/>
      </rPr>
      <t>,</t>
    </r>
    <r>
      <rPr>
        <b/>
        <sz val="13"/>
        <color theme="1"/>
        <rFont val="Adobe Garamond Pro"/>
        <family val="1"/>
      </rPr>
      <t xml:space="preserve"> x</t>
    </r>
    <r>
      <rPr>
        <sz val="13"/>
        <color theme="1"/>
        <rFont val="Adobe Garamond Pro"/>
        <family val="1"/>
      </rPr>
      <t>,</t>
    </r>
    <r>
      <rPr>
        <b/>
        <sz val="13"/>
        <color theme="1"/>
        <rFont val="Adobe Garamond Pro"/>
        <family val="1"/>
      </rPr>
      <t xml:space="preserve"> avg</t>
    </r>
    <r>
      <rPr>
        <sz val="13"/>
        <color theme="1"/>
        <rFont val="Adobe Garamond Pro"/>
        <family val="1"/>
      </rPr>
      <t>(</t>
    </r>
    <r>
      <rPr>
        <b/>
        <sz val="13"/>
        <color theme="1"/>
        <rFont val="Adobe Garamond Pro"/>
        <family val="1"/>
      </rPr>
      <t>x</t>
    </r>
    <r>
      <rPr>
        <sz val="13"/>
        <color theme="1"/>
        <rFont val="Adobe Garamond Pro"/>
        <family val="1"/>
      </rPr>
      <t>)) =</t>
    </r>
    <r>
      <rPr>
        <b/>
        <sz val="13"/>
        <color rgb="FF000000"/>
        <rFont val="Adobe Garamond Pro"/>
        <family val="1"/>
      </rPr>
      <t xml:space="preserve"> </t>
    </r>
  </si>
  <si>
    <t>d(m, c, x, avg(x))</t>
  </si>
  <si>
    <t>Numerador</t>
  </si>
  <si>
    <t>Denominador</t>
  </si>
  <si>
    <t>Factor caballos</t>
  </si>
  <si>
    <t>sems.</t>
  </si>
  <si>
    <t>horas</t>
  </si>
  <si>
    <t>mins</t>
  </si>
  <si>
    <t>años</t>
  </si>
  <si>
    <r>
      <t>p</t>
    </r>
    <r>
      <rPr>
        <sz val="12"/>
        <color rgb="FF000000"/>
        <rFont val="Adobe Garamond Pro"/>
        <family val="1"/>
      </rPr>
      <t>(</t>
    </r>
    <r>
      <rPr>
        <b/>
        <sz val="12"/>
        <color rgb="FF000000"/>
        <rFont val="Adobe Garamond Pro"/>
        <family val="1"/>
      </rPr>
      <t>e</t>
    </r>
    <r>
      <rPr>
        <sz val="12"/>
        <color rgb="FF000000"/>
        <rFont val="Adobe Garamond Pro"/>
        <family val="1"/>
      </rPr>
      <t xml:space="preserve">, </t>
    </r>
    <r>
      <rPr>
        <b/>
        <sz val="12"/>
        <color rgb="FF000000"/>
        <rFont val="Adobe Garamond Pro"/>
        <family val="1"/>
      </rPr>
      <t>x</t>
    </r>
    <r>
      <rPr>
        <sz val="12"/>
        <color rgb="FF000000"/>
        <rFont val="Adobe Garamond Pro"/>
        <family val="1"/>
      </rPr>
      <t xml:space="preserve">, </t>
    </r>
    <r>
      <rPr>
        <b/>
        <sz val="12"/>
        <color rgb="FF000000"/>
        <rFont val="Adobe Garamond Pro"/>
        <family val="1"/>
      </rPr>
      <t>avg</t>
    </r>
    <r>
      <rPr>
        <sz val="12"/>
        <color rgb="FF000000"/>
        <rFont val="Adobe Garamond Pro"/>
        <family val="1"/>
      </rPr>
      <t>(</t>
    </r>
    <r>
      <rPr>
        <b/>
        <sz val="12"/>
        <color rgb="FF000000"/>
        <rFont val="Adobe Garamond Pro"/>
        <family val="1"/>
      </rPr>
      <t>x</t>
    </r>
    <r>
      <rPr>
        <sz val="12"/>
        <color rgb="FF000000"/>
        <rFont val="Adobe Garamond Pro"/>
        <family val="1"/>
      </rPr>
      <t xml:space="preserve">), </t>
    </r>
    <r>
      <rPr>
        <b/>
        <sz val="12"/>
        <color rgb="FF000000"/>
        <rFont val="Adobe Garamond Pro"/>
        <family val="1"/>
      </rPr>
      <t>m</t>
    </r>
    <r>
      <rPr>
        <sz val="12"/>
        <color rgb="FF000000"/>
        <rFont val="Adobe Garamond Pro"/>
        <family val="1"/>
      </rPr>
      <t xml:space="preserve">) = </t>
    </r>
  </si>
  <si>
    <t>Factor avg(x)</t>
  </si>
  <si>
    <t>Factor e.c</t>
  </si>
  <si>
    <t>Duración y probabilidades de expedición de montes de recursos</t>
  </si>
  <si>
    <t>Duración y probabilidades de expedición de ruinas antiguas</t>
  </si>
  <si>
    <r>
      <t>p</t>
    </r>
    <r>
      <rPr>
        <sz val="12"/>
        <color rgb="FF000000"/>
        <rFont val="Adobe Garamond Pro"/>
        <family val="1"/>
      </rPr>
      <t>(</t>
    </r>
    <r>
      <rPr>
        <b/>
        <sz val="12"/>
        <color rgb="FF000000"/>
        <rFont val="Adobe Garamond Pro"/>
        <family val="1"/>
      </rPr>
      <t>e</t>
    </r>
    <r>
      <rPr>
        <sz val="12"/>
        <color rgb="FF000000"/>
        <rFont val="Adobe Garamond Pro"/>
        <family val="1"/>
      </rPr>
      <t xml:space="preserve">, </t>
    </r>
    <r>
      <rPr>
        <b/>
        <sz val="12"/>
        <color rgb="FF000000"/>
        <rFont val="Adobe Garamond Pro"/>
        <family val="1"/>
      </rPr>
      <t>r</t>
    </r>
    <r>
      <rPr>
        <sz val="12"/>
        <color rgb="FF000000"/>
        <rFont val="Adobe Garamond Pro"/>
        <family val="1"/>
      </rPr>
      <t>,</t>
    </r>
    <r>
      <rPr>
        <b/>
        <sz val="12"/>
        <color rgb="FF000000"/>
        <rFont val="Adobe Garamond Pro"/>
        <family val="1"/>
      </rPr>
      <t xml:space="preserve"> x</t>
    </r>
    <r>
      <rPr>
        <sz val="12"/>
        <color rgb="FF000000"/>
        <rFont val="Adobe Garamond Pro"/>
        <family val="1"/>
      </rPr>
      <t xml:space="preserve">, </t>
    </r>
    <r>
      <rPr>
        <b/>
        <sz val="12"/>
        <color rgb="FF000000"/>
        <rFont val="Adobe Garamond Pro"/>
        <family val="1"/>
      </rPr>
      <t>avg</t>
    </r>
    <r>
      <rPr>
        <sz val="12"/>
        <color rgb="FF000000"/>
        <rFont val="Adobe Garamond Pro"/>
        <family val="1"/>
      </rPr>
      <t>(</t>
    </r>
    <r>
      <rPr>
        <b/>
        <sz val="12"/>
        <color rgb="FF000000"/>
        <rFont val="Adobe Garamond Pro"/>
        <family val="1"/>
      </rPr>
      <t>x</t>
    </r>
    <r>
      <rPr>
        <sz val="12"/>
        <color rgb="FF000000"/>
        <rFont val="Adobe Garamond Pro"/>
        <family val="1"/>
      </rPr>
      <t xml:space="preserve">)) = </t>
    </r>
  </si>
  <si>
    <t>Factor r</t>
  </si>
  <si>
    <t>días reales</t>
  </si>
  <si>
    <t>segs reales</t>
  </si>
  <si>
    <t>mins reales</t>
  </si>
  <si>
    <t>hs. reales</t>
  </si>
  <si>
    <t>Segs reales t</t>
  </si>
  <si>
    <t>Botín</t>
  </si>
  <si>
    <t>x ( e )</t>
  </si>
  <si>
    <t>c ( e )</t>
  </si>
  <si>
    <t>Factor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</si>
</sst>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dobe Garamond Pro"/>
      <family val="1"/>
    </font>
    <font>
      <sz val="12"/>
      <color theme="1"/>
      <name val="Adobe Garamond Pro"/>
      <family val="1"/>
    </font>
    <font>
      <b/>
      <sz val="12"/>
      <color rgb="FF000000"/>
      <name val="Adobe Garamond Pro"/>
      <family val="1"/>
    </font>
    <font>
      <b/>
      <sz val="13"/>
      <color theme="1"/>
      <name val="Adobe Garamond Pro"/>
      <family val="1"/>
    </font>
    <font>
      <sz val="13"/>
      <color theme="1"/>
      <name val="Adobe Garamond Pro"/>
      <family val="1"/>
    </font>
    <font>
      <b/>
      <sz val="13"/>
      <color rgb="FF000000"/>
      <name val="Adobe Garamond Pro"/>
      <family val="1"/>
    </font>
    <font>
      <b/>
      <sz val="12"/>
      <color theme="1"/>
      <name val="Calibri"/>
      <family val="2"/>
      <scheme val="minor"/>
    </font>
    <font>
      <sz val="12"/>
      <color rgb="FF000000"/>
      <name val="Adobe Garamond Pro"/>
      <family val="1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/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/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0" xfId="0" applyFill="1" applyBorder="1"/>
    <xf numFmtId="0" fontId="1" fillId="0" borderId="1" xfId="0" applyFont="1" applyBorder="1"/>
    <xf numFmtId="0" fontId="5" fillId="2" borderId="3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8" fillId="3" borderId="9" xfId="0" applyFont="1" applyFill="1" applyBorder="1" applyAlignment="1">
      <alignment vertic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1" xfId="0" applyFill="1" applyBorder="1"/>
    <xf numFmtId="165" fontId="1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2" borderId="0" xfId="0" applyFont="1" applyFill="1"/>
    <xf numFmtId="165" fontId="1" fillId="0" borderId="7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38100</xdr:rowOff>
    </xdr:from>
    <xdr:to>
      <xdr:col>8</xdr:col>
      <xdr:colOff>368300</xdr:colOff>
      <xdr:row>3</xdr:row>
      <xdr:rowOff>225661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9900"/>
          <a:ext cx="1644650" cy="51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0</xdr:colOff>
      <xdr:row>12</xdr:row>
      <xdr:rowOff>139700</xdr:rowOff>
    </xdr:from>
    <xdr:ext cx="184731" cy="264560"/>
    <xdr:sp macro="" textlink="">
      <xdr:nvSpPr>
        <xdr:cNvPr id="3" name="TextBox 2"/>
        <xdr:cNvSpPr txBox="1"/>
      </xdr:nvSpPr>
      <xdr:spPr>
        <a:xfrm>
          <a:off x="6305550" y="2273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6350</xdr:colOff>
      <xdr:row>1</xdr:row>
      <xdr:rowOff>0</xdr:rowOff>
    </xdr:from>
    <xdr:ext cx="7867650" cy="819151"/>
    <xdr:sp macro="" textlink="">
      <xdr:nvSpPr>
        <xdr:cNvPr id="4" name="TextBox 3"/>
        <xdr:cNvSpPr txBox="1"/>
      </xdr:nvSpPr>
      <xdr:spPr>
        <a:xfrm>
          <a:off x="8083550" y="184150"/>
          <a:ext cx="7867650" cy="819151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Referencias:</a:t>
          </a: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Nro. de expedicionarios/as,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Nro. de caballos enviados, 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Mayor experiencia de expedicionarios/as,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= Promedio de experiencias de expedicionarios</a:t>
          </a:r>
          <a:r>
            <a:rPr lang="en-US"/>
            <a:t> /as,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Cantidad de montes ya descubiertos.</a:t>
          </a: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d(m,c,x,avg(x))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Duración de expedición en función de variables anteriores.  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p(e,x,avg(x),m)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Probabilidad de éxito de expedición.</a:t>
          </a:r>
        </a:p>
        <a:p>
          <a:endParaRPr lang="en-US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25400</xdr:colOff>
      <xdr:row>2</xdr:row>
      <xdr:rowOff>273050</xdr:rowOff>
    </xdr:from>
    <xdr:to>
      <xdr:col>18</xdr:col>
      <xdr:colOff>146050</xdr:colOff>
      <xdr:row>3</xdr:row>
      <xdr:rowOff>266700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654050"/>
          <a:ext cx="405765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102997</xdr:colOff>
      <xdr:row>2</xdr:row>
      <xdr:rowOff>50800</xdr:rowOff>
    </xdr:from>
    <xdr:to>
      <xdr:col>32</xdr:col>
      <xdr:colOff>419100</xdr:colOff>
      <xdr:row>3</xdr:row>
      <xdr:rowOff>100053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1947" y="419100"/>
          <a:ext cx="3186303" cy="373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400050</xdr:colOff>
      <xdr:row>2</xdr:row>
      <xdr:rowOff>31750</xdr:rowOff>
    </xdr:from>
    <xdr:to>
      <xdr:col>8</xdr:col>
      <xdr:colOff>234950</xdr:colOff>
      <xdr:row>3</xdr:row>
      <xdr:rowOff>212542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950" y="400050"/>
          <a:ext cx="1809750" cy="504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387350</xdr:colOff>
      <xdr:row>3</xdr:row>
      <xdr:rowOff>69850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150"/>
          <a:ext cx="16065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9"/>
  <sheetViews>
    <sheetView workbookViewId="0">
      <selection activeCell="X19" sqref="X19"/>
    </sheetView>
  </sheetViews>
  <sheetFormatPr defaultRowHeight="14.5" x14ac:dyDescent="0.35"/>
  <cols>
    <col min="1" max="1" width="2.26953125" customWidth="1"/>
    <col min="2" max="2" width="2.81640625" bestFit="1" customWidth="1"/>
    <col min="3" max="3" width="2.81640625" customWidth="1"/>
    <col min="4" max="5" width="5.81640625" bestFit="1" customWidth="1"/>
    <col min="6" max="6" width="2.81640625" bestFit="1" customWidth="1"/>
    <col min="8" max="8" width="10.6328125" customWidth="1"/>
    <col min="9" max="9" width="13.36328125" bestFit="1" customWidth="1"/>
    <col min="10" max="10" width="8.26953125" bestFit="1" customWidth="1"/>
    <col min="11" max="11" width="10.453125" bestFit="1" customWidth="1"/>
    <col min="12" max="12" width="12.36328125" bestFit="1" customWidth="1"/>
    <col min="13" max="13" width="14.81640625" customWidth="1"/>
    <col min="14" max="14" width="7.90625" hidden="1" customWidth="1"/>
    <col min="15" max="15" width="4.81640625" customWidth="1"/>
    <col min="16" max="16" width="8.26953125" hidden="1" customWidth="1"/>
    <col min="17" max="17" width="5.6328125" bestFit="1" customWidth="1"/>
    <col min="18" max="18" width="7.26953125" hidden="1" customWidth="1"/>
    <col min="19" max="19" width="4.1796875" bestFit="1" customWidth="1"/>
    <col min="20" max="20" width="8.26953125" hidden="1" customWidth="1"/>
    <col min="21" max="21" width="5.54296875" bestFit="1" customWidth="1"/>
    <col min="22" max="22" width="8.26953125" hidden="1" customWidth="1"/>
    <col min="23" max="23" width="4.81640625" style="4" bestFit="1" customWidth="1"/>
    <col min="24" max="24" width="8.90625" bestFit="1" customWidth="1"/>
    <col min="25" max="25" width="8.90625" customWidth="1"/>
    <col min="26" max="26" width="11.54296875" bestFit="1" customWidth="1"/>
    <col min="27" max="27" width="22.36328125" customWidth="1"/>
    <col min="28" max="28" width="12.26953125" bestFit="1" customWidth="1"/>
    <col min="29" max="29" width="9.26953125" hidden="1" customWidth="1"/>
    <col min="30" max="30" width="9.6328125" bestFit="1" customWidth="1"/>
    <col min="31" max="31" width="7.26953125" hidden="1" customWidth="1"/>
    <col min="33" max="33" width="0" hidden="1" customWidth="1"/>
    <col min="34" max="34" width="10.26953125" bestFit="1" customWidth="1"/>
    <col min="35" max="35" width="10.26953125" hidden="1" customWidth="1"/>
    <col min="36" max="36" width="9.81640625" bestFit="1" customWidth="1"/>
  </cols>
  <sheetData>
    <row r="2" spans="2:36" ht="15.5" customHeight="1" x14ac:dyDescent="0.35">
      <c r="B2" s="22"/>
      <c r="C2" s="27" t="s">
        <v>30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  <c r="T2" s="23"/>
      <c r="U2" s="19"/>
      <c r="V2" s="19"/>
      <c r="W2" s="33"/>
    </row>
    <row r="3" spans="2:36" ht="25.5" customHeight="1" x14ac:dyDescent="0.45">
      <c r="B3" s="12"/>
      <c r="C3" s="14" t="s">
        <v>17</v>
      </c>
      <c r="D3" s="14"/>
      <c r="E3" s="13"/>
      <c r="F3" s="13"/>
      <c r="G3" s="13"/>
      <c r="H3" s="13"/>
      <c r="I3" s="13"/>
      <c r="J3" s="31" t="s">
        <v>27</v>
      </c>
      <c r="K3" s="13"/>
      <c r="L3" s="13"/>
      <c r="M3" s="13"/>
      <c r="N3" s="18"/>
      <c r="O3" s="18"/>
      <c r="P3" s="18"/>
      <c r="Q3" s="18"/>
      <c r="R3" s="18"/>
      <c r="S3" s="34"/>
      <c r="T3" s="18"/>
      <c r="U3" s="19"/>
      <c r="V3" s="19"/>
      <c r="W3" s="33"/>
    </row>
    <row r="4" spans="2:36" ht="23.5" customHeight="1" x14ac:dyDescent="0.3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7"/>
      <c r="T4" s="16"/>
      <c r="U4" s="19"/>
      <c r="V4" s="19"/>
      <c r="W4" s="33"/>
    </row>
    <row r="5" spans="2:36" x14ac:dyDescent="0.35">
      <c r="B5" s="1" t="s">
        <v>0</v>
      </c>
      <c r="C5" s="1" t="s">
        <v>12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7</v>
      </c>
      <c r="I5" s="1" t="s">
        <v>22</v>
      </c>
      <c r="J5" s="1" t="s">
        <v>5</v>
      </c>
      <c r="K5" s="25" t="s">
        <v>20</v>
      </c>
      <c r="L5" s="25" t="s">
        <v>21</v>
      </c>
      <c r="M5" s="25" t="s">
        <v>19</v>
      </c>
      <c r="N5" s="25"/>
      <c r="O5" s="25" t="s">
        <v>26</v>
      </c>
      <c r="P5" s="25"/>
      <c r="Q5" s="5" t="s">
        <v>23</v>
      </c>
      <c r="R5" s="5"/>
      <c r="S5" s="5" t="s">
        <v>13</v>
      </c>
      <c r="T5" s="5"/>
      <c r="U5" s="5" t="s">
        <v>24</v>
      </c>
      <c r="V5" s="6"/>
      <c r="W5" s="25" t="s">
        <v>25</v>
      </c>
      <c r="X5" s="25" t="s">
        <v>29</v>
      </c>
      <c r="Y5" s="25" t="s">
        <v>16</v>
      </c>
      <c r="Z5" s="20" t="s">
        <v>28</v>
      </c>
      <c r="AA5" s="1" t="s">
        <v>6</v>
      </c>
      <c r="AB5" s="46" t="s">
        <v>38</v>
      </c>
      <c r="AD5" s="20" t="s">
        <v>34</v>
      </c>
      <c r="AF5" s="25" t="s">
        <v>37</v>
      </c>
      <c r="AH5" s="25" t="s">
        <v>36</v>
      </c>
      <c r="AI5" s="25"/>
      <c r="AJ5" s="46" t="s">
        <v>35</v>
      </c>
    </row>
    <row r="6" spans="2:36" x14ac:dyDescent="0.35">
      <c r="B6" s="2">
        <v>1</v>
      </c>
      <c r="C6" s="2">
        <v>1</v>
      </c>
      <c r="D6" s="2">
        <v>0</v>
      </c>
      <c r="E6" s="2">
        <v>0</v>
      </c>
      <c r="F6" s="2">
        <v>0</v>
      </c>
      <c r="G6" s="42">
        <f>D6/2</f>
        <v>0</v>
      </c>
      <c r="H6" s="42">
        <f>E6/5</f>
        <v>0</v>
      </c>
      <c r="I6" s="3">
        <f>2*C6+1</f>
        <v>3</v>
      </c>
      <c r="J6" s="3">
        <f>F6+1</f>
        <v>1</v>
      </c>
      <c r="K6" s="8">
        <f>POWER(2,J6)+2</f>
        <v>4</v>
      </c>
      <c r="L6" s="10">
        <f>I6+G6+H6</f>
        <v>3</v>
      </c>
      <c r="M6" s="36">
        <f>6+(K6/L6)</f>
        <v>7.333333333333333</v>
      </c>
      <c r="N6" s="10">
        <f>M6/(24*7*52)</f>
        <v>8.3943833943833938E-4</v>
      </c>
      <c r="O6" s="37">
        <f>ROUNDDOWN(N6,0)</f>
        <v>0</v>
      </c>
      <c r="P6" s="38">
        <f>(N6-O6)*52</f>
        <v>4.3650793650793648E-2</v>
      </c>
      <c r="Q6" s="39">
        <f>ROUNDDOWN(P6,0)</f>
        <v>0</v>
      </c>
      <c r="R6" s="38">
        <f>(P6-Q6)*7</f>
        <v>0.30555555555555552</v>
      </c>
      <c r="S6" s="39">
        <f>ROUNDDOWN(R6,0)</f>
        <v>0</v>
      </c>
      <c r="T6" s="38">
        <f>(R6-S6)*24</f>
        <v>7.3333333333333321</v>
      </c>
      <c r="U6" s="40">
        <f>ROUNDDOWN(T6,0)</f>
        <v>7</v>
      </c>
      <c r="V6" s="41">
        <f>(T6-U6)*60</f>
        <v>19.999999999999929</v>
      </c>
      <c r="W6" s="40">
        <f>ROUNDDOWN(V6,0)</f>
        <v>19</v>
      </c>
      <c r="X6" s="10">
        <f>B6/(B6+F6+1)</f>
        <v>0.5</v>
      </c>
      <c r="Y6" s="10">
        <f>((7/10)-((7*B6)/(10*B6+10)))*((-1/(D6+1))+1)</f>
        <v>0</v>
      </c>
      <c r="Z6" s="10">
        <f>((3/10)-((3*B6)/(10*B6+10)))*((-1/(E6+1))+1)</f>
        <v>0</v>
      </c>
      <c r="AA6" s="45">
        <f>X6+Y6+Z6</f>
        <v>0.5</v>
      </c>
      <c r="AB6" s="49">
        <f>M6*1.79</f>
        <v>13.126666666666667</v>
      </c>
      <c r="AC6" s="26">
        <f>AB6/(24*60*60)</f>
        <v>1.5192901234567901E-4</v>
      </c>
      <c r="AD6" s="47">
        <f>ROUNDDOWN(AC6,0)</f>
        <v>0</v>
      </c>
      <c r="AE6" s="48">
        <f>(AC6-AD6)*24</f>
        <v>3.6462962962962959E-3</v>
      </c>
      <c r="AF6" s="47">
        <f>ROUNDDOWN(AE6,0)</f>
        <v>0</v>
      </c>
      <c r="AG6" s="26">
        <f>(AE6-AF6)*60</f>
        <v>0.21877777777777777</v>
      </c>
      <c r="AH6" s="47">
        <f>ROUNDDOWN(AG6,0)</f>
        <v>0</v>
      </c>
      <c r="AI6" s="49">
        <f>(AG6-AH6)*60</f>
        <v>13.126666666666665</v>
      </c>
      <c r="AJ6" s="47">
        <f>ROUNDDOWN(AI6,0)</f>
        <v>13</v>
      </c>
    </row>
    <row r="7" spans="2:36" x14ac:dyDescent="0.35">
      <c r="B7" s="2">
        <v>2</v>
      </c>
      <c r="C7" s="2">
        <v>1</v>
      </c>
      <c r="D7" s="2">
        <v>2</v>
      </c>
      <c r="E7" s="2">
        <v>1</v>
      </c>
      <c r="F7" s="2">
        <v>0</v>
      </c>
      <c r="G7" s="42">
        <f t="shared" ref="G7:G17" si="0">D7/2</f>
        <v>1</v>
      </c>
      <c r="H7" s="42">
        <f t="shared" ref="H7:H17" si="1">E7/5</f>
        <v>0.2</v>
      </c>
      <c r="I7" s="3">
        <f t="shared" ref="I7:I17" si="2">2*C7+1</f>
        <v>3</v>
      </c>
      <c r="J7" s="3">
        <f t="shared" ref="J7:J17" si="3">F7+1</f>
        <v>1</v>
      </c>
      <c r="K7" s="8">
        <f t="shared" ref="K7:K17" si="4">POWER(2,J7)+2</f>
        <v>4</v>
      </c>
      <c r="L7" s="10">
        <f t="shared" ref="L7:L17" si="5">I7+G7+H7</f>
        <v>4.2</v>
      </c>
      <c r="M7" s="36">
        <f t="shared" ref="M7:M17" si="6">6+(K7/L7)</f>
        <v>6.9523809523809526</v>
      </c>
      <c r="N7" s="8">
        <f t="shared" ref="N7:N17" si="7">M7/(24*7*52)</f>
        <v>7.9583115297401019E-4</v>
      </c>
      <c r="O7" s="37">
        <f t="shared" ref="O7:O17" si="8">ROUNDDOWN(N7,0)</f>
        <v>0</v>
      </c>
      <c r="P7" s="38">
        <f t="shared" ref="P7:P17" si="9">(N7-O7)*52</f>
        <v>4.1383219954648533E-2</v>
      </c>
      <c r="Q7" s="39">
        <f t="shared" ref="Q7:Q17" si="10">ROUNDDOWN(P7,0)</f>
        <v>0</v>
      </c>
      <c r="R7" s="38">
        <f t="shared" ref="R7:R17" si="11">(P7-Q7)*7</f>
        <v>0.28968253968253971</v>
      </c>
      <c r="S7" s="39">
        <f t="shared" ref="S7:S17" si="12">ROUNDDOWN(R7,0)</f>
        <v>0</v>
      </c>
      <c r="T7" s="38">
        <f t="shared" ref="T7:T17" si="13">(R7-S7)*24</f>
        <v>6.9523809523809526</v>
      </c>
      <c r="U7" s="39">
        <f t="shared" ref="U7:U17" si="14">ROUNDDOWN(T7,0)</f>
        <v>6</v>
      </c>
      <c r="V7" s="38">
        <f t="shared" ref="V7:V17" si="15">(T7-U7)*60</f>
        <v>57.142857142857153</v>
      </c>
      <c r="W7" s="39">
        <f t="shared" ref="W7:W17" si="16">ROUNDDOWN(V7,0)</f>
        <v>57</v>
      </c>
      <c r="X7" s="10">
        <f t="shared" ref="X7:X17" si="17">B7/(B7+F7+1)</f>
        <v>0.66666666666666663</v>
      </c>
      <c r="Y7" s="10">
        <f t="shared" ref="Y7:Y17" si="18">((7/10)-((7*B7)/(10*B7+10)))*((-1/(D7+1))+1)</f>
        <v>0.15555555555555553</v>
      </c>
      <c r="Z7" s="10">
        <f t="shared" ref="Z7:Z17" si="19">((3/10)-((3*B7)/(10*B7+10)))*((-1/(E7+1))+1)</f>
        <v>4.9999999999999989E-2</v>
      </c>
      <c r="AA7" s="45">
        <f t="shared" ref="AA7:AA17" si="20">X7+Y7+Z7</f>
        <v>0.87222222222222223</v>
      </c>
      <c r="AB7" s="49">
        <f t="shared" ref="AB7:AB17" si="21">M7*1.79</f>
        <v>12.444761904761906</v>
      </c>
      <c r="AC7" s="26">
        <f t="shared" ref="AC7:AC17" si="22">AB7/(24*60*60)</f>
        <v>1.4403659611992946E-4</v>
      </c>
      <c r="AD7" s="47">
        <f t="shared" ref="AD7:AD17" si="23">ROUNDDOWN(AC7,0)</f>
        <v>0</v>
      </c>
      <c r="AE7" s="48">
        <f t="shared" ref="AE7:AE17" si="24">(AC7-AD7)*24</f>
        <v>3.4568783068783071E-3</v>
      </c>
      <c r="AF7" s="47">
        <f t="shared" ref="AF7:AF17" si="25">ROUNDDOWN(AE7,0)</f>
        <v>0</v>
      </c>
      <c r="AG7" s="26">
        <f t="shared" ref="AG7:AG17" si="26">(AE7-AF7)*60</f>
        <v>0.20741269841269844</v>
      </c>
      <c r="AH7" s="47">
        <f t="shared" ref="AH7:AH17" si="27">ROUNDDOWN(AG7,0)</f>
        <v>0</v>
      </c>
      <c r="AI7" s="49">
        <f t="shared" ref="AI7:AI17" si="28">(AG7-AH7)*60</f>
        <v>12.444761904761906</v>
      </c>
      <c r="AJ7" s="47">
        <f t="shared" ref="AJ7:AJ17" si="29">ROUNDDOWN(AI7,0)</f>
        <v>12</v>
      </c>
    </row>
    <row r="8" spans="2:36" x14ac:dyDescent="0.35">
      <c r="B8" s="2">
        <v>3</v>
      </c>
      <c r="C8" s="2">
        <v>2</v>
      </c>
      <c r="D8" s="2">
        <v>0</v>
      </c>
      <c r="E8" s="2">
        <v>0</v>
      </c>
      <c r="F8" s="2">
        <v>3</v>
      </c>
      <c r="G8" s="42">
        <f t="shared" si="0"/>
        <v>0</v>
      </c>
      <c r="H8" s="42">
        <f t="shared" si="1"/>
        <v>0</v>
      </c>
      <c r="I8" s="3">
        <f t="shared" si="2"/>
        <v>5</v>
      </c>
      <c r="J8" s="3">
        <f t="shared" si="3"/>
        <v>4</v>
      </c>
      <c r="K8" s="8">
        <f t="shared" si="4"/>
        <v>18</v>
      </c>
      <c r="L8" s="10">
        <f t="shared" si="5"/>
        <v>5</v>
      </c>
      <c r="M8" s="36">
        <f t="shared" si="6"/>
        <v>9.6</v>
      </c>
      <c r="N8" s="8">
        <f t="shared" si="7"/>
        <v>1.0989010989010989E-3</v>
      </c>
      <c r="O8" s="37">
        <f t="shared" si="8"/>
        <v>0</v>
      </c>
      <c r="P8" s="38">
        <f t="shared" si="9"/>
        <v>5.7142857142857141E-2</v>
      </c>
      <c r="Q8" s="39">
        <f t="shared" si="10"/>
        <v>0</v>
      </c>
      <c r="R8" s="38">
        <f t="shared" si="11"/>
        <v>0.39999999999999997</v>
      </c>
      <c r="S8" s="39">
        <f t="shared" si="12"/>
        <v>0</v>
      </c>
      <c r="T8" s="38">
        <f t="shared" si="13"/>
        <v>9.6</v>
      </c>
      <c r="U8" s="39">
        <f t="shared" si="14"/>
        <v>9</v>
      </c>
      <c r="V8" s="38">
        <f t="shared" si="15"/>
        <v>35.999999999999979</v>
      </c>
      <c r="W8" s="39">
        <f t="shared" si="16"/>
        <v>36</v>
      </c>
      <c r="X8" s="10">
        <f t="shared" si="17"/>
        <v>0.42857142857142855</v>
      </c>
      <c r="Y8" s="10">
        <f t="shared" si="18"/>
        <v>0</v>
      </c>
      <c r="Z8" s="10">
        <f t="shared" si="19"/>
        <v>0</v>
      </c>
      <c r="AA8" s="45">
        <f t="shared" si="20"/>
        <v>0.42857142857142855</v>
      </c>
      <c r="AB8" s="49">
        <f t="shared" si="21"/>
        <v>17.184000000000001</v>
      </c>
      <c r="AC8" s="26">
        <f t="shared" si="22"/>
        <v>1.9888888888888891E-4</v>
      </c>
      <c r="AD8" s="47">
        <f t="shared" si="23"/>
        <v>0</v>
      </c>
      <c r="AE8" s="48">
        <f t="shared" si="24"/>
        <v>4.7733333333333343E-3</v>
      </c>
      <c r="AF8" s="47">
        <f t="shared" si="25"/>
        <v>0</v>
      </c>
      <c r="AG8" s="26">
        <f t="shared" si="26"/>
        <v>0.28640000000000004</v>
      </c>
      <c r="AH8" s="47">
        <f t="shared" si="27"/>
        <v>0</v>
      </c>
      <c r="AI8" s="49">
        <f t="shared" si="28"/>
        <v>17.184000000000001</v>
      </c>
      <c r="AJ8" s="47">
        <f t="shared" si="29"/>
        <v>17</v>
      </c>
    </row>
    <row r="9" spans="2:36" x14ac:dyDescent="0.35">
      <c r="B9" s="2">
        <v>4</v>
      </c>
      <c r="C9" s="2">
        <v>1</v>
      </c>
      <c r="D9" s="2">
        <v>0</v>
      </c>
      <c r="E9" s="2">
        <v>0</v>
      </c>
      <c r="F9" s="2">
        <v>0</v>
      </c>
      <c r="G9" s="42">
        <f t="shared" si="0"/>
        <v>0</v>
      </c>
      <c r="H9" s="42">
        <f t="shared" si="1"/>
        <v>0</v>
      </c>
      <c r="I9" s="3">
        <f t="shared" si="2"/>
        <v>3</v>
      </c>
      <c r="J9" s="3">
        <f t="shared" si="3"/>
        <v>1</v>
      </c>
      <c r="K9" s="8">
        <f t="shared" si="4"/>
        <v>4</v>
      </c>
      <c r="L9" s="10">
        <f t="shared" si="5"/>
        <v>3</v>
      </c>
      <c r="M9" s="36">
        <f t="shared" si="6"/>
        <v>7.333333333333333</v>
      </c>
      <c r="N9" s="8">
        <f t="shared" si="7"/>
        <v>8.3943833943833938E-4</v>
      </c>
      <c r="O9" s="37">
        <f t="shared" si="8"/>
        <v>0</v>
      </c>
      <c r="P9" s="38">
        <f t="shared" si="9"/>
        <v>4.3650793650793648E-2</v>
      </c>
      <c r="Q9" s="39">
        <f t="shared" si="10"/>
        <v>0</v>
      </c>
      <c r="R9" s="38">
        <f t="shared" si="11"/>
        <v>0.30555555555555552</v>
      </c>
      <c r="S9" s="39">
        <f t="shared" si="12"/>
        <v>0</v>
      </c>
      <c r="T9" s="38">
        <f t="shared" si="13"/>
        <v>7.3333333333333321</v>
      </c>
      <c r="U9" s="39">
        <f t="shared" si="14"/>
        <v>7</v>
      </c>
      <c r="V9" s="38">
        <f t="shared" si="15"/>
        <v>19.999999999999929</v>
      </c>
      <c r="W9" s="39">
        <f t="shared" si="16"/>
        <v>19</v>
      </c>
      <c r="X9" s="10">
        <f t="shared" si="17"/>
        <v>0.8</v>
      </c>
      <c r="Y9" s="10">
        <f t="shared" si="18"/>
        <v>0</v>
      </c>
      <c r="Z9" s="10">
        <f t="shared" si="19"/>
        <v>0</v>
      </c>
      <c r="AA9" s="45">
        <f t="shared" si="20"/>
        <v>0.8</v>
      </c>
      <c r="AB9" s="49">
        <f t="shared" si="21"/>
        <v>13.126666666666667</v>
      </c>
      <c r="AC9" s="26">
        <f t="shared" si="22"/>
        <v>1.5192901234567901E-4</v>
      </c>
      <c r="AD9" s="47">
        <f t="shared" si="23"/>
        <v>0</v>
      </c>
      <c r="AE9" s="48">
        <f t="shared" si="24"/>
        <v>3.6462962962962959E-3</v>
      </c>
      <c r="AF9" s="47">
        <f t="shared" si="25"/>
        <v>0</v>
      </c>
      <c r="AG9" s="26">
        <f t="shared" si="26"/>
        <v>0.21877777777777777</v>
      </c>
      <c r="AH9" s="47">
        <f t="shared" si="27"/>
        <v>0</v>
      </c>
      <c r="AI9" s="49">
        <f t="shared" si="28"/>
        <v>13.126666666666665</v>
      </c>
      <c r="AJ9" s="47">
        <f t="shared" si="29"/>
        <v>13</v>
      </c>
    </row>
    <row r="10" spans="2:36" x14ac:dyDescent="0.35">
      <c r="B10" s="2">
        <v>5</v>
      </c>
      <c r="C10" s="2">
        <v>3</v>
      </c>
      <c r="D10" s="2">
        <v>0</v>
      </c>
      <c r="E10" s="2">
        <v>0</v>
      </c>
      <c r="F10" s="2">
        <v>5</v>
      </c>
      <c r="G10" s="42">
        <f t="shared" si="0"/>
        <v>0</v>
      </c>
      <c r="H10" s="42">
        <f t="shared" si="1"/>
        <v>0</v>
      </c>
      <c r="I10" s="3">
        <f t="shared" si="2"/>
        <v>7</v>
      </c>
      <c r="J10" s="3">
        <f t="shared" si="3"/>
        <v>6</v>
      </c>
      <c r="K10" s="8">
        <f t="shared" si="4"/>
        <v>66</v>
      </c>
      <c r="L10" s="10">
        <f t="shared" si="5"/>
        <v>7</v>
      </c>
      <c r="M10" s="36">
        <f t="shared" si="6"/>
        <v>15.428571428571429</v>
      </c>
      <c r="N10" s="8">
        <f t="shared" si="7"/>
        <v>1.7660910518053376E-3</v>
      </c>
      <c r="O10" s="37">
        <f t="shared" si="8"/>
        <v>0</v>
      </c>
      <c r="P10" s="38">
        <f t="shared" si="9"/>
        <v>9.1836734693877556E-2</v>
      </c>
      <c r="Q10" s="39">
        <f t="shared" si="10"/>
        <v>0</v>
      </c>
      <c r="R10" s="38">
        <f t="shared" si="11"/>
        <v>0.6428571428571429</v>
      </c>
      <c r="S10" s="39">
        <f t="shared" si="12"/>
        <v>0</v>
      </c>
      <c r="T10" s="38">
        <f t="shared" si="13"/>
        <v>15.428571428571431</v>
      </c>
      <c r="U10" s="39">
        <f t="shared" si="14"/>
        <v>15</v>
      </c>
      <c r="V10" s="38">
        <f t="shared" si="15"/>
        <v>25.714285714285836</v>
      </c>
      <c r="W10" s="39">
        <f t="shared" si="16"/>
        <v>25</v>
      </c>
      <c r="X10" s="10">
        <f t="shared" si="17"/>
        <v>0.45454545454545453</v>
      </c>
      <c r="Y10" s="10">
        <f t="shared" si="18"/>
        <v>0</v>
      </c>
      <c r="Z10" s="10">
        <f t="shared" si="19"/>
        <v>0</v>
      </c>
      <c r="AA10" s="45">
        <f t="shared" si="20"/>
        <v>0.45454545454545453</v>
      </c>
      <c r="AB10" s="49">
        <f t="shared" si="21"/>
        <v>27.617142857142859</v>
      </c>
      <c r="AC10" s="26">
        <f t="shared" si="22"/>
        <v>3.1964285714285715E-4</v>
      </c>
      <c r="AD10" s="47">
        <f t="shared" si="23"/>
        <v>0</v>
      </c>
      <c r="AE10" s="48">
        <f t="shared" si="24"/>
        <v>7.6714285714285721E-3</v>
      </c>
      <c r="AF10" s="47">
        <f t="shared" si="25"/>
        <v>0</v>
      </c>
      <c r="AG10" s="26">
        <f t="shared" si="26"/>
        <v>0.4602857142857143</v>
      </c>
      <c r="AH10" s="47">
        <f t="shared" si="27"/>
        <v>0</v>
      </c>
      <c r="AI10" s="49">
        <f t="shared" si="28"/>
        <v>27.617142857142859</v>
      </c>
      <c r="AJ10" s="47">
        <f t="shared" si="29"/>
        <v>27</v>
      </c>
    </row>
    <row r="11" spans="2:36" x14ac:dyDescent="0.35">
      <c r="B11" s="2">
        <v>6</v>
      </c>
      <c r="C11" s="2">
        <v>5</v>
      </c>
      <c r="D11" s="2">
        <v>0</v>
      </c>
      <c r="E11" s="2">
        <v>0</v>
      </c>
      <c r="F11" s="2">
        <v>10</v>
      </c>
      <c r="G11" s="42">
        <f t="shared" si="0"/>
        <v>0</v>
      </c>
      <c r="H11" s="42">
        <f t="shared" si="1"/>
        <v>0</v>
      </c>
      <c r="I11" s="3">
        <f t="shared" si="2"/>
        <v>11</v>
      </c>
      <c r="J11" s="3">
        <f t="shared" si="3"/>
        <v>11</v>
      </c>
      <c r="K11" s="8">
        <f t="shared" si="4"/>
        <v>2050</v>
      </c>
      <c r="L11" s="10">
        <f t="shared" si="5"/>
        <v>11</v>
      </c>
      <c r="M11" s="36">
        <f t="shared" si="6"/>
        <v>192.36363636363637</v>
      </c>
      <c r="N11" s="8">
        <f t="shared" si="7"/>
        <v>2.201964701964702E-2</v>
      </c>
      <c r="O11" s="37">
        <f t="shared" si="8"/>
        <v>0</v>
      </c>
      <c r="P11" s="38">
        <f t="shared" si="9"/>
        <v>1.1450216450216451</v>
      </c>
      <c r="Q11" s="39">
        <f t="shared" si="10"/>
        <v>1</v>
      </c>
      <c r="R11" s="38">
        <f t="shared" si="11"/>
        <v>1.0151515151515154</v>
      </c>
      <c r="S11" s="39">
        <f t="shared" si="12"/>
        <v>1</v>
      </c>
      <c r="T11" s="38">
        <f t="shared" si="13"/>
        <v>0.36363636363636864</v>
      </c>
      <c r="U11" s="39">
        <f t="shared" si="14"/>
        <v>0</v>
      </c>
      <c r="V11" s="38">
        <f t="shared" si="15"/>
        <v>21.818181818182119</v>
      </c>
      <c r="W11" s="39">
        <f t="shared" si="16"/>
        <v>21</v>
      </c>
      <c r="X11" s="10">
        <f t="shared" si="17"/>
        <v>0.35294117647058826</v>
      </c>
      <c r="Y11" s="10">
        <f t="shared" si="18"/>
        <v>0</v>
      </c>
      <c r="Z11" s="10">
        <f t="shared" si="19"/>
        <v>0</v>
      </c>
      <c r="AA11" s="45">
        <f t="shared" si="20"/>
        <v>0.35294117647058826</v>
      </c>
      <c r="AB11" s="49">
        <f t="shared" si="21"/>
        <v>344.33090909090913</v>
      </c>
      <c r="AC11" s="26">
        <f t="shared" si="22"/>
        <v>3.9853114478114486E-3</v>
      </c>
      <c r="AD11" s="47">
        <f t="shared" si="23"/>
        <v>0</v>
      </c>
      <c r="AE11" s="48">
        <f t="shared" si="24"/>
        <v>9.5647474747474759E-2</v>
      </c>
      <c r="AF11" s="47">
        <f t="shared" si="25"/>
        <v>0</v>
      </c>
      <c r="AG11" s="26">
        <f t="shared" si="26"/>
        <v>5.7388484848484858</v>
      </c>
      <c r="AH11" s="47">
        <f t="shared" si="27"/>
        <v>5</v>
      </c>
      <c r="AI11" s="49">
        <f t="shared" si="28"/>
        <v>44.330909090909145</v>
      </c>
      <c r="AJ11" s="47">
        <f t="shared" si="29"/>
        <v>44</v>
      </c>
    </row>
    <row r="12" spans="2:36" x14ac:dyDescent="0.35">
      <c r="B12" s="2">
        <v>7</v>
      </c>
      <c r="C12" s="2">
        <v>1</v>
      </c>
      <c r="D12" s="2">
        <v>0</v>
      </c>
      <c r="E12" s="2">
        <v>0</v>
      </c>
      <c r="F12" s="2">
        <v>7</v>
      </c>
      <c r="G12" s="42">
        <f t="shared" si="0"/>
        <v>0</v>
      </c>
      <c r="H12" s="42">
        <f t="shared" si="1"/>
        <v>0</v>
      </c>
      <c r="I12" s="3">
        <f t="shared" si="2"/>
        <v>3</v>
      </c>
      <c r="J12" s="3">
        <f t="shared" si="3"/>
        <v>8</v>
      </c>
      <c r="K12" s="8">
        <f t="shared" si="4"/>
        <v>258</v>
      </c>
      <c r="L12" s="10">
        <f t="shared" si="5"/>
        <v>3</v>
      </c>
      <c r="M12" s="36">
        <f t="shared" si="6"/>
        <v>92</v>
      </c>
      <c r="N12" s="8">
        <f t="shared" si="7"/>
        <v>1.0531135531135532E-2</v>
      </c>
      <c r="O12" s="37">
        <f t="shared" si="8"/>
        <v>0</v>
      </c>
      <c r="P12" s="38">
        <f t="shared" si="9"/>
        <v>0.54761904761904767</v>
      </c>
      <c r="Q12" s="39">
        <f t="shared" si="10"/>
        <v>0</v>
      </c>
      <c r="R12" s="38">
        <f t="shared" si="11"/>
        <v>3.8333333333333339</v>
      </c>
      <c r="S12" s="39">
        <f t="shared" si="12"/>
        <v>3</v>
      </c>
      <c r="T12" s="38">
        <f t="shared" si="13"/>
        <v>20.000000000000014</v>
      </c>
      <c r="U12" s="39">
        <f t="shared" si="14"/>
        <v>20</v>
      </c>
      <c r="V12" s="38">
        <f t="shared" si="15"/>
        <v>8.5265128291212022E-13</v>
      </c>
      <c r="W12" s="39">
        <f t="shared" si="16"/>
        <v>0</v>
      </c>
      <c r="X12" s="10">
        <f t="shared" si="17"/>
        <v>0.46666666666666667</v>
      </c>
      <c r="Y12" s="10">
        <f t="shared" si="18"/>
        <v>0</v>
      </c>
      <c r="Z12" s="10">
        <f t="shared" si="19"/>
        <v>0</v>
      </c>
      <c r="AA12" s="45">
        <f t="shared" si="20"/>
        <v>0.46666666666666667</v>
      </c>
      <c r="AB12" s="49">
        <f t="shared" si="21"/>
        <v>164.68</v>
      </c>
      <c r="AC12" s="26">
        <f t="shared" si="22"/>
        <v>1.9060185185185187E-3</v>
      </c>
      <c r="AD12" s="47">
        <f t="shared" si="23"/>
        <v>0</v>
      </c>
      <c r="AE12" s="48">
        <f t="shared" si="24"/>
        <v>4.5744444444444449E-2</v>
      </c>
      <c r="AF12" s="47">
        <f t="shared" si="25"/>
        <v>0</v>
      </c>
      <c r="AG12" s="26">
        <f t="shared" si="26"/>
        <v>2.7446666666666668</v>
      </c>
      <c r="AH12" s="47">
        <f t="shared" si="27"/>
        <v>2</v>
      </c>
      <c r="AI12" s="49">
        <f t="shared" si="28"/>
        <v>44.680000000000007</v>
      </c>
      <c r="AJ12" s="47">
        <f t="shared" si="29"/>
        <v>44</v>
      </c>
    </row>
    <row r="13" spans="2:36" x14ac:dyDescent="0.35">
      <c r="B13" s="2">
        <v>8</v>
      </c>
      <c r="C13" s="2">
        <v>1</v>
      </c>
      <c r="D13" s="2">
        <v>0</v>
      </c>
      <c r="E13" s="2">
        <v>0</v>
      </c>
      <c r="F13" s="2">
        <v>8</v>
      </c>
      <c r="G13" s="42">
        <f t="shared" si="0"/>
        <v>0</v>
      </c>
      <c r="H13" s="42">
        <f t="shared" si="1"/>
        <v>0</v>
      </c>
      <c r="I13" s="3">
        <f t="shared" si="2"/>
        <v>3</v>
      </c>
      <c r="J13" s="3">
        <f t="shared" si="3"/>
        <v>9</v>
      </c>
      <c r="K13" s="8">
        <f t="shared" si="4"/>
        <v>514</v>
      </c>
      <c r="L13" s="10">
        <f t="shared" si="5"/>
        <v>3</v>
      </c>
      <c r="M13" s="36">
        <f t="shared" si="6"/>
        <v>177.33333333333334</v>
      </c>
      <c r="N13" s="8">
        <f t="shared" si="7"/>
        <v>2.02991452991453E-2</v>
      </c>
      <c r="O13" s="37">
        <f t="shared" si="8"/>
        <v>0</v>
      </c>
      <c r="P13" s="38">
        <f t="shared" si="9"/>
        <v>1.0555555555555556</v>
      </c>
      <c r="Q13" s="39">
        <f t="shared" si="10"/>
        <v>1</v>
      </c>
      <c r="R13" s="38">
        <f t="shared" si="11"/>
        <v>0.38888888888888906</v>
      </c>
      <c r="S13" s="39">
        <f t="shared" si="12"/>
        <v>0</v>
      </c>
      <c r="T13" s="38">
        <f t="shared" si="13"/>
        <v>9.3333333333333375</v>
      </c>
      <c r="U13" s="39">
        <f t="shared" si="14"/>
        <v>9</v>
      </c>
      <c r="V13" s="38">
        <f t="shared" si="15"/>
        <v>20.000000000000249</v>
      </c>
      <c r="W13" s="39">
        <f t="shared" si="16"/>
        <v>20</v>
      </c>
      <c r="X13" s="10">
        <f t="shared" si="17"/>
        <v>0.47058823529411764</v>
      </c>
      <c r="Y13" s="10">
        <f t="shared" si="18"/>
        <v>0</v>
      </c>
      <c r="Z13" s="10">
        <f t="shared" si="19"/>
        <v>0</v>
      </c>
      <c r="AA13" s="45">
        <f t="shared" si="20"/>
        <v>0.47058823529411764</v>
      </c>
      <c r="AB13" s="49">
        <f t="shared" si="21"/>
        <v>317.42666666666668</v>
      </c>
      <c r="AC13" s="26">
        <f t="shared" si="22"/>
        <v>3.6739197530864199E-3</v>
      </c>
      <c r="AD13" s="47">
        <f t="shared" si="23"/>
        <v>0</v>
      </c>
      <c r="AE13" s="48">
        <f t="shared" si="24"/>
        <v>8.8174074074074071E-2</v>
      </c>
      <c r="AF13" s="47">
        <f t="shared" si="25"/>
        <v>0</v>
      </c>
      <c r="AG13" s="26">
        <f t="shared" si="26"/>
        <v>5.2904444444444447</v>
      </c>
      <c r="AH13" s="47">
        <f t="shared" si="27"/>
        <v>5</v>
      </c>
      <c r="AI13" s="49">
        <f t="shared" si="28"/>
        <v>17.426666666666684</v>
      </c>
      <c r="AJ13" s="47">
        <f t="shared" si="29"/>
        <v>17</v>
      </c>
    </row>
    <row r="14" spans="2:36" x14ac:dyDescent="0.35">
      <c r="B14" s="2">
        <v>9</v>
      </c>
      <c r="C14" s="2">
        <v>9</v>
      </c>
      <c r="D14" s="2">
        <v>0</v>
      </c>
      <c r="E14" s="2">
        <v>0</v>
      </c>
      <c r="F14" s="2">
        <v>15</v>
      </c>
      <c r="G14" s="42">
        <f t="shared" si="0"/>
        <v>0</v>
      </c>
      <c r="H14" s="42">
        <f t="shared" si="1"/>
        <v>0</v>
      </c>
      <c r="I14" s="3">
        <f t="shared" si="2"/>
        <v>19</v>
      </c>
      <c r="J14" s="3">
        <f t="shared" si="3"/>
        <v>16</v>
      </c>
      <c r="K14" s="8">
        <f t="shared" si="4"/>
        <v>65538</v>
      </c>
      <c r="L14" s="10">
        <f t="shared" si="5"/>
        <v>19</v>
      </c>
      <c r="M14" s="36">
        <f t="shared" si="6"/>
        <v>3455.3684210526317</v>
      </c>
      <c r="N14" s="8">
        <f t="shared" si="7"/>
        <v>0.39553209947946794</v>
      </c>
      <c r="O14" s="37">
        <f t="shared" si="8"/>
        <v>0</v>
      </c>
      <c r="P14" s="38">
        <f t="shared" si="9"/>
        <v>20.567669172932334</v>
      </c>
      <c r="Q14" s="39">
        <f t="shared" si="10"/>
        <v>20</v>
      </c>
      <c r="R14" s="38">
        <f t="shared" si="11"/>
        <v>3.9736842105263364</v>
      </c>
      <c r="S14" s="39">
        <f t="shared" si="12"/>
        <v>3</v>
      </c>
      <c r="T14" s="38">
        <f t="shared" si="13"/>
        <v>23.368421052632073</v>
      </c>
      <c r="U14" s="39">
        <f t="shared" si="14"/>
        <v>23</v>
      </c>
      <c r="V14" s="38">
        <f t="shared" si="15"/>
        <v>22.105263157924355</v>
      </c>
      <c r="W14" s="39">
        <f t="shared" si="16"/>
        <v>22</v>
      </c>
      <c r="X14" s="10">
        <f t="shared" si="17"/>
        <v>0.36</v>
      </c>
      <c r="Y14" s="10">
        <f t="shared" si="18"/>
        <v>0</v>
      </c>
      <c r="Z14" s="10">
        <f t="shared" si="19"/>
        <v>0</v>
      </c>
      <c r="AA14" s="45">
        <f t="shared" si="20"/>
        <v>0.36</v>
      </c>
      <c r="AB14" s="49">
        <f t="shared" si="21"/>
        <v>6185.1094736842106</v>
      </c>
      <c r="AC14" s="26">
        <f t="shared" si="22"/>
        <v>7.1586915204678359E-2</v>
      </c>
      <c r="AD14" s="47">
        <f t="shared" si="23"/>
        <v>0</v>
      </c>
      <c r="AE14" s="48">
        <f t="shared" si="24"/>
        <v>1.7180859649122806</v>
      </c>
      <c r="AF14" s="47">
        <f t="shared" si="25"/>
        <v>1</v>
      </c>
      <c r="AG14" s="26">
        <f t="shared" si="26"/>
        <v>43.085157894736838</v>
      </c>
      <c r="AH14" s="47">
        <f t="shared" si="27"/>
        <v>43</v>
      </c>
      <c r="AI14" s="49">
        <f t="shared" si="28"/>
        <v>5.1094736842102861</v>
      </c>
      <c r="AJ14" s="47">
        <f t="shared" si="29"/>
        <v>5</v>
      </c>
    </row>
    <row r="15" spans="2:36" x14ac:dyDescent="0.35">
      <c r="B15" s="2">
        <v>10</v>
      </c>
      <c r="C15" s="2">
        <v>15</v>
      </c>
      <c r="D15" s="2">
        <v>10</v>
      </c>
      <c r="E15" s="2">
        <v>5</v>
      </c>
      <c r="F15" s="2">
        <v>15</v>
      </c>
      <c r="G15" s="42">
        <f t="shared" si="0"/>
        <v>5</v>
      </c>
      <c r="H15" s="42">
        <f t="shared" si="1"/>
        <v>1</v>
      </c>
      <c r="I15" s="3">
        <f t="shared" si="2"/>
        <v>31</v>
      </c>
      <c r="J15" s="3">
        <f t="shared" si="3"/>
        <v>16</v>
      </c>
      <c r="K15" s="8">
        <f t="shared" si="4"/>
        <v>65538</v>
      </c>
      <c r="L15" s="10">
        <f t="shared" si="5"/>
        <v>37</v>
      </c>
      <c r="M15" s="36">
        <f t="shared" si="6"/>
        <v>1777.2972972972973</v>
      </c>
      <c r="N15" s="8">
        <f t="shared" si="7"/>
        <v>0.20344520344520345</v>
      </c>
      <c r="O15" s="37">
        <f t="shared" si="8"/>
        <v>0</v>
      </c>
      <c r="P15" s="38">
        <f t="shared" si="9"/>
        <v>10.579150579150578</v>
      </c>
      <c r="Q15" s="39">
        <f t="shared" si="10"/>
        <v>10</v>
      </c>
      <c r="R15" s="38">
        <f t="shared" si="11"/>
        <v>4.0540540540540491</v>
      </c>
      <c r="S15" s="39">
        <f t="shared" si="12"/>
        <v>4</v>
      </c>
      <c r="T15" s="38">
        <f t="shared" si="13"/>
        <v>1.2972972972971775</v>
      </c>
      <c r="U15" s="39">
        <f t="shared" si="14"/>
        <v>1</v>
      </c>
      <c r="V15" s="38">
        <f t="shared" si="15"/>
        <v>17.837837837830648</v>
      </c>
      <c r="W15" s="39">
        <f t="shared" si="16"/>
        <v>17</v>
      </c>
      <c r="X15" s="10">
        <f t="shared" si="17"/>
        <v>0.38461538461538464</v>
      </c>
      <c r="Y15" s="10">
        <f t="shared" si="18"/>
        <v>5.7851239669421455E-2</v>
      </c>
      <c r="Z15" s="10">
        <f t="shared" si="19"/>
        <v>2.2727272727272735E-2</v>
      </c>
      <c r="AA15" s="45">
        <f t="shared" si="20"/>
        <v>0.46519389701207881</v>
      </c>
      <c r="AB15" s="49">
        <f t="shared" si="21"/>
        <v>3181.3621621621623</v>
      </c>
      <c r="AC15" s="26">
        <f t="shared" si="22"/>
        <v>3.6821321321321321E-2</v>
      </c>
      <c r="AD15" s="47">
        <f t="shared" si="23"/>
        <v>0</v>
      </c>
      <c r="AE15" s="48">
        <f t="shared" si="24"/>
        <v>0.8837117117117117</v>
      </c>
      <c r="AF15" s="47">
        <f t="shared" si="25"/>
        <v>0</v>
      </c>
      <c r="AG15" s="26">
        <f t="shared" si="26"/>
        <v>53.022702702702702</v>
      </c>
      <c r="AH15" s="47">
        <f t="shared" si="27"/>
        <v>53</v>
      </c>
      <c r="AI15" s="49">
        <f t="shared" si="28"/>
        <v>1.3621621621621216</v>
      </c>
      <c r="AJ15" s="47">
        <f t="shared" si="29"/>
        <v>1</v>
      </c>
    </row>
    <row r="16" spans="2:36" x14ac:dyDescent="0.35">
      <c r="B16" s="2">
        <v>1</v>
      </c>
      <c r="C16" s="2">
        <v>0</v>
      </c>
      <c r="D16" s="2">
        <v>1</v>
      </c>
      <c r="E16" s="2">
        <v>1</v>
      </c>
      <c r="F16" s="2">
        <v>0</v>
      </c>
      <c r="G16" s="42">
        <f t="shared" si="0"/>
        <v>0.5</v>
      </c>
      <c r="H16" s="42">
        <f t="shared" si="1"/>
        <v>0.2</v>
      </c>
      <c r="I16" s="3">
        <f t="shared" si="2"/>
        <v>1</v>
      </c>
      <c r="J16" s="3">
        <f t="shared" si="3"/>
        <v>1</v>
      </c>
      <c r="K16" s="8">
        <f t="shared" si="4"/>
        <v>4</v>
      </c>
      <c r="L16" s="10">
        <f t="shared" si="5"/>
        <v>1.7</v>
      </c>
      <c r="M16" s="36">
        <f t="shared" si="6"/>
        <v>8.3529411764705888</v>
      </c>
      <c r="N16" s="8">
        <f t="shared" si="7"/>
        <v>9.5615169144580917E-4</v>
      </c>
      <c r="O16" s="37">
        <f t="shared" si="8"/>
        <v>0</v>
      </c>
      <c r="P16" s="38">
        <f t="shared" si="9"/>
        <v>4.9719887955182077E-2</v>
      </c>
      <c r="Q16" s="39">
        <f t="shared" si="10"/>
        <v>0</v>
      </c>
      <c r="R16" s="38">
        <f t="shared" si="11"/>
        <v>0.34803921568627455</v>
      </c>
      <c r="S16" s="39">
        <f t="shared" si="12"/>
        <v>0</v>
      </c>
      <c r="T16" s="38">
        <f t="shared" si="13"/>
        <v>8.3529411764705888</v>
      </c>
      <c r="U16" s="39">
        <f t="shared" si="14"/>
        <v>8</v>
      </c>
      <c r="V16" s="38">
        <f t="shared" si="15"/>
        <v>21.176470588235325</v>
      </c>
      <c r="W16" s="39">
        <f t="shared" si="16"/>
        <v>21</v>
      </c>
      <c r="X16" s="10">
        <f t="shared" si="17"/>
        <v>0.5</v>
      </c>
      <c r="Y16" s="10">
        <f t="shared" si="18"/>
        <v>0.17499999999999999</v>
      </c>
      <c r="Z16" s="10">
        <f t="shared" si="19"/>
        <v>7.4999999999999997E-2</v>
      </c>
      <c r="AA16" s="45">
        <f t="shared" si="20"/>
        <v>0.75</v>
      </c>
      <c r="AB16" s="49">
        <f t="shared" si="21"/>
        <v>14.951764705882354</v>
      </c>
      <c r="AC16" s="26">
        <f t="shared" si="22"/>
        <v>1.7305283224400872E-4</v>
      </c>
      <c r="AD16" s="47">
        <f t="shared" si="23"/>
        <v>0</v>
      </c>
      <c r="AE16" s="48">
        <f t="shared" si="24"/>
        <v>4.1532679738562096E-3</v>
      </c>
      <c r="AF16" s="47">
        <f t="shared" si="25"/>
        <v>0</v>
      </c>
      <c r="AG16" s="26">
        <f t="shared" si="26"/>
        <v>0.24919607843137259</v>
      </c>
      <c r="AH16" s="47">
        <f t="shared" si="27"/>
        <v>0</v>
      </c>
      <c r="AI16" s="49">
        <f t="shared" si="28"/>
        <v>14.951764705882356</v>
      </c>
      <c r="AJ16" s="47">
        <f t="shared" si="29"/>
        <v>14</v>
      </c>
    </row>
    <row r="17" spans="2:36" x14ac:dyDescent="0.35">
      <c r="B17" s="2">
        <v>2</v>
      </c>
      <c r="C17" s="2">
        <v>0</v>
      </c>
      <c r="D17" s="2">
        <v>2</v>
      </c>
      <c r="E17" s="2">
        <v>1</v>
      </c>
      <c r="F17" s="2">
        <v>5</v>
      </c>
      <c r="G17" s="42">
        <f t="shared" si="0"/>
        <v>1</v>
      </c>
      <c r="H17" s="42">
        <f t="shared" si="1"/>
        <v>0.2</v>
      </c>
      <c r="I17" s="3">
        <f t="shared" si="2"/>
        <v>1</v>
      </c>
      <c r="J17" s="3">
        <f t="shared" si="3"/>
        <v>6</v>
      </c>
      <c r="K17" s="8">
        <f t="shared" si="4"/>
        <v>66</v>
      </c>
      <c r="L17" s="10">
        <f t="shared" si="5"/>
        <v>2.2000000000000002</v>
      </c>
      <c r="M17" s="36">
        <f t="shared" si="6"/>
        <v>36</v>
      </c>
      <c r="N17" s="8">
        <f t="shared" si="7"/>
        <v>4.120879120879121E-3</v>
      </c>
      <c r="O17" s="37">
        <f t="shared" si="8"/>
        <v>0</v>
      </c>
      <c r="P17" s="38">
        <f t="shared" si="9"/>
        <v>0.2142857142857143</v>
      </c>
      <c r="Q17" s="39">
        <f t="shared" si="10"/>
        <v>0</v>
      </c>
      <c r="R17" s="38">
        <f t="shared" si="11"/>
        <v>1.5</v>
      </c>
      <c r="S17" s="39">
        <f t="shared" si="12"/>
        <v>1</v>
      </c>
      <c r="T17" s="38">
        <f t="shared" si="13"/>
        <v>12</v>
      </c>
      <c r="U17" s="39">
        <f t="shared" si="14"/>
        <v>12</v>
      </c>
      <c r="V17" s="38">
        <f t="shared" si="15"/>
        <v>0</v>
      </c>
      <c r="W17" s="39">
        <f t="shared" si="16"/>
        <v>0</v>
      </c>
      <c r="X17" s="10">
        <f t="shared" si="17"/>
        <v>0.25</v>
      </c>
      <c r="Y17" s="10">
        <f t="shared" si="18"/>
        <v>0.15555555555555553</v>
      </c>
      <c r="Z17" s="10">
        <f t="shared" si="19"/>
        <v>4.9999999999999989E-2</v>
      </c>
      <c r="AA17" s="45">
        <f t="shared" si="20"/>
        <v>0.45555555555555555</v>
      </c>
      <c r="AB17" s="49">
        <f t="shared" si="21"/>
        <v>64.44</v>
      </c>
      <c r="AC17" s="26">
        <f t="shared" si="22"/>
        <v>7.4583333333333327E-4</v>
      </c>
      <c r="AD17" s="47">
        <f t="shared" si="23"/>
        <v>0</v>
      </c>
      <c r="AE17" s="48">
        <f t="shared" si="24"/>
        <v>1.7899999999999999E-2</v>
      </c>
      <c r="AF17" s="47">
        <f t="shared" si="25"/>
        <v>0</v>
      </c>
      <c r="AG17" s="26">
        <f t="shared" si="26"/>
        <v>1.0739999999999998</v>
      </c>
      <c r="AH17" s="47">
        <f t="shared" si="27"/>
        <v>1</v>
      </c>
      <c r="AI17" s="49">
        <f t="shared" si="28"/>
        <v>4.4399999999999906</v>
      </c>
      <c r="AJ17" s="47">
        <f t="shared" si="29"/>
        <v>4</v>
      </c>
    </row>
    <row r="19" spans="2:36" x14ac:dyDescent="0.35">
      <c r="I19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"/>
  <sheetViews>
    <sheetView tabSelected="1" workbookViewId="0">
      <selection activeCell="D7" sqref="D7"/>
    </sheetView>
  </sheetViews>
  <sheetFormatPr defaultRowHeight="14.5" x14ac:dyDescent="0.35"/>
  <cols>
    <col min="1" max="1" width="2.08984375" customWidth="1"/>
    <col min="2" max="2" width="2.81640625" bestFit="1" customWidth="1"/>
    <col min="3" max="3" width="3.6328125" customWidth="1"/>
    <col min="4" max="4" width="4.453125" customWidth="1"/>
    <col min="5" max="5" width="5.81640625" bestFit="1" customWidth="1"/>
    <col min="6" max="6" width="5.81640625" customWidth="1"/>
    <col min="7" max="7" width="10.26953125" bestFit="1" customWidth="1"/>
    <col min="8" max="8" width="12.1796875" bestFit="1" customWidth="1"/>
    <col min="9" max="9" width="13.7265625" bestFit="1" customWidth="1"/>
    <col min="10" max="10" width="7.26953125" hidden="1" customWidth="1"/>
    <col min="11" max="11" width="4.81640625" bestFit="1" customWidth="1"/>
    <col min="12" max="12" width="7.36328125" hidden="1" customWidth="1"/>
    <col min="13" max="13" width="5.453125" style="4" customWidth="1"/>
    <col min="14" max="14" width="7.36328125" hidden="1" customWidth="1"/>
    <col min="15" max="15" width="4.1796875" bestFit="1" customWidth="1"/>
    <col min="16" max="16" width="7.90625" style="4" hidden="1" customWidth="1"/>
    <col min="17" max="17" width="5.54296875" style="4" bestFit="1" customWidth="1"/>
    <col min="18" max="18" width="8.36328125" style="4" hidden="1" customWidth="1"/>
    <col min="19" max="19" width="4.81640625" style="4" bestFit="1" customWidth="1"/>
    <col min="20" max="22" width="7.90625" style="4" customWidth="1"/>
    <col min="23" max="23" width="9.36328125" style="4" customWidth="1"/>
    <col min="24" max="24" width="12.453125" bestFit="1" customWidth="1"/>
    <col min="25" max="25" width="11.08984375" hidden="1" customWidth="1"/>
    <col min="26" max="26" width="0" hidden="1" customWidth="1"/>
    <col min="27" max="27" width="9.6328125" bestFit="1" customWidth="1"/>
    <col min="28" max="28" width="0" hidden="1" customWidth="1"/>
    <col min="30" max="30" width="0" hidden="1" customWidth="1"/>
    <col min="31" max="31" width="10.26953125" bestFit="1" customWidth="1"/>
    <col min="32" max="32" width="0" hidden="1" customWidth="1"/>
    <col min="33" max="33" width="9.81640625" bestFit="1" customWidth="1"/>
  </cols>
  <sheetData>
    <row r="1" spans="2:33" ht="10" customHeight="1" x14ac:dyDescent="0.35"/>
    <row r="2" spans="2:33" ht="19" customHeight="1" x14ac:dyDescent="0.35">
      <c r="B2" s="22"/>
      <c r="C2" s="27" t="s">
        <v>31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AA2" s="23"/>
      <c r="AB2" s="23"/>
      <c r="AC2" s="23"/>
      <c r="AD2" s="23"/>
      <c r="AE2" s="23"/>
      <c r="AF2" s="23"/>
      <c r="AG2" s="24"/>
    </row>
    <row r="3" spans="2:33" ht="25.5" customHeight="1" x14ac:dyDescent="0.5">
      <c r="B3" s="12"/>
      <c r="C3" s="21" t="s">
        <v>18</v>
      </c>
      <c r="D3" s="13"/>
      <c r="E3" s="13"/>
      <c r="F3" s="13"/>
      <c r="G3" s="13"/>
      <c r="H3" s="1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44"/>
      <c r="V3" s="44" t="s">
        <v>32</v>
      </c>
      <c r="W3" s="44"/>
      <c r="X3" s="18"/>
      <c r="AA3" s="18"/>
      <c r="AB3" s="18"/>
      <c r="AC3" s="18"/>
      <c r="AD3" s="18"/>
      <c r="AE3" s="18"/>
      <c r="AF3" s="18"/>
      <c r="AG3" s="34"/>
    </row>
    <row r="4" spans="2:33" ht="19.5" customHeight="1" x14ac:dyDescent="0.3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28"/>
      <c r="N4" s="16"/>
      <c r="O4" s="16"/>
      <c r="P4" s="28"/>
      <c r="Q4" s="28"/>
      <c r="R4" s="28"/>
      <c r="S4" s="28"/>
      <c r="T4" s="29"/>
      <c r="U4" s="29"/>
      <c r="V4" s="29"/>
      <c r="W4" s="29"/>
      <c r="X4" s="16"/>
      <c r="AA4" s="16"/>
      <c r="AB4" s="16"/>
      <c r="AC4" s="16"/>
      <c r="AD4" s="16"/>
      <c r="AE4" s="16"/>
      <c r="AF4" s="16"/>
      <c r="AG4" s="17"/>
    </row>
    <row r="5" spans="2:33" x14ac:dyDescent="0.35">
      <c r="B5" s="1" t="s">
        <v>0</v>
      </c>
      <c r="C5" s="1" t="s">
        <v>12</v>
      </c>
      <c r="D5" s="1" t="s">
        <v>1</v>
      </c>
      <c r="E5" s="1" t="s">
        <v>2</v>
      </c>
      <c r="F5" s="1" t="s">
        <v>8</v>
      </c>
      <c r="G5" s="5" t="s">
        <v>10</v>
      </c>
      <c r="H5" s="5" t="s">
        <v>11</v>
      </c>
      <c r="I5" s="1" t="s">
        <v>14</v>
      </c>
      <c r="J5" s="25"/>
      <c r="K5" s="25" t="s">
        <v>26</v>
      </c>
      <c r="L5" s="25"/>
      <c r="M5" s="5" t="s">
        <v>23</v>
      </c>
      <c r="N5" s="5"/>
      <c r="O5" s="5" t="s">
        <v>13</v>
      </c>
      <c r="P5" s="5"/>
      <c r="Q5" s="5" t="s">
        <v>24</v>
      </c>
      <c r="R5" s="6"/>
      <c r="S5" s="25" t="s">
        <v>25</v>
      </c>
      <c r="T5" s="25" t="s">
        <v>33</v>
      </c>
      <c r="U5" s="5" t="s">
        <v>15</v>
      </c>
      <c r="V5" s="11" t="s">
        <v>16</v>
      </c>
      <c r="W5" s="11" t="s">
        <v>42</v>
      </c>
      <c r="X5" s="7" t="s">
        <v>9</v>
      </c>
      <c r="Y5" s="46" t="s">
        <v>38</v>
      </c>
      <c r="AA5" s="50" t="s">
        <v>34</v>
      </c>
      <c r="AC5" s="32" t="s">
        <v>37</v>
      </c>
      <c r="AE5" s="32" t="s">
        <v>36</v>
      </c>
      <c r="AF5" s="32"/>
      <c r="AG5" s="51" t="s">
        <v>35</v>
      </c>
    </row>
    <row r="6" spans="2:33" x14ac:dyDescent="0.35">
      <c r="B6" s="2">
        <v>2</v>
      </c>
      <c r="C6" s="2">
        <v>2</v>
      </c>
      <c r="D6" s="2">
        <v>0</v>
      </c>
      <c r="E6" s="2">
        <v>0</v>
      </c>
      <c r="F6" s="2">
        <v>8</v>
      </c>
      <c r="G6" s="8">
        <f>2*POWER(F6,3)+2*POWER(F6,2)+140*(F6+1)</f>
        <v>2412</v>
      </c>
      <c r="H6" s="8">
        <f>100*(C6+1+D6/5+E6/20)</f>
        <v>300</v>
      </c>
      <c r="I6" s="43">
        <f>6+G6/H6</f>
        <v>14.04</v>
      </c>
      <c r="J6" s="10">
        <f>I6/(24*7*52)</f>
        <v>1.6071428571428571E-3</v>
      </c>
      <c r="K6" s="37">
        <f>ROUNDDOWN(J6,0)</f>
        <v>0</v>
      </c>
      <c r="L6" s="10">
        <f>(J6-K6)*52</f>
        <v>8.3571428571428574E-2</v>
      </c>
      <c r="M6" s="39">
        <f>ROUNDDOWN(L6,0)</f>
        <v>0</v>
      </c>
      <c r="N6" s="10">
        <f>(L6-M6)*7</f>
        <v>0.58499999999999996</v>
      </c>
      <c r="O6" s="39">
        <f>ROUNDDOWN(N6,0)</f>
        <v>0</v>
      </c>
      <c r="P6" s="10">
        <f>(N6-O6)*24</f>
        <v>14.04</v>
      </c>
      <c r="Q6" s="40">
        <f>ROUNDDOWN(P6,0)</f>
        <v>14</v>
      </c>
      <c r="R6" s="10">
        <f>(P6-Q6)*60</f>
        <v>2.3999999999999488</v>
      </c>
      <c r="S6" s="40">
        <f>ROUNDDOWN(R6,0)</f>
        <v>2</v>
      </c>
      <c r="T6" s="10">
        <f>1/(F6+3)</f>
        <v>9.0909090909090912E-2</v>
      </c>
      <c r="U6" s="10">
        <f>2*(B6-1)/(10*B6+20)</f>
        <v>0.05</v>
      </c>
      <c r="V6" s="9">
        <f>4*D6/(10*D6+20)</f>
        <v>0</v>
      </c>
      <c r="W6" s="9">
        <f>E6/(10*E6+20)</f>
        <v>0</v>
      </c>
      <c r="X6" s="35">
        <f>T6+U6+V6+W6</f>
        <v>0.14090909090909093</v>
      </c>
      <c r="Y6" s="49">
        <f>I6*1.79</f>
        <v>25.131599999999999</v>
      </c>
      <c r="Z6" s="26">
        <f>Y6/(24*60*60)</f>
        <v>2.9087500000000001E-4</v>
      </c>
      <c r="AA6" s="47">
        <f>ROUNDDOWN(Z6,0)</f>
        <v>0</v>
      </c>
      <c r="AB6" s="48">
        <f>(Z6-AA6)*24</f>
        <v>6.9810000000000002E-3</v>
      </c>
      <c r="AC6" s="47">
        <f>ROUNDDOWN(AB6,0)</f>
        <v>0</v>
      </c>
      <c r="AD6" s="26">
        <f>(AB6-AC6)*60</f>
        <v>0.41886000000000001</v>
      </c>
      <c r="AE6" s="47">
        <f>ROUNDDOWN(AD6,0)</f>
        <v>0</v>
      </c>
      <c r="AF6" s="49">
        <f>(AD6-AE6)*60</f>
        <v>25.131599999999999</v>
      </c>
      <c r="AG6" s="47">
        <f>ROUNDDOWN(AF6,0)</f>
        <v>25</v>
      </c>
    </row>
    <row r="7" spans="2:33" x14ac:dyDescent="0.35">
      <c r="B7" s="2">
        <v>1</v>
      </c>
      <c r="C7" s="2">
        <v>0</v>
      </c>
      <c r="D7" s="2">
        <v>3</v>
      </c>
      <c r="E7" s="2">
        <v>3</v>
      </c>
      <c r="F7" s="2">
        <v>3</v>
      </c>
      <c r="G7" s="8">
        <f t="shared" ref="G7:G17" si="0">2*POWER(F7,3)+2*POWER(F7,2)+140*(F7+1)</f>
        <v>632</v>
      </c>
      <c r="H7" s="8">
        <f t="shared" ref="H7:H17" si="1">100*(C7+1+D7/5+E7/20)</f>
        <v>175</v>
      </c>
      <c r="I7" s="43">
        <f t="shared" ref="I7:I17" si="2">6+G7/H7</f>
        <v>9.6114285714285721</v>
      </c>
      <c r="J7" s="10">
        <f t="shared" ref="J7:J17" si="3">I7/(24*7*52)</f>
        <v>1.1002093144950288E-3</v>
      </c>
      <c r="K7" s="37">
        <f t="shared" ref="K7:K17" si="4">ROUNDDOWN(J7,0)</f>
        <v>0</v>
      </c>
      <c r="L7" s="10">
        <f t="shared" ref="L7:L17" si="5">(J7-K7)*52</f>
        <v>5.7210884353741498E-2</v>
      </c>
      <c r="M7" s="39">
        <f t="shared" ref="M7:M17" si="6">ROUNDDOWN(L7,0)</f>
        <v>0</v>
      </c>
      <c r="N7" s="10">
        <f t="shared" ref="N7:N17" si="7">(L7-M7)*7</f>
        <v>0.40047619047619049</v>
      </c>
      <c r="O7" s="39">
        <f t="shared" ref="O7:O17" si="8">ROUNDDOWN(N7,0)</f>
        <v>0</v>
      </c>
      <c r="P7" s="10">
        <f t="shared" ref="P7:P17" si="9">(N7-O7)*24</f>
        <v>9.6114285714285721</v>
      </c>
      <c r="Q7" s="39">
        <f t="shared" ref="Q7:Q17" si="10">ROUNDDOWN(P7,0)</f>
        <v>9</v>
      </c>
      <c r="R7" s="10">
        <f t="shared" ref="R7:R17" si="11">(P7-Q7)*60</f>
        <v>36.685714285714326</v>
      </c>
      <c r="S7" s="39">
        <f t="shared" ref="S7:S17" si="12">ROUNDDOWN(R7,0)</f>
        <v>36</v>
      </c>
      <c r="T7" s="10">
        <f t="shared" ref="T7:T17" si="13">1/(F7+3)</f>
        <v>0.16666666666666666</v>
      </c>
      <c r="U7" s="10">
        <f t="shared" ref="U7:U17" si="14">2*(B7-1)/(10*B7+20)</f>
        <v>0</v>
      </c>
      <c r="V7" s="9">
        <f t="shared" ref="V7:V17" si="15">4*D7/(10*D7+20)</f>
        <v>0.24</v>
      </c>
      <c r="W7" s="9">
        <f t="shared" ref="W7:W17" si="16">E7/(10*E7+20)</f>
        <v>0.06</v>
      </c>
      <c r="X7" s="35">
        <f t="shared" ref="X7:X17" si="17">T7+U7+V7+W7</f>
        <v>0.46666666666666662</v>
      </c>
      <c r="Y7" s="49">
        <f t="shared" ref="Y7:Y17" si="18">I7*1.79</f>
        <v>17.204457142857144</v>
      </c>
      <c r="Z7" s="26">
        <f t="shared" ref="Z7:Z17" si="19">Y7/(24*60*60)</f>
        <v>1.9912566137566141E-4</v>
      </c>
      <c r="AA7" s="47">
        <f t="shared" ref="AA7:AA17" si="20">ROUNDDOWN(Z7,0)</f>
        <v>0</v>
      </c>
      <c r="AB7" s="48">
        <f t="shared" ref="AB7:AB17" si="21">(Z7-AA7)*24</f>
        <v>4.7790158730158742E-3</v>
      </c>
      <c r="AC7" s="47">
        <f t="shared" ref="AC7:AC17" si="22">ROUNDDOWN(AB7,0)</f>
        <v>0</v>
      </c>
      <c r="AD7" s="26">
        <f t="shared" ref="AD7:AD17" si="23">(AB7-AC7)*60</f>
        <v>0.28674095238095243</v>
      </c>
      <c r="AE7" s="47">
        <f t="shared" ref="AE7:AE17" si="24">ROUNDDOWN(AD7,0)</f>
        <v>0</v>
      </c>
      <c r="AF7" s="49">
        <f t="shared" ref="AF7:AF17" si="25">(AD7-AE7)*60</f>
        <v>17.204457142857144</v>
      </c>
      <c r="AG7" s="47">
        <f t="shared" ref="AG7:AG17" si="26">ROUNDDOWN(AF7,0)</f>
        <v>17</v>
      </c>
    </row>
    <row r="8" spans="2:33" x14ac:dyDescent="0.35">
      <c r="B8" s="2">
        <v>3</v>
      </c>
      <c r="C8" s="2">
        <v>0</v>
      </c>
      <c r="D8" s="2">
        <v>0</v>
      </c>
      <c r="E8" s="2">
        <v>0</v>
      </c>
      <c r="F8" s="2">
        <v>2</v>
      </c>
      <c r="G8" s="8">
        <f t="shared" si="0"/>
        <v>444</v>
      </c>
      <c r="H8" s="8">
        <f t="shared" si="1"/>
        <v>100</v>
      </c>
      <c r="I8" s="43">
        <f t="shared" si="2"/>
        <v>10.440000000000001</v>
      </c>
      <c r="J8" s="10">
        <f t="shared" si="3"/>
        <v>1.1950549450549452E-3</v>
      </c>
      <c r="K8" s="37">
        <f t="shared" si="4"/>
        <v>0</v>
      </c>
      <c r="L8" s="10">
        <f t="shared" si="5"/>
        <v>6.2142857142857152E-2</v>
      </c>
      <c r="M8" s="39">
        <f t="shared" si="6"/>
        <v>0</v>
      </c>
      <c r="N8" s="10">
        <f t="shared" si="7"/>
        <v>0.43500000000000005</v>
      </c>
      <c r="O8" s="39">
        <f t="shared" si="8"/>
        <v>0</v>
      </c>
      <c r="P8" s="10">
        <f t="shared" si="9"/>
        <v>10.440000000000001</v>
      </c>
      <c r="Q8" s="39">
        <f t="shared" si="10"/>
        <v>10</v>
      </c>
      <c r="R8" s="10">
        <f t="shared" si="11"/>
        <v>26.400000000000077</v>
      </c>
      <c r="S8" s="39">
        <f t="shared" si="12"/>
        <v>26</v>
      </c>
      <c r="T8" s="10">
        <f t="shared" si="13"/>
        <v>0.2</v>
      </c>
      <c r="U8" s="10">
        <f t="shared" si="14"/>
        <v>0.08</v>
      </c>
      <c r="V8" s="9">
        <f t="shared" si="15"/>
        <v>0</v>
      </c>
      <c r="W8" s="9">
        <f t="shared" si="16"/>
        <v>0</v>
      </c>
      <c r="X8" s="35">
        <f t="shared" si="17"/>
        <v>0.28000000000000003</v>
      </c>
      <c r="Y8" s="49">
        <f t="shared" si="18"/>
        <v>18.687600000000003</v>
      </c>
      <c r="Z8" s="26">
        <f t="shared" si="19"/>
        <v>2.1629166666666672E-4</v>
      </c>
      <c r="AA8" s="47">
        <f t="shared" si="20"/>
        <v>0</v>
      </c>
      <c r="AB8" s="48">
        <f t="shared" si="21"/>
        <v>5.1910000000000012E-3</v>
      </c>
      <c r="AC8" s="47">
        <f t="shared" si="22"/>
        <v>0</v>
      </c>
      <c r="AD8" s="26">
        <f t="shared" si="23"/>
        <v>0.31146000000000007</v>
      </c>
      <c r="AE8" s="47">
        <f t="shared" si="24"/>
        <v>0</v>
      </c>
      <c r="AF8" s="49">
        <f t="shared" si="25"/>
        <v>18.687600000000003</v>
      </c>
      <c r="AG8" s="47">
        <f t="shared" si="26"/>
        <v>18</v>
      </c>
    </row>
    <row r="9" spans="2:33" x14ac:dyDescent="0.35">
      <c r="B9" s="2">
        <v>4</v>
      </c>
      <c r="C9" s="2">
        <v>0</v>
      </c>
      <c r="D9" s="2">
        <v>0</v>
      </c>
      <c r="E9" s="2">
        <v>0</v>
      </c>
      <c r="F9" s="2">
        <v>3</v>
      </c>
      <c r="G9" s="8">
        <f t="shared" si="0"/>
        <v>632</v>
      </c>
      <c r="H9" s="8">
        <f t="shared" si="1"/>
        <v>100</v>
      </c>
      <c r="I9" s="43">
        <f t="shared" si="2"/>
        <v>12.32</v>
      </c>
      <c r="J9" s="10">
        <f t="shared" si="3"/>
        <v>1.4102564102564104E-3</v>
      </c>
      <c r="K9" s="37">
        <f t="shared" si="4"/>
        <v>0</v>
      </c>
      <c r="L9" s="10">
        <f t="shared" si="5"/>
        <v>7.3333333333333334E-2</v>
      </c>
      <c r="M9" s="39">
        <f t="shared" si="6"/>
        <v>0</v>
      </c>
      <c r="N9" s="10">
        <f t="shared" si="7"/>
        <v>0.51333333333333331</v>
      </c>
      <c r="O9" s="39">
        <f t="shared" si="8"/>
        <v>0</v>
      </c>
      <c r="P9" s="10">
        <f t="shared" si="9"/>
        <v>12.32</v>
      </c>
      <c r="Q9" s="39">
        <f t="shared" si="10"/>
        <v>12</v>
      </c>
      <c r="R9" s="10">
        <f t="shared" si="11"/>
        <v>19.200000000000017</v>
      </c>
      <c r="S9" s="39">
        <f t="shared" si="12"/>
        <v>19</v>
      </c>
      <c r="T9" s="10">
        <f t="shared" si="13"/>
        <v>0.16666666666666666</v>
      </c>
      <c r="U9" s="10">
        <f t="shared" si="14"/>
        <v>0.1</v>
      </c>
      <c r="V9" s="9">
        <f t="shared" si="15"/>
        <v>0</v>
      </c>
      <c r="W9" s="9">
        <f t="shared" si="16"/>
        <v>0</v>
      </c>
      <c r="X9" s="35">
        <f t="shared" si="17"/>
        <v>0.26666666666666666</v>
      </c>
      <c r="Y9" s="49">
        <f t="shared" si="18"/>
        <v>22.052800000000001</v>
      </c>
      <c r="Z9" s="26">
        <f t="shared" si="19"/>
        <v>2.5524074074074077E-4</v>
      </c>
      <c r="AA9" s="47">
        <f t="shared" si="20"/>
        <v>0</v>
      </c>
      <c r="AB9" s="48">
        <f t="shared" si="21"/>
        <v>6.1257777777777786E-3</v>
      </c>
      <c r="AC9" s="47">
        <f t="shared" si="22"/>
        <v>0</v>
      </c>
      <c r="AD9" s="26">
        <f t="shared" si="23"/>
        <v>0.36754666666666669</v>
      </c>
      <c r="AE9" s="47">
        <f t="shared" si="24"/>
        <v>0</v>
      </c>
      <c r="AF9" s="49">
        <f t="shared" si="25"/>
        <v>22.052800000000001</v>
      </c>
      <c r="AG9" s="47">
        <f t="shared" si="26"/>
        <v>22</v>
      </c>
    </row>
    <row r="10" spans="2:33" x14ac:dyDescent="0.35">
      <c r="B10" s="2">
        <v>5</v>
      </c>
      <c r="C10" s="2">
        <v>1</v>
      </c>
      <c r="D10" s="2">
        <v>0</v>
      </c>
      <c r="E10" s="2">
        <v>0</v>
      </c>
      <c r="F10" s="2">
        <v>5</v>
      </c>
      <c r="G10" s="8">
        <f t="shared" si="0"/>
        <v>1140</v>
      </c>
      <c r="H10" s="8">
        <f t="shared" si="1"/>
        <v>200</v>
      </c>
      <c r="I10" s="43">
        <f t="shared" si="2"/>
        <v>11.7</v>
      </c>
      <c r="J10" s="10">
        <f t="shared" si="3"/>
        <v>1.3392857142857143E-3</v>
      </c>
      <c r="K10" s="37">
        <f t="shared" si="4"/>
        <v>0</v>
      </c>
      <c r="L10" s="10">
        <f t="shared" si="5"/>
        <v>6.9642857142857145E-2</v>
      </c>
      <c r="M10" s="39">
        <f t="shared" si="6"/>
        <v>0</v>
      </c>
      <c r="N10" s="10">
        <f t="shared" si="7"/>
        <v>0.48750000000000004</v>
      </c>
      <c r="O10" s="39">
        <f t="shared" si="8"/>
        <v>0</v>
      </c>
      <c r="P10" s="10">
        <f t="shared" si="9"/>
        <v>11.700000000000001</v>
      </c>
      <c r="Q10" s="39">
        <f t="shared" si="10"/>
        <v>11</v>
      </c>
      <c r="R10" s="10">
        <f t="shared" si="11"/>
        <v>42.000000000000064</v>
      </c>
      <c r="S10" s="39">
        <f t="shared" si="12"/>
        <v>42</v>
      </c>
      <c r="T10" s="10">
        <f t="shared" si="13"/>
        <v>0.125</v>
      </c>
      <c r="U10" s="10">
        <f t="shared" si="14"/>
        <v>0.11428571428571428</v>
      </c>
      <c r="V10" s="9">
        <f t="shared" si="15"/>
        <v>0</v>
      </c>
      <c r="W10" s="9">
        <f t="shared" si="16"/>
        <v>0</v>
      </c>
      <c r="X10" s="35">
        <f t="shared" si="17"/>
        <v>0.23928571428571427</v>
      </c>
      <c r="Y10" s="49">
        <f t="shared" si="18"/>
        <v>20.942999999999998</v>
      </c>
      <c r="Z10" s="26">
        <f t="shared" si="19"/>
        <v>2.4239583333333331E-4</v>
      </c>
      <c r="AA10" s="47">
        <f t="shared" si="20"/>
        <v>0</v>
      </c>
      <c r="AB10" s="48">
        <f t="shared" si="21"/>
        <v>5.8174999999999998E-3</v>
      </c>
      <c r="AC10" s="47">
        <f t="shared" si="22"/>
        <v>0</v>
      </c>
      <c r="AD10" s="26">
        <f t="shared" si="23"/>
        <v>0.34904999999999997</v>
      </c>
      <c r="AE10" s="47">
        <f t="shared" si="24"/>
        <v>0</v>
      </c>
      <c r="AF10" s="49">
        <f t="shared" si="25"/>
        <v>20.942999999999998</v>
      </c>
      <c r="AG10" s="47">
        <f t="shared" si="26"/>
        <v>20</v>
      </c>
    </row>
    <row r="11" spans="2:33" x14ac:dyDescent="0.35">
      <c r="B11" s="2">
        <v>6</v>
      </c>
      <c r="C11" s="2">
        <v>0</v>
      </c>
      <c r="D11" s="2">
        <v>5</v>
      </c>
      <c r="E11" s="2">
        <v>5</v>
      </c>
      <c r="F11" s="2">
        <v>0</v>
      </c>
      <c r="G11" s="8">
        <f t="shared" si="0"/>
        <v>140</v>
      </c>
      <c r="H11" s="8">
        <f t="shared" si="1"/>
        <v>225</v>
      </c>
      <c r="I11" s="43">
        <f t="shared" si="2"/>
        <v>6.6222222222222218</v>
      </c>
      <c r="J11" s="10">
        <f t="shared" si="3"/>
        <v>7.5803825803825802E-4</v>
      </c>
      <c r="K11" s="37">
        <f t="shared" si="4"/>
        <v>0</v>
      </c>
      <c r="L11" s="10">
        <f t="shared" si="5"/>
        <v>3.9417989417989414E-2</v>
      </c>
      <c r="M11" s="39">
        <f t="shared" si="6"/>
        <v>0</v>
      </c>
      <c r="N11" s="10">
        <f t="shared" si="7"/>
        <v>0.27592592592592591</v>
      </c>
      <c r="O11" s="39">
        <f t="shared" si="8"/>
        <v>0</v>
      </c>
      <c r="P11" s="10">
        <f t="shared" si="9"/>
        <v>6.6222222222222218</v>
      </c>
      <c r="Q11" s="39">
        <f t="shared" si="10"/>
        <v>6</v>
      </c>
      <c r="R11" s="10">
        <f t="shared" si="11"/>
        <v>37.333333333333307</v>
      </c>
      <c r="S11" s="39">
        <f t="shared" si="12"/>
        <v>37</v>
      </c>
      <c r="T11" s="10">
        <f t="shared" si="13"/>
        <v>0.33333333333333331</v>
      </c>
      <c r="U11" s="10">
        <f t="shared" si="14"/>
        <v>0.125</v>
      </c>
      <c r="V11" s="9">
        <f t="shared" si="15"/>
        <v>0.2857142857142857</v>
      </c>
      <c r="W11" s="9">
        <f t="shared" si="16"/>
        <v>7.1428571428571425E-2</v>
      </c>
      <c r="X11" s="35">
        <f t="shared" si="17"/>
        <v>0.81547619047619047</v>
      </c>
      <c r="Y11" s="49">
        <f t="shared" si="18"/>
        <v>11.853777777777777</v>
      </c>
      <c r="Z11" s="26">
        <f t="shared" si="19"/>
        <v>1.3719650205761317E-4</v>
      </c>
      <c r="AA11" s="47">
        <f t="shared" si="20"/>
        <v>0</v>
      </c>
      <c r="AB11" s="48">
        <f t="shared" si="21"/>
        <v>3.292716049382716E-3</v>
      </c>
      <c r="AC11" s="47">
        <f t="shared" si="22"/>
        <v>0</v>
      </c>
      <c r="AD11" s="26">
        <f t="shared" si="23"/>
        <v>0.19756296296296297</v>
      </c>
      <c r="AE11" s="47">
        <f t="shared" si="24"/>
        <v>0</v>
      </c>
      <c r="AF11" s="49">
        <f t="shared" si="25"/>
        <v>11.853777777777777</v>
      </c>
      <c r="AG11" s="47">
        <f t="shared" si="26"/>
        <v>11</v>
      </c>
    </row>
    <row r="12" spans="2:33" x14ac:dyDescent="0.35">
      <c r="B12" s="2">
        <v>7</v>
      </c>
      <c r="C12" s="2">
        <v>6</v>
      </c>
      <c r="D12" s="2">
        <v>0</v>
      </c>
      <c r="E12" s="2">
        <v>0</v>
      </c>
      <c r="F12" s="2">
        <v>0</v>
      </c>
      <c r="G12" s="8">
        <f t="shared" si="0"/>
        <v>140</v>
      </c>
      <c r="H12" s="8">
        <f t="shared" si="1"/>
        <v>700</v>
      </c>
      <c r="I12" s="43">
        <f t="shared" si="2"/>
        <v>6.2</v>
      </c>
      <c r="J12" s="10">
        <f t="shared" si="3"/>
        <v>7.0970695970695968E-4</v>
      </c>
      <c r="K12" s="37">
        <f t="shared" si="4"/>
        <v>0</v>
      </c>
      <c r="L12" s="10">
        <f t="shared" si="5"/>
        <v>3.6904761904761905E-2</v>
      </c>
      <c r="M12" s="39">
        <f t="shared" si="6"/>
        <v>0</v>
      </c>
      <c r="N12" s="10">
        <f t="shared" si="7"/>
        <v>0.25833333333333336</v>
      </c>
      <c r="O12" s="39">
        <f t="shared" si="8"/>
        <v>0</v>
      </c>
      <c r="P12" s="10">
        <f t="shared" si="9"/>
        <v>6.2000000000000011</v>
      </c>
      <c r="Q12" s="39">
        <f t="shared" si="10"/>
        <v>6</v>
      </c>
      <c r="R12" s="10">
        <f t="shared" si="11"/>
        <v>12.000000000000064</v>
      </c>
      <c r="S12" s="39">
        <f t="shared" si="12"/>
        <v>12</v>
      </c>
      <c r="T12" s="10">
        <f t="shared" si="13"/>
        <v>0.33333333333333331</v>
      </c>
      <c r="U12" s="10">
        <f t="shared" si="14"/>
        <v>0.13333333333333333</v>
      </c>
      <c r="V12" s="9">
        <f t="shared" si="15"/>
        <v>0</v>
      </c>
      <c r="W12" s="9">
        <f t="shared" si="16"/>
        <v>0</v>
      </c>
      <c r="X12" s="35">
        <f t="shared" si="17"/>
        <v>0.46666666666666667</v>
      </c>
      <c r="Y12" s="49">
        <f t="shared" si="18"/>
        <v>11.098000000000001</v>
      </c>
      <c r="Z12" s="26">
        <f t="shared" si="19"/>
        <v>1.2844907407407409E-4</v>
      </c>
      <c r="AA12" s="47">
        <f t="shared" si="20"/>
        <v>0</v>
      </c>
      <c r="AB12" s="48">
        <f t="shared" si="21"/>
        <v>3.082777777777778E-3</v>
      </c>
      <c r="AC12" s="47">
        <f t="shared" si="22"/>
        <v>0</v>
      </c>
      <c r="AD12" s="26">
        <f t="shared" si="23"/>
        <v>0.18496666666666667</v>
      </c>
      <c r="AE12" s="47">
        <f t="shared" si="24"/>
        <v>0</v>
      </c>
      <c r="AF12" s="49">
        <f t="shared" si="25"/>
        <v>11.098000000000001</v>
      </c>
      <c r="AG12" s="47">
        <f t="shared" si="26"/>
        <v>11</v>
      </c>
    </row>
    <row r="13" spans="2:33" x14ac:dyDescent="0.35">
      <c r="B13" s="2">
        <v>8</v>
      </c>
      <c r="C13" s="2">
        <v>7</v>
      </c>
      <c r="D13" s="2">
        <v>0</v>
      </c>
      <c r="E13" s="2">
        <v>0</v>
      </c>
      <c r="F13" s="2">
        <v>0</v>
      </c>
      <c r="G13" s="8">
        <f t="shared" si="0"/>
        <v>140</v>
      </c>
      <c r="H13" s="8">
        <f t="shared" si="1"/>
        <v>800</v>
      </c>
      <c r="I13" s="43">
        <f t="shared" si="2"/>
        <v>6.1749999999999998</v>
      </c>
      <c r="J13" s="10">
        <f t="shared" si="3"/>
        <v>7.0684523809523808E-4</v>
      </c>
      <c r="K13" s="37">
        <f t="shared" si="4"/>
        <v>0</v>
      </c>
      <c r="L13" s="10">
        <f t="shared" si="5"/>
        <v>3.6755952380952382E-2</v>
      </c>
      <c r="M13" s="39">
        <f t="shared" si="6"/>
        <v>0</v>
      </c>
      <c r="N13" s="10">
        <f t="shared" si="7"/>
        <v>0.2572916666666667</v>
      </c>
      <c r="O13" s="39">
        <f t="shared" si="8"/>
        <v>0</v>
      </c>
      <c r="P13" s="10">
        <f t="shared" si="9"/>
        <v>6.1750000000000007</v>
      </c>
      <c r="Q13" s="39">
        <f t="shared" si="10"/>
        <v>6</v>
      </c>
      <c r="R13" s="10">
        <f t="shared" si="11"/>
        <v>10.500000000000043</v>
      </c>
      <c r="S13" s="39">
        <f t="shared" si="12"/>
        <v>10</v>
      </c>
      <c r="T13" s="10">
        <f t="shared" si="13"/>
        <v>0.33333333333333331</v>
      </c>
      <c r="U13" s="10">
        <f t="shared" si="14"/>
        <v>0.14000000000000001</v>
      </c>
      <c r="V13" s="9">
        <f t="shared" si="15"/>
        <v>0</v>
      </c>
      <c r="W13" s="9">
        <f t="shared" si="16"/>
        <v>0</v>
      </c>
      <c r="X13" s="35">
        <f t="shared" si="17"/>
        <v>0.47333333333333333</v>
      </c>
      <c r="Y13" s="49">
        <f t="shared" si="18"/>
        <v>11.05325</v>
      </c>
      <c r="Z13" s="26">
        <f t="shared" si="19"/>
        <v>1.2793113425925927E-4</v>
      </c>
      <c r="AA13" s="47">
        <f t="shared" si="20"/>
        <v>0</v>
      </c>
      <c r="AB13" s="48">
        <f t="shared" si="21"/>
        <v>3.0703472222222226E-3</v>
      </c>
      <c r="AC13" s="47">
        <f t="shared" si="22"/>
        <v>0</v>
      </c>
      <c r="AD13" s="26">
        <f t="shared" si="23"/>
        <v>0.18422083333333336</v>
      </c>
      <c r="AE13" s="47">
        <f t="shared" si="24"/>
        <v>0</v>
      </c>
      <c r="AF13" s="49">
        <f t="shared" si="25"/>
        <v>11.053250000000002</v>
      </c>
      <c r="AG13" s="47">
        <f t="shared" si="26"/>
        <v>11</v>
      </c>
    </row>
    <row r="14" spans="2:33" x14ac:dyDescent="0.35">
      <c r="B14" s="2">
        <v>9</v>
      </c>
      <c r="C14" s="2">
        <v>8</v>
      </c>
      <c r="D14" s="2">
        <v>0</v>
      </c>
      <c r="E14" s="2">
        <v>0</v>
      </c>
      <c r="F14" s="2">
        <v>0</v>
      </c>
      <c r="G14" s="8">
        <f t="shared" si="0"/>
        <v>140</v>
      </c>
      <c r="H14" s="8">
        <f t="shared" si="1"/>
        <v>900</v>
      </c>
      <c r="I14" s="43">
        <f t="shared" si="2"/>
        <v>6.1555555555555559</v>
      </c>
      <c r="J14" s="10">
        <f t="shared" si="3"/>
        <v>7.0461945461945468E-4</v>
      </c>
      <c r="K14" s="37">
        <f t="shared" si="4"/>
        <v>0</v>
      </c>
      <c r="L14" s="10">
        <f t="shared" si="5"/>
        <v>3.6640211640211647E-2</v>
      </c>
      <c r="M14" s="39">
        <f t="shared" si="6"/>
        <v>0</v>
      </c>
      <c r="N14" s="10">
        <f t="shared" si="7"/>
        <v>0.25648148148148153</v>
      </c>
      <c r="O14" s="39">
        <f t="shared" si="8"/>
        <v>0</v>
      </c>
      <c r="P14" s="10">
        <f t="shared" si="9"/>
        <v>6.1555555555555568</v>
      </c>
      <c r="Q14" s="39">
        <f t="shared" si="10"/>
        <v>6</v>
      </c>
      <c r="R14" s="10">
        <f t="shared" si="11"/>
        <v>9.3333333333334068</v>
      </c>
      <c r="S14" s="39">
        <f t="shared" si="12"/>
        <v>9</v>
      </c>
      <c r="T14" s="10">
        <f t="shared" si="13"/>
        <v>0.33333333333333331</v>
      </c>
      <c r="U14" s="10">
        <f t="shared" si="14"/>
        <v>0.14545454545454545</v>
      </c>
      <c r="V14" s="9">
        <f t="shared" si="15"/>
        <v>0</v>
      </c>
      <c r="W14" s="9">
        <f t="shared" si="16"/>
        <v>0</v>
      </c>
      <c r="X14" s="35">
        <f t="shared" si="17"/>
        <v>0.47878787878787876</v>
      </c>
      <c r="Y14" s="49">
        <f t="shared" si="18"/>
        <v>11.018444444444444</v>
      </c>
      <c r="Z14" s="26">
        <f t="shared" si="19"/>
        <v>1.2752829218106996E-4</v>
      </c>
      <c r="AA14" s="47">
        <f t="shared" si="20"/>
        <v>0</v>
      </c>
      <c r="AB14" s="48">
        <f t="shared" si="21"/>
        <v>3.0606790123456793E-3</v>
      </c>
      <c r="AC14" s="47">
        <f t="shared" si="22"/>
        <v>0</v>
      </c>
      <c r="AD14" s="26">
        <f t="shared" si="23"/>
        <v>0.18364074074074077</v>
      </c>
      <c r="AE14" s="47">
        <f t="shared" si="24"/>
        <v>0</v>
      </c>
      <c r="AF14" s="49">
        <f t="shared" si="25"/>
        <v>11.018444444444446</v>
      </c>
      <c r="AG14" s="47">
        <f t="shared" si="26"/>
        <v>11</v>
      </c>
    </row>
    <row r="15" spans="2:33" x14ac:dyDescent="0.35">
      <c r="B15" s="2">
        <v>10</v>
      </c>
      <c r="C15" s="2">
        <v>9</v>
      </c>
      <c r="D15" s="2">
        <v>0</v>
      </c>
      <c r="E15" s="2">
        <v>0</v>
      </c>
      <c r="F15" s="2">
        <v>0</v>
      </c>
      <c r="G15" s="8">
        <f t="shared" si="0"/>
        <v>140</v>
      </c>
      <c r="H15" s="8">
        <f t="shared" si="1"/>
        <v>1000</v>
      </c>
      <c r="I15" s="43">
        <f t="shared" si="2"/>
        <v>6.14</v>
      </c>
      <c r="J15" s="10">
        <f t="shared" si="3"/>
        <v>7.0283882783882777E-4</v>
      </c>
      <c r="K15" s="37">
        <f t="shared" si="4"/>
        <v>0</v>
      </c>
      <c r="L15" s="10">
        <f t="shared" si="5"/>
        <v>3.6547619047619044E-2</v>
      </c>
      <c r="M15" s="39">
        <f t="shared" si="6"/>
        <v>0</v>
      </c>
      <c r="N15" s="10">
        <f t="shared" si="7"/>
        <v>0.2558333333333333</v>
      </c>
      <c r="O15" s="39">
        <f t="shared" si="8"/>
        <v>0</v>
      </c>
      <c r="P15" s="10">
        <f t="shared" si="9"/>
        <v>6.1399999999999988</v>
      </c>
      <c r="Q15" s="39">
        <f t="shared" si="10"/>
        <v>6</v>
      </c>
      <c r="R15" s="10">
        <f t="shared" si="11"/>
        <v>8.3999999999999275</v>
      </c>
      <c r="S15" s="39">
        <f t="shared" si="12"/>
        <v>8</v>
      </c>
      <c r="T15" s="10">
        <f t="shared" si="13"/>
        <v>0.33333333333333331</v>
      </c>
      <c r="U15" s="10">
        <f t="shared" si="14"/>
        <v>0.15</v>
      </c>
      <c r="V15" s="9">
        <f t="shared" si="15"/>
        <v>0</v>
      </c>
      <c r="W15" s="9">
        <f t="shared" si="16"/>
        <v>0</v>
      </c>
      <c r="X15" s="35">
        <f t="shared" si="17"/>
        <v>0.48333333333333328</v>
      </c>
      <c r="Y15" s="49">
        <f t="shared" si="18"/>
        <v>10.990599999999999</v>
      </c>
      <c r="Z15" s="26">
        <f t="shared" si="19"/>
        <v>1.2720601851851849E-4</v>
      </c>
      <c r="AA15" s="47">
        <f t="shared" si="20"/>
        <v>0</v>
      </c>
      <c r="AB15" s="48">
        <f t="shared" si="21"/>
        <v>3.0529444444444441E-3</v>
      </c>
      <c r="AC15" s="47">
        <f t="shared" si="22"/>
        <v>0</v>
      </c>
      <c r="AD15" s="26">
        <f t="shared" si="23"/>
        <v>0.18317666666666665</v>
      </c>
      <c r="AE15" s="47">
        <f t="shared" si="24"/>
        <v>0</v>
      </c>
      <c r="AF15" s="49">
        <f t="shared" si="25"/>
        <v>10.990599999999999</v>
      </c>
      <c r="AG15" s="47">
        <f t="shared" si="26"/>
        <v>10</v>
      </c>
    </row>
    <row r="16" spans="2:33" x14ac:dyDescent="0.35">
      <c r="B16" s="2">
        <v>1</v>
      </c>
      <c r="C16" s="2">
        <v>10</v>
      </c>
      <c r="D16" s="2">
        <v>1</v>
      </c>
      <c r="E16" s="2">
        <v>1</v>
      </c>
      <c r="F16" s="2">
        <v>0</v>
      </c>
      <c r="G16" s="8">
        <f t="shared" si="0"/>
        <v>140</v>
      </c>
      <c r="H16" s="8">
        <f t="shared" si="1"/>
        <v>1125</v>
      </c>
      <c r="I16" s="43">
        <f t="shared" si="2"/>
        <v>6.1244444444444444</v>
      </c>
      <c r="J16" s="10">
        <f t="shared" si="3"/>
        <v>7.0105820105820108E-4</v>
      </c>
      <c r="K16" s="37">
        <f t="shared" si="4"/>
        <v>0</v>
      </c>
      <c r="L16" s="10">
        <f t="shared" si="5"/>
        <v>3.6455026455026456E-2</v>
      </c>
      <c r="M16" s="39">
        <f t="shared" si="6"/>
        <v>0</v>
      </c>
      <c r="N16" s="10">
        <f t="shared" si="7"/>
        <v>0.25518518518518518</v>
      </c>
      <c r="O16" s="39">
        <f t="shared" si="8"/>
        <v>0</v>
      </c>
      <c r="P16" s="10">
        <f t="shared" si="9"/>
        <v>6.1244444444444444</v>
      </c>
      <c r="Q16" s="39">
        <f t="shared" si="10"/>
        <v>6</v>
      </c>
      <c r="R16" s="10">
        <f t="shared" si="11"/>
        <v>7.4666666666666615</v>
      </c>
      <c r="S16" s="39">
        <f t="shared" si="12"/>
        <v>7</v>
      </c>
      <c r="T16" s="10">
        <f t="shared" si="13"/>
        <v>0.33333333333333331</v>
      </c>
      <c r="U16" s="10">
        <f t="shared" si="14"/>
        <v>0</v>
      </c>
      <c r="V16" s="9">
        <f t="shared" si="15"/>
        <v>0.13333333333333333</v>
      </c>
      <c r="W16" s="9">
        <f t="shared" si="16"/>
        <v>3.3333333333333333E-2</v>
      </c>
      <c r="X16" s="35">
        <f t="shared" si="17"/>
        <v>0.5</v>
      </c>
      <c r="Y16" s="49">
        <f t="shared" si="18"/>
        <v>10.962755555555555</v>
      </c>
      <c r="Z16" s="26">
        <f t="shared" si="19"/>
        <v>1.2688374485596708E-4</v>
      </c>
      <c r="AA16" s="47">
        <f t="shared" si="20"/>
        <v>0</v>
      </c>
      <c r="AB16" s="48">
        <f t="shared" si="21"/>
        <v>3.0452098765432097E-3</v>
      </c>
      <c r="AC16" s="47">
        <f t="shared" si="22"/>
        <v>0</v>
      </c>
      <c r="AD16" s="26">
        <f t="shared" si="23"/>
        <v>0.18271259259259259</v>
      </c>
      <c r="AE16" s="47">
        <f t="shared" si="24"/>
        <v>0</v>
      </c>
      <c r="AF16" s="49">
        <f t="shared" si="25"/>
        <v>10.962755555555555</v>
      </c>
      <c r="AG16" s="47">
        <f t="shared" si="26"/>
        <v>10</v>
      </c>
    </row>
    <row r="17" spans="2:33" x14ac:dyDescent="0.35">
      <c r="B17" s="2">
        <v>2</v>
      </c>
      <c r="C17" s="2">
        <v>0</v>
      </c>
      <c r="D17" s="2">
        <v>2</v>
      </c>
      <c r="E17" s="2">
        <v>1</v>
      </c>
      <c r="F17" s="2">
        <v>5</v>
      </c>
      <c r="G17" s="8">
        <f t="shared" si="0"/>
        <v>1140</v>
      </c>
      <c r="H17" s="8">
        <f t="shared" si="1"/>
        <v>145</v>
      </c>
      <c r="I17" s="43">
        <f t="shared" si="2"/>
        <v>13.862068965517242</v>
      </c>
      <c r="J17" s="10">
        <f t="shared" si="3"/>
        <v>1.5867752936718454E-3</v>
      </c>
      <c r="K17" s="37">
        <f t="shared" si="4"/>
        <v>0</v>
      </c>
      <c r="L17" s="10">
        <f t="shared" si="5"/>
        <v>8.2512315270935957E-2</v>
      </c>
      <c r="M17" s="39">
        <f t="shared" si="6"/>
        <v>0</v>
      </c>
      <c r="N17" s="10">
        <f t="shared" si="7"/>
        <v>0.57758620689655171</v>
      </c>
      <c r="O17" s="39">
        <f t="shared" si="8"/>
        <v>0</v>
      </c>
      <c r="P17" s="10">
        <f t="shared" si="9"/>
        <v>13.862068965517242</v>
      </c>
      <c r="Q17" s="39">
        <f t="shared" si="10"/>
        <v>13</v>
      </c>
      <c r="R17" s="10">
        <f t="shared" si="11"/>
        <v>51.72413793103452</v>
      </c>
      <c r="S17" s="39">
        <f t="shared" si="12"/>
        <v>51</v>
      </c>
      <c r="T17" s="10">
        <f t="shared" si="13"/>
        <v>0.125</v>
      </c>
      <c r="U17" s="10">
        <f t="shared" si="14"/>
        <v>0.05</v>
      </c>
      <c r="V17" s="9">
        <f t="shared" si="15"/>
        <v>0.2</v>
      </c>
      <c r="W17" s="9">
        <f t="shared" si="16"/>
        <v>3.3333333333333333E-2</v>
      </c>
      <c r="X17" s="35">
        <f t="shared" si="17"/>
        <v>0.40833333333333333</v>
      </c>
      <c r="Y17" s="49">
        <f t="shared" si="18"/>
        <v>24.813103448275864</v>
      </c>
      <c r="Z17" s="26">
        <f t="shared" si="19"/>
        <v>2.8718869731800771E-4</v>
      </c>
      <c r="AA17" s="47">
        <f t="shared" si="20"/>
        <v>0</v>
      </c>
      <c r="AB17" s="48">
        <f t="shared" si="21"/>
        <v>6.8925287356321856E-3</v>
      </c>
      <c r="AC17" s="47">
        <f t="shared" si="22"/>
        <v>0</v>
      </c>
      <c r="AD17" s="26">
        <f t="shared" si="23"/>
        <v>0.41355172413793112</v>
      </c>
      <c r="AE17" s="47">
        <f t="shared" si="24"/>
        <v>0</v>
      </c>
      <c r="AF17" s="49">
        <f t="shared" si="25"/>
        <v>24.813103448275868</v>
      </c>
      <c r="AG17" s="47">
        <f t="shared" si="26"/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workbookViewId="0">
      <selection activeCell="F14" sqref="F14"/>
    </sheetView>
  </sheetViews>
  <sheetFormatPr defaultRowHeight="14.5" x14ac:dyDescent="0.35"/>
  <sheetData>
    <row r="5" spans="2:4" x14ac:dyDescent="0.35">
      <c r="B5" s="25" t="s">
        <v>40</v>
      </c>
      <c r="C5" s="25" t="s">
        <v>41</v>
      </c>
      <c r="D5" s="25" t="s">
        <v>39</v>
      </c>
    </row>
    <row r="6" spans="2:4" x14ac:dyDescent="0.35">
      <c r="B6" s="8">
        <v>7</v>
      </c>
      <c r="C6" s="8">
        <v>1</v>
      </c>
      <c r="D6" s="8">
        <f>ROUNDUP((B6/10)+(1/2),0)+2*C6</f>
        <v>4</v>
      </c>
    </row>
    <row r="7" spans="2:4" x14ac:dyDescent="0.35">
      <c r="B7" s="8">
        <v>0</v>
      </c>
      <c r="C7" s="8">
        <v>1</v>
      </c>
      <c r="D7" s="8">
        <f t="shared" ref="D7:D14" si="0">ROUNDUP((B7/10)+(1/2),0)+2*C7</f>
        <v>3</v>
      </c>
    </row>
    <row r="8" spans="2:4" x14ac:dyDescent="0.35">
      <c r="B8" s="8">
        <v>0</v>
      </c>
      <c r="C8" s="8">
        <v>0</v>
      </c>
      <c r="D8" s="8">
        <f t="shared" si="0"/>
        <v>1</v>
      </c>
    </row>
    <row r="9" spans="2:4" x14ac:dyDescent="0.35">
      <c r="B9" s="8">
        <v>0</v>
      </c>
      <c r="C9" s="8">
        <v>0</v>
      </c>
      <c r="D9" s="8">
        <f t="shared" si="0"/>
        <v>1</v>
      </c>
    </row>
    <row r="10" spans="2:4" x14ac:dyDescent="0.35">
      <c r="B10" s="8">
        <v>0</v>
      </c>
      <c r="C10" s="8">
        <v>0</v>
      </c>
      <c r="D10" s="8">
        <f t="shared" si="0"/>
        <v>1</v>
      </c>
    </row>
    <row r="11" spans="2:4" x14ac:dyDescent="0.35">
      <c r="B11" s="8">
        <v>0</v>
      </c>
      <c r="C11" s="8">
        <v>0</v>
      </c>
      <c r="D11" s="8">
        <f t="shared" si="0"/>
        <v>1</v>
      </c>
    </row>
    <row r="12" spans="2:4" x14ac:dyDescent="0.35">
      <c r="B12" s="8">
        <v>0</v>
      </c>
      <c r="C12" s="8">
        <v>0</v>
      </c>
      <c r="D12" s="8">
        <f t="shared" si="0"/>
        <v>1</v>
      </c>
    </row>
    <row r="13" spans="2:4" x14ac:dyDescent="0.35">
      <c r="B13" s="8">
        <v>0</v>
      </c>
      <c r="C13" s="8">
        <v>0</v>
      </c>
      <c r="D13" s="8">
        <f t="shared" si="0"/>
        <v>1</v>
      </c>
    </row>
    <row r="14" spans="2:4" x14ac:dyDescent="0.35">
      <c r="B14" s="8">
        <v>0</v>
      </c>
      <c r="C14" s="8">
        <v>0</v>
      </c>
      <c r="D14" s="8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Recursos</vt:lpstr>
      <vt:lpstr>Ruinas</vt:lpstr>
      <vt:lpstr>Botines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Delgado</dc:creator>
  <cp:lastModifiedBy>Claudio Delgado</cp:lastModifiedBy>
  <dcterms:created xsi:type="dcterms:W3CDTF">2025-05-20T23:01:13Z</dcterms:created>
  <dcterms:modified xsi:type="dcterms:W3CDTF">2025-05-27T20:22:33Z</dcterms:modified>
</cp:coreProperties>
</file>