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lores\Documents\"/>
    </mc:Choice>
  </mc:AlternateContent>
  <xr:revisionPtr revIDLastSave="0" documentId="13_ncr:1_{43836203-A02C-4BAA-B67F-800CD6220A7C}" xr6:coauthVersionLast="45" xr6:coauthVersionMax="45" xr10:uidLastSave="{00000000-0000-0000-0000-000000000000}"/>
  <bookViews>
    <workbookView xWindow="-98" yWindow="-98" windowWidth="19396" windowHeight="10395" activeTab="1" xr2:uid="{6003F017-B97E-47B4-8C01-5CB50CC929F4}"/>
  </bookViews>
  <sheets>
    <sheet name="ga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2" l="1"/>
  <c r="J15" i="2"/>
  <c r="I7" i="2" l="1"/>
  <c r="G7" i="2"/>
  <c r="F7" i="2"/>
  <c r="G6" i="2"/>
  <c r="I6" i="2"/>
  <c r="I16" i="2" l="1"/>
  <c r="I13" i="2"/>
  <c r="M3" i="2"/>
  <c r="O11" i="2"/>
  <c r="O12" i="2"/>
  <c r="N9" i="2"/>
  <c r="N14" i="2" l="1"/>
  <c r="N15" i="2" s="1"/>
  <c r="K3" i="2"/>
  <c r="K4" i="2"/>
  <c r="K5" i="2"/>
  <c r="K2" i="2"/>
  <c r="B9" i="2"/>
  <c r="B8" i="2"/>
  <c r="B5" i="2"/>
  <c r="B32" i="1"/>
  <c r="B31" i="1"/>
  <c r="B30" i="1"/>
  <c r="B33" i="1" s="1"/>
  <c r="F24" i="1"/>
  <c r="D28" i="1"/>
  <c r="D27" i="1"/>
  <c r="D26" i="1"/>
  <c r="F28" i="1" s="1"/>
  <c r="D25" i="1"/>
  <c r="F27" i="1" s="1"/>
  <c r="D24" i="1"/>
  <c r="F26" i="1" s="1"/>
  <c r="D23" i="1"/>
  <c r="F25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10" i="1"/>
  <c r="F10" i="1" s="1"/>
  <c r="D3" i="1"/>
  <c r="F3" i="1" s="1"/>
  <c r="D4" i="1"/>
  <c r="D5" i="1"/>
  <c r="F5" i="1" s="1"/>
  <c r="D6" i="1"/>
  <c r="F6" i="1" s="1"/>
  <c r="D7" i="1"/>
  <c r="D8" i="1"/>
  <c r="D2" i="1"/>
  <c r="L3" i="1"/>
  <c r="F7" i="1" l="1"/>
  <c r="K6" i="2"/>
  <c r="D30" i="1"/>
  <c r="F31" i="1"/>
  <c r="D31" i="1"/>
  <c r="D32" i="1"/>
  <c r="F8" i="1"/>
  <c r="F23" i="1"/>
  <c r="F32" i="1" s="1"/>
  <c r="F2" i="1"/>
  <c r="F4" i="1"/>
  <c r="D33" i="1" l="1"/>
  <c r="F30" i="1"/>
  <c r="F33" i="1" s="1"/>
  <c r="B3" i="2" s="1"/>
  <c r="B7" i="2" s="1"/>
  <c r="B13" i="2" s="1"/>
</calcChain>
</file>

<file path=xl/sharedStrings.xml><?xml version="1.0" encoding="utf-8"?>
<sst xmlns="http://schemas.openxmlformats.org/spreadsheetml/2006/main" count="169" uniqueCount="59">
  <si>
    <t>Yellowstone</t>
  </si>
  <si>
    <t>Grand Canyon</t>
  </si>
  <si>
    <t>Yosemite</t>
  </si>
  <si>
    <t>Los Angeles</t>
  </si>
  <si>
    <t>San Diego</t>
  </si>
  <si>
    <t>Golfo de Santa Clara</t>
  </si>
  <si>
    <t>Hermosillo</t>
  </si>
  <si>
    <t>Guadalajara</t>
  </si>
  <si>
    <t>CDMX</t>
  </si>
  <si>
    <t>Cancun</t>
  </si>
  <si>
    <t>Belize</t>
  </si>
  <si>
    <t>Guatemala</t>
  </si>
  <si>
    <t>El Salvador</t>
  </si>
  <si>
    <t>Honduras</t>
  </si>
  <si>
    <t>Nicaragua</t>
  </si>
  <si>
    <t>Costa Rica</t>
  </si>
  <si>
    <t>Panama</t>
  </si>
  <si>
    <t>USA</t>
  </si>
  <si>
    <t>Sudamerica</t>
  </si>
  <si>
    <t>Tijuana</t>
  </si>
  <si>
    <t>San Francisco</t>
  </si>
  <si>
    <t>km</t>
  </si>
  <si>
    <t>miles</t>
  </si>
  <si>
    <t>Rendimiento</t>
  </si>
  <si>
    <t>km/l</t>
  </si>
  <si>
    <t>Combustible</t>
  </si>
  <si>
    <t>Mexico</t>
  </si>
  <si>
    <t>$/l</t>
  </si>
  <si>
    <t xml:space="preserve">Colombia </t>
  </si>
  <si>
    <t>Chile</t>
  </si>
  <si>
    <t>Belice</t>
  </si>
  <si>
    <t>Ecuador</t>
  </si>
  <si>
    <t>Peru</t>
  </si>
  <si>
    <t>Bolivia</t>
  </si>
  <si>
    <t>Argentina</t>
  </si>
  <si>
    <t>litros</t>
  </si>
  <si>
    <t>Colombia</t>
  </si>
  <si>
    <t>Centro America</t>
  </si>
  <si>
    <t>dolares</t>
  </si>
  <si>
    <t>Total</t>
  </si>
  <si>
    <t>Gas</t>
  </si>
  <si>
    <t>Maintainance</t>
  </si>
  <si>
    <t>Container</t>
  </si>
  <si>
    <t>Transportation</t>
  </si>
  <si>
    <t>Car</t>
  </si>
  <si>
    <t>Food</t>
  </si>
  <si>
    <t>Bed</t>
  </si>
  <si>
    <t>Days</t>
  </si>
  <si>
    <t>Touristic</t>
  </si>
  <si>
    <t>Other</t>
  </si>
  <si>
    <t>Grant 1</t>
  </si>
  <si>
    <t>Grant 2</t>
  </si>
  <si>
    <t>Grant 3</t>
  </si>
  <si>
    <t>Grant 4</t>
  </si>
  <si>
    <t>Jaime</t>
  </si>
  <si>
    <t>Devolucion</t>
  </si>
  <si>
    <t>Plata</t>
  </si>
  <si>
    <t>all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</si>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</sst>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2948-4021-4FBB-B822-8855D1CDD9E8}">
  <dimension ref="A2:P33"/>
  <sheetViews>
    <sheetView workbookViewId="0">
      <selection activeCell="A13" sqref="A13"/>
    </sheetView>
  </sheetViews>
  <sheetFormatPr defaultRowHeight="14.25" x14ac:dyDescent="0.45"/>
  <cols>
    <col min="1" max="1" width="19.46484375" bestFit="1" customWidth="1"/>
    <col min="6" max="6" width="11.19921875" customWidth="1"/>
  </cols>
  <sheetData>
    <row r="2" spans="1:16" x14ac:dyDescent="0.45">
      <c r="A2" t="s">
        <v>0</v>
      </c>
      <c r="B2">
        <v>2224</v>
      </c>
      <c r="C2" t="s">
        <v>22</v>
      </c>
      <c r="D2" s="1">
        <f>B2/1.609/$O$3</f>
        <v>115.1854153718666</v>
      </c>
      <c r="E2" t="s">
        <v>35</v>
      </c>
      <c r="F2" s="1">
        <f>D2*$L$3</f>
        <v>66.254407786456255</v>
      </c>
      <c r="G2" t="s">
        <v>38</v>
      </c>
      <c r="K2" t="s">
        <v>25</v>
      </c>
      <c r="O2" t="s">
        <v>23</v>
      </c>
    </row>
    <row r="3" spans="1:16" x14ac:dyDescent="0.45">
      <c r="A3" t="s">
        <v>1</v>
      </c>
      <c r="B3">
        <v>866</v>
      </c>
      <c r="C3" t="s">
        <v>22</v>
      </c>
      <c r="D3" s="1">
        <f t="shared" ref="D3:D8" si="0">B3/1.609/$O$3</f>
        <v>44.851874870519993</v>
      </c>
      <c r="E3" t="s">
        <v>35</v>
      </c>
      <c r="F3" s="1">
        <f t="shared" ref="F3:F8" si="1">D3*$L$3</f>
        <v>25.798703751380891</v>
      </c>
      <c r="G3" t="s">
        <v>38</v>
      </c>
      <c r="I3" s="1"/>
      <c r="K3" t="s">
        <v>17</v>
      </c>
      <c r="L3" s="1">
        <f>2.18/3.79</f>
        <v>0.57519788918205805</v>
      </c>
      <c r="M3" t="s">
        <v>27</v>
      </c>
      <c r="O3">
        <v>12</v>
      </c>
      <c r="P3" t="s">
        <v>24</v>
      </c>
    </row>
    <row r="4" spans="1:16" x14ac:dyDescent="0.45">
      <c r="A4" t="s">
        <v>2</v>
      </c>
      <c r="B4">
        <v>530</v>
      </c>
      <c r="C4" t="s">
        <v>22</v>
      </c>
      <c r="D4" s="1">
        <f t="shared" si="0"/>
        <v>27.449761756784753</v>
      </c>
      <c r="E4" t="s">
        <v>35</v>
      </c>
      <c r="F4" s="1">
        <f t="shared" si="1"/>
        <v>15.789045021052971</v>
      </c>
      <c r="G4" t="s">
        <v>38</v>
      </c>
      <c r="I4" s="1"/>
      <c r="K4" t="s">
        <v>26</v>
      </c>
      <c r="L4" s="1">
        <v>0.81</v>
      </c>
      <c r="M4" t="s">
        <v>27</v>
      </c>
    </row>
    <row r="5" spans="1:16" x14ac:dyDescent="0.45">
      <c r="A5" t="s">
        <v>20</v>
      </c>
      <c r="B5">
        <v>191</v>
      </c>
      <c r="C5" t="s">
        <v>22</v>
      </c>
      <c r="D5" s="1">
        <f t="shared" si="0"/>
        <v>9.8922726331054491</v>
      </c>
      <c r="E5" t="s">
        <v>35</v>
      </c>
      <c r="F5" s="1">
        <f t="shared" si="1"/>
        <v>5.6900143377756933</v>
      </c>
      <c r="G5" t="s">
        <v>38</v>
      </c>
      <c r="K5" t="s">
        <v>30</v>
      </c>
      <c r="L5" s="1">
        <v>1.07</v>
      </c>
      <c r="M5" t="s">
        <v>27</v>
      </c>
    </row>
    <row r="6" spans="1:16" x14ac:dyDescent="0.45">
      <c r="A6" t="s">
        <v>3</v>
      </c>
      <c r="B6">
        <v>445</v>
      </c>
      <c r="C6" t="s">
        <v>22</v>
      </c>
      <c r="D6" s="1">
        <f t="shared" si="0"/>
        <v>23.047441475036255</v>
      </c>
      <c r="E6" t="s">
        <v>35</v>
      </c>
      <c r="F6" s="1">
        <f t="shared" si="1"/>
        <v>13.256839687487872</v>
      </c>
      <c r="G6" t="s">
        <v>38</v>
      </c>
      <c r="K6" t="s">
        <v>11</v>
      </c>
      <c r="L6" s="1">
        <v>0.74</v>
      </c>
      <c r="M6" t="s">
        <v>27</v>
      </c>
    </row>
    <row r="7" spans="1:16" x14ac:dyDescent="0.45">
      <c r="A7" t="s">
        <v>4</v>
      </c>
      <c r="B7">
        <v>119</v>
      </c>
      <c r="C7" t="s">
        <v>22</v>
      </c>
      <c r="D7" s="1">
        <f t="shared" si="0"/>
        <v>6.1632483944478977</v>
      </c>
      <c r="E7" t="s">
        <v>35</v>
      </c>
      <c r="F7" s="1">
        <f t="shared" si="1"/>
        <v>3.5450874669911392</v>
      </c>
      <c r="G7" t="s">
        <v>38</v>
      </c>
      <c r="K7" t="s">
        <v>12</v>
      </c>
      <c r="L7" s="1">
        <v>0.71</v>
      </c>
      <c r="M7" t="s">
        <v>27</v>
      </c>
    </row>
    <row r="8" spans="1:16" x14ac:dyDescent="0.45">
      <c r="A8" t="s">
        <v>19</v>
      </c>
      <c r="B8">
        <v>19</v>
      </c>
      <c r="C8" t="s">
        <v>22</v>
      </c>
      <c r="D8" s="1">
        <f t="shared" si="0"/>
        <v>0.9840480629790761</v>
      </c>
      <c r="E8" t="s">
        <v>35</v>
      </c>
      <c r="F8" s="1">
        <f t="shared" si="1"/>
        <v>0.56602236867925748</v>
      </c>
      <c r="G8" t="s">
        <v>38</v>
      </c>
      <c r="K8" t="s">
        <v>13</v>
      </c>
      <c r="L8" s="1">
        <v>0.84</v>
      </c>
      <c r="M8" t="s">
        <v>27</v>
      </c>
    </row>
    <row r="9" spans="1:16" x14ac:dyDescent="0.45">
      <c r="K9" t="s">
        <v>14</v>
      </c>
      <c r="L9" s="1">
        <v>0.85</v>
      </c>
      <c r="M9" t="s">
        <v>27</v>
      </c>
    </row>
    <row r="10" spans="1:16" x14ac:dyDescent="0.45">
      <c r="A10" t="s">
        <v>5</v>
      </c>
      <c r="B10">
        <v>330</v>
      </c>
      <c r="C10" t="s">
        <v>21</v>
      </c>
      <c r="D10" s="1">
        <f>B10/$O$3</f>
        <v>27.5</v>
      </c>
      <c r="E10" t="s">
        <v>35</v>
      </c>
      <c r="F10" s="1">
        <f>D10*$L$4</f>
        <v>22.275000000000002</v>
      </c>
      <c r="G10" t="s">
        <v>38</v>
      </c>
      <c r="K10" t="s">
        <v>15</v>
      </c>
      <c r="L10" s="1">
        <v>1</v>
      </c>
      <c r="M10" t="s">
        <v>27</v>
      </c>
    </row>
    <row r="11" spans="1:16" x14ac:dyDescent="0.45">
      <c r="A11" t="s">
        <v>6</v>
      </c>
      <c r="B11">
        <v>593</v>
      </c>
      <c r="C11" t="s">
        <v>21</v>
      </c>
      <c r="D11" s="1">
        <f t="shared" ref="D11:D28" si="2">B11/$O$3</f>
        <v>49.416666666666664</v>
      </c>
      <c r="E11" t="s">
        <v>35</v>
      </c>
      <c r="F11" s="1">
        <f t="shared" ref="F11:F15" si="3">D11*$L$4</f>
        <v>40.027500000000003</v>
      </c>
      <c r="G11" t="s">
        <v>38</v>
      </c>
      <c r="K11" t="s">
        <v>16</v>
      </c>
      <c r="L11" s="1">
        <v>0.62</v>
      </c>
      <c r="M11" t="s">
        <v>27</v>
      </c>
    </row>
    <row r="12" spans="1:16" x14ac:dyDescent="0.45">
      <c r="A12" t="s">
        <v>7</v>
      </c>
      <c r="B12">
        <v>1356</v>
      </c>
      <c r="C12" t="s">
        <v>21</v>
      </c>
      <c r="D12" s="1">
        <f t="shared" si="2"/>
        <v>113</v>
      </c>
      <c r="E12" t="s">
        <v>35</v>
      </c>
      <c r="F12" s="1">
        <f t="shared" si="3"/>
        <v>91.53</v>
      </c>
      <c r="G12" t="s">
        <v>38</v>
      </c>
      <c r="K12" t="s">
        <v>28</v>
      </c>
      <c r="L12" s="1">
        <v>0.56000000000000005</v>
      </c>
      <c r="M12" t="s">
        <v>27</v>
      </c>
    </row>
    <row r="13" spans="1:16" x14ac:dyDescent="0.45">
      <c r="A13" t="s">
        <v>8</v>
      </c>
      <c r="B13">
        <v>553</v>
      </c>
      <c r="C13" t="s">
        <v>21</v>
      </c>
      <c r="D13" s="1">
        <f t="shared" si="2"/>
        <v>46.083333333333336</v>
      </c>
      <c r="E13" t="s">
        <v>35</v>
      </c>
      <c r="F13" s="1">
        <f t="shared" si="3"/>
        <v>37.327500000000008</v>
      </c>
      <c r="G13" t="s">
        <v>38</v>
      </c>
      <c r="K13" t="s">
        <v>31</v>
      </c>
      <c r="L13" s="1">
        <v>0.46</v>
      </c>
      <c r="M13" t="s">
        <v>27</v>
      </c>
    </row>
    <row r="14" spans="1:16" x14ac:dyDescent="0.45">
      <c r="A14" t="s">
        <v>9</v>
      </c>
      <c r="B14">
        <v>1618</v>
      </c>
      <c r="C14" t="s">
        <v>21</v>
      </c>
      <c r="D14" s="1">
        <f t="shared" si="2"/>
        <v>134.83333333333334</v>
      </c>
      <c r="E14" t="s">
        <v>35</v>
      </c>
      <c r="F14" s="1">
        <f t="shared" si="3"/>
        <v>109.21500000000002</v>
      </c>
      <c r="G14" t="s">
        <v>38</v>
      </c>
      <c r="K14" t="s">
        <v>32</v>
      </c>
      <c r="L14" s="1">
        <v>0.9</v>
      </c>
      <c r="M14" t="s">
        <v>27</v>
      </c>
    </row>
    <row r="15" spans="1:16" x14ac:dyDescent="0.45">
      <c r="A15" t="s">
        <v>10</v>
      </c>
      <c r="B15">
        <v>524</v>
      </c>
      <c r="C15" t="s">
        <v>21</v>
      </c>
      <c r="D15" s="1">
        <f t="shared" si="2"/>
        <v>43.666666666666664</v>
      </c>
      <c r="E15" t="s">
        <v>35</v>
      </c>
      <c r="F15" s="1">
        <f t="shared" si="3"/>
        <v>35.369999999999997</v>
      </c>
      <c r="G15" t="s">
        <v>38</v>
      </c>
      <c r="K15" t="s">
        <v>33</v>
      </c>
      <c r="L15" s="1">
        <v>0.54</v>
      </c>
      <c r="M15" t="s">
        <v>27</v>
      </c>
    </row>
    <row r="16" spans="1:16" x14ac:dyDescent="0.45">
      <c r="A16" t="s">
        <v>11</v>
      </c>
      <c r="B16">
        <v>628</v>
      </c>
      <c r="C16" t="s">
        <v>21</v>
      </c>
      <c r="D16" s="1">
        <f t="shared" si="2"/>
        <v>52.333333333333336</v>
      </c>
      <c r="E16" t="s">
        <v>35</v>
      </c>
      <c r="F16" s="1">
        <f>D16*L6</f>
        <v>38.726666666666667</v>
      </c>
      <c r="G16" t="s">
        <v>38</v>
      </c>
      <c r="K16" t="s">
        <v>34</v>
      </c>
      <c r="L16" s="1">
        <v>0.81</v>
      </c>
      <c r="M16" t="s">
        <v>27</v>
      </c>
    </row>
    <row r="17" spans="1:13" x14ac:dyDescent="0.45">
      <c r="A17" t="s">
        <v>12</v>
      </c>
      <c r="B17">
        <v>231</v>
      </c>
      <c r="C17" t="s">
        <v>21</v>
      </c>
      <c r="D17" s="1">
        <f t="shared" si="2"/>
        <v>19.25</v>
      </c>
      <c r="E17" t="s">
        <v>35</v>
      </c>
      <c r="F17" s="1">
        <f t="shared" ref="F17:F21" si="4">D17*L7</f>
        <v>13.667499999999999</v>
      </c>
      <c r="G17" t="s">
        <v>38</v>
      </c>
      <c r="K17" t="s">
        <v>29</v>
      </c>
      <c r="L17" s="1">
        <v>0.98</v>
      </c>
      <c r="M17" t="s">
        <v>27</v>
      </c>
    </row>
    <row r="18" spans="1:13" x14ac:dyDescent="0.45">
      <c r="A18" t="s">
        <v>13</v>
      </c>
      <c r="B18">
        <v>332</v>
      </c>
      <c r="C18" t="s">
        <v>21</v>
      </c>
      <c r="D18" s="1">
        <f t="shared" si="2"/>
        <v>27.666666666666668</v>
      </c>
      <c r="E18" t="s">
        <v>35</v>
      </c>
      <c r="F18" s="1">
        <f t="shared" si="4"/>
        <v>23.24</v>
      </c>
      <c r="G18" t="s">
        <v>38</v>
      </c>
    </row>
    <row r="19" spans="1:13" x14ac:dyDescent="0.45">
      <c r="A19" t="s">
        <v>14</v>
      </c>
      <c r="B19">
        <v>364</v>
      </c>
      <c r="C19" t="s">
        <v>21</v>
      </c>
      <c r="D19" s="1">
        <f t="shared" si="2"/>
        <v>30.333333333333332</v>
      </c>
      <c r="E19" t="s">
        <v>35</v>
      </c>
      <c r="F19" s="1">
        <f t="shared" si="4"/>
        <v>25.783333333333331</v>
      </c>
      <c r="G19" t="s">
        <v>38</v>
      </c>
    </row>
    <row r="20" spans="1:13" x14ac:dyDescent="0.45">
      <c r="A20" t="s">
        <v>15</v>
      </c>
      <c r="B20">
        <v>421</v>
      </c>
      <c r="C20" t="s">
        <v>21</v>
      </c>
      <c r="D20" s="1">
        <f t="shared" si="2"/>
        <v>35.083333333333336</v>
      </c>
      <c r="E20" t="s">
        <v>35</v>
      </c>
      <c r="F20" s="1">
        <f t="shared" si="4"/>
        <v>35.083333333333336</v>
      </c>
      <c r="G20" t="s">
        <v>38</v>
      </c>
    </row>
    <row r="21" spans="1:13" x14ac:dyDescent="0.45">
      <c r="A21" t="s">
        <v>16</v>
      </c>
      <c r="B21">
        <v>849</v>
      </c>
      <c r="C21" t="s">
        <v>21</v>
      </c>
      <c r="D21" s="1">
        <f t="shared" si="2"/>
        <v>70.75</v>
      </c>
      <c r="E21" t="s">
        <v>35</v>
      </c>
      <c r="F21" s="1">
        <f t="shared" si="4"/>
        <v>43.865000000000002</v>
      </c>
      <c r="G21" t="s">
        <v>38</v>
      </c>
    </row>
    <row r="23" spans="1:13" x14ac:dyDescent="0.45">
      <c r="A23" t="s">
        <v>36</v>
      </c>
      <c r="B23" s="3">
        <v>1559</v>
      </c>
      <c r="C23" t="s">
        <v>21</v>
      </c>
      <c r="D23" s="1">
        <f t="shared" si="2"/>
        <v>129.91666666666666</v>
      </c>
      <c r="E23" t="s">
        <v>35</v>
      </c>
      <c r="F23" s="2">
        <f>D21*L12</f>
        <v>39.620000000000005</v>
      </c>
      <c r="G23" t="s">
        <v>38</v>
      </c>
    </row>
    <row r="24" spans="1:13" x14ac:dyDescent="0.45">
      <c r="A24" t="s">
        <v>31</v>
      </c>
      <c r="B24">
        <v>1210</v>
      </c>
      <c r="C24" t="s">
        <v>21</v>
      </c>
      <c r="D24" s="1">
        <f t="shared" si="2"/>
        <v>100.83333333333333</v>
      </c>
      <c r="E24" t="s">
        <v>35</v>
      </c>
      <c r="F24" s="2">
        <f t="shared" ref="F24:F27" si="5">D22*L13</f>
        <v>0</v>
      </c>
      <c r="G24" t="s">
        <v>38</v>
      </c>
    </row>
    <row r="25" spans="1:13" x14ac:dyDescent="0.45">
      <c r="A25" t="s">
        <v>32</v>
      </c>
      <c r="B25">
        <v>2821</v>
      </c>
      <c r="C25" t="s">
        <v>21</v>
      </c>
      <c r="D25" s="1">
        <f t="shared" si="2"/>
        <v>235.08333333333334</v>
      </c>
      <c r="E25" t="s">
        <v>35</v>
      </c>
      <c r="F25" s="2">
        <f t="shared" si="5"/>
        <v>116.925</v>
      </c>
      <c r="G25" t="s">
        <v>38</v>
      </c>
    </row>
    <row r="26" spans="1:13" x14ac:dyDescent="0.45">
      <c r="A26" t="s">
        <v>33</v>
      </c>
      <c r="B26">
        <v>1273</v>
      </c>
      <c r="C26" t="s">
        <v>21</v>
      </c>
      <c r="D26" s="1">
        <f t="shared" si="2"/>
        <v>106.08333333333333</v>
      </c>
      <c r="E26" t="s">
        <v>35</v>
      </c>
      <c r="F26" s="2">
        <f t="shared" si="5"/>
        <v>54.45</v>
      </c>
      <c r="G26" t="s">
        <v>38</v>
      </c>
    </row>
    <row r="27" spans="1:13" x14ac:dyDescent="0.45">
      <c r="A27" t="s">
        <v>34</v>
      </c>
      <c r="B27">
        <v>3000</v>
      </c>
      <c r="C27" t="s">
        <v>21</v>
      </c>
      <c r="D27" s="1">
        <f t="shared" si="2"/>
        <v>250</v>
      </c>
      <c r="E27" t="s">
        <v>35</v>
      </c>
      <c r="F27" s="2">
        <f t="shared" si="5"/>
        <v>190.41750000000002</v>
      </c>
      <c r="G27" t="s">
        <v>38</v>
      </c>
    </row>
    <row r="28" spans="1:13" x14ac:dyDescent="0.45">
      <c r="A28" t="s">
        <v>29</v>
      </c>
      <c r="B28">
        <v>756</v>
      </c>
      <c r="C28" t="s">
        <v>21</v>
      </c>
      <c r="D28" s="1">
        <f t="shared" si="2"/>
        <v>63</v>
      </c>
      <c r="E28" t="s">
        <v>35</v>
      </c>
      <c r="F28" s="2">
        <f>D26*L17</f>
        <v>103.96166666666666</v>
      </c>
      <c r="G28" t="s">
        <v>38</v>
      </c>
    </row>
    <row r="30" spans="1:13" x14ac:dyDescent="0.45">
      <c r="A30" t="s">
        <v>17</v>
      </c>
      <c r="B30">
        <f>SUM(B2:B8)</f>
        <v>4394</v>
      </c>
      <c r="C30" t="s">
        <v>21</v>
      </c>
      <c r="D30" s="3">
        <f>SUM(D2:D8)</f>
        <v>227.57406256474002</v>
      </c>
      <c r="E30" t="s">
        <v>35</v>
      </c>
      <c r="F30" s="3">
        <f>SUM(F2:F8)</f>
        <v>130.90012041982408</v>
      </c>
      <c r="G30" t="s">
        <v>38</v>
      </c>
    </row>
    <row r="31" spans="1:13" x14ac:dyDescent="0.45">
      <c r="A31" t="s">
        <v>37</v>
      </c>
      <c r="B31">
        <f>SUM(B10:B21)</f>
        <v>7799</v>
      </c>
      <c r="C31" t="s">
        <v>21</v>
      </c>
      <c r="D31" s="3">
        <f>SUM(D10:D21)</f>
        <v>649.91666666666674</v>
      </c>
      <c r="E31" t="s">
        <v>35</v>
      </c>
      <c r="F31" s="3">
        <f>SUM(F10:F21)</f>
        <v>516.1108333333334</v>
      </c>
      <c r="G31" t="s">
        <v>38</v>
      </c>
    </row>
    <row r="32" spans="1:13" x14ac:dyDescent="0.45">
      <c r="A32" t="s">
        <v>18</v>
      </c>
      <c r="B32" s="3">
        <f>SUM(B23:B28)</f>
        <v>10619</v>
      </c>
      <c r="C32" t="s">
        <v>21</v>
      </c>
      <c r="D32" s="3">
        <f>SUM(D23:D28)</f>
        <v>884.91666666666674</v>
      </c>
      <c r="E32" t="s">
        <v>35</v>
      </c>
      <c r="F32" s="3">
        <f>SUM(F23:F28)</f>
        <v>505.37416666666667</v>
      </c>
      <c r="G32" t="s">
        <v>38</v>
      </c>
    </row>
    <row r="33" spans="1:7" x14ac:dyDescent="0.45">
      <c r="A33" s="4" t="s">
        <v>39</v>
      </c>
      <c r="B33" s="4">
        <f>SUM(B30:B32)</f>
        <v>22812</v>
      </c>
      <c r="C33" s="4" t="s">
        <v>21</v>
      </c>
      <c r="D33" s="5">
        <f>SUM(D30:D32)</f>
        <v>1762.4073958980734</v>
      </c>
      <c r="E33" s="4" t="s">
        <v>35</v>
      </c>
      <c r="F33" s="5">
        <f>SUM(F30:F32)</f>
        <v>1152.3851204198243</v>
      </c>
      <c r="G33" s="4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AFC1-4C41-4F85-AED4-DF00FF0E3374}">
  <dimension ref="A1:O16"/>
  <sheetViews>
    <sheetView tabSelected="1" workbookViewId="0">
      <selection activeCell="I11" sqref="I11"/>
    </sheetView>
  </sheetViews>
  <sheetFormatPr defaultRowHeight="14.25" x14ac:dyDescent="0.45"/>
  <cols>
    <col min="1" max="1" width="14.6640625" bestFit="1" customWidth="1"/>
    <col min="14" max="14" width="11.33203125" bestFit="1" customWidth="1"/>
    <col min="15" max="15" width="12.33203125" bestFit="1" customWidth="1"/>
  </cols>
  <sheetData>
    <row r="1" spans="1:15" x14ac:dyDescent="0.45">
      <c r="E1" t="s">
        <v>58</v>
      </c>
      <c r="F1" t="s">
        <v>57</v>
      </c>
      <c r="G1" s="7">
        <v>44317</v>
      </c>
    </row>
    <row r="2" spans="1:15" x14ac:dyDescent="0.45">
      <c r="A2" t="s">
        <v>44</v>
      </c>
      <c r="B2">
        <v>3000</v>
      </c>
      <c r="E2">
        <v>20</v>
      </c>
      <c r="F2">
        <v>2400</v>
      </c>
      <c r="G2">
        <v>1950</v>
      </c>
      <c r="H2" t="s">
        <v>50</v>
      </c>
      <c r="I2">
        <v>1500</v>
      </c>
      <c r="J2">
        <v>0.66100000000000003</v>
      </c>
      <c r="K2" s="3">
        <f>J2*I2</f>
        <v>991.5</v>
      </c>
    </row>
    <row r="3" spans="1:15" x14ac:dyDescent="0.45">
      <c r="A3" t="s">
        <v>40</v>
      </c>
      <c r="B3" s="3">
        <f>gas!F33</f>
        <v>1152.3851204198243</v>
      </c>
      <c r="F3">
        <v>3241</v>
      </c>
      <c r="G3">
        <v>2228</v>
      </c>
      <c r="H3" t="s">
        <v>51</v>
      </c>
      <c r="I3">
        <v>1621</v>
      </c>
      <c r="J3">
        <v>1.6439999999999999</v>
      </c>
      <c r="K3" s="3">
        <f t="shared" ref="K3:K5" si="0">J3*I3</f>
        <v>2664.924</v>
      </c>
      <c r="M3">
        <f>2877*2</f>
        <v>5754</v>
      </c>
      <c r="N3" s="6">
        <v>1150</v>
      </c>
      <c r="O3" s="6">
        <v>1230000</v>
      </c>
    </row>
    <row r="4" spans="1:15" x14ac:dyDescent="0.45">
      <c r="A4" t="s">
        <v>41</v>
      </c>
      <c r="B4">
        <v>300</v>
      </c>
      <c r="F4">
        <v>500</v>
      </c>
      <c r="G4">
        <v>250</v>
      </c>
      <c r="H4" t="s">
        <v>52</v>
      </c>
      <c r="I4">
        <v>156</v>
      </c>
      <c r="J4">
        <v>1.6439999999999999</v>
      </c>
      <c r="K4" s="3">
        <f t="shared" si="0"/>
        <v>256.464</v>
      </c>
      <c r="N4" s="6">
        <v>40</v>
      </c>
      <c r="O4" s="6">
        <v>500000</v>
      </c>
    </row>
    <row r="5" spans="1:15" x14ac:dyDescent="0.45">
      <c r="A5" t="s">
        <v>42</v>
      </c>
      <c r="B5">
        <f>1500+50</f>
        <v>1550</v>
      </c>
      <c r="F5">
        <v>3100</v>
      </c>
      <c r="G5">
        <v>775</v>
      </c>
      <c r="H5" t="s">
        <v>53</v>
      </c>
      <c r="I5">
        <v>0</v>
      </c>
      <c r="J5">
        <v>2.0009999999999999</v>
      </c>
      <c r="K5" s="3">
        <f t="shared" si="0"/>
        <v>0</v>
      </c>
      <c r="N5" s="6">
        <v>17</v>
      </c>
      <c r="O5" s="6">
        <v>50000</v>
      </c>
    </row>
    <row r="6" spans="1:15" x14ac:dyDescent="0.45">
      <c r="F6">
        <v>9241</v>
      </c>
      <c r="G6">
        <f>SUM(G2:G5)</f>
        <v>5203</v>
      </c>
      <c r="I6">
        <f>SUM(I2:I5)</f>
        <v>3277</v>
      </c>
      <c r="K6" s="3">
        <f>SUM(K2:K5)</f>
        <v>3912.8879999999999</v>
      </c>
      <c r="N6" s="6">
        <v>15</v>
      </c>
      <c r="O6" s="6">
        <v>28000</v>
      </c>
    </row>
    <row r="7" spans="1:15" x14ac:dyDescent="0.45">
      <c r="A7" t="s">
        <v>43</v>
      </c>
      <c r="B7" s="3">
        <f>SUM(B2:B5)</f>
        <v>6002.3851204198245</v>
      </c>
      <c r="F7">
        <f>F6*$E$2</f>
        <v>184820</v>
      </c>
      <c r="G7">
        <f>G6*$E$2</f>
        <v>104060</v>
      </c>
      <c r="I7">
        <f>I6*$E$2</f>
        <v>65540</v>
      </c>
      <c r="N7" s="6">
        <v>25</v>
      </c>
      <c r="O7" s="6">
        <v>30000</v>
      </c>
    </row>
    <row r="8" spans="1:15" x14ac:dyDescent="0.45">
      <c r="A8" t="s">
        <v>45</v>
      </c>
      <c r="B8">
        <f>10*E8</f>
        <v>1200</v>
      </c>
      <c r="D8" t="s">
        <v>47</v>
      </c>
      <c r="E8">
        <v>120</v>
      </c>
      <c r="N8" s="6">
        <v>300</v>
      </c>
      <c r="O8" s="6">
        <v>30000</v>
      </c>
    </row>
    <row r="9" spans="1:15" x14ac:dyDescent="0.45">
      <c r="A9" t="s">
        <v>46</v>
      </c>
      <c r="B9">
        <f>10*E8</f>
        <v>1200</v>
      </c>
      <c r="N9" s="6">
        <f>SUM(N3:N8)</f>
        <v>1547</v>
      </c>
      <c r="O9" s="6">
        <v>5000</v>
      </c>
    </row>
    <row r="10" spans="1:15" x14ac:dyDescent="0.45">
      <c r="A10" t="s">
        <v>48</v>
      </c>
      <c r="B10">
        <v>1000</v>
      </c>
      <c r="H10" t="s">
        <v>54</v>
      </c>
      <c r="I10">
        <v>7</v>
      </c>
      <c r="O10" s="6">
        <v>2700</v>
      </c>
    </row>
    <row r="11" spans="1:15" x14ac:dyDescent="0.45">
      <c r="A11" t="s">
        <v>49</v>
      </c>
      <c r="B11">
        <v>1000</v>
      </c>
      <c r="H11" t="s">
        <v>55</v>
      </c>
      <c r="I11">
        <v>4</v>
      </c>
      <c r="O11" s="6">
        <f>SUM(O3:O10)</f>
        <v>1875700</v>
      </c>
    </row>
    <row r="12" spans="1:15" x14ac:dyDescent="0.45">
      <c r="H12" t="s">
        <v>56</v>
      </c>
      <c r="I12">
        <v>4</v>
      </c>
      <c r="O12" s="6">
        <f>O11/800</f>
        <v>2344.625</v>
      </c>
    </row>
    <row r="13" spans="1:15" x14ac:dyDescent="0.45">
      <c r="A13" t="s">
        <v>39</v>
      </c>
      <c r="B13" s="3">
        <f>SUM(B7:B11)</f>
        <v>10402.385120419825</v>
      </c>
      <c r="I13">
        <f>SUM(I10:I12)</f>
        <v>15</v>
      </c>
    </row>
    <row r="14" spans="1:15" x14ac:dyDescent="0.45">
      <c r="N14" s="6">
        <f>M3-N9-O12</f>
        <v>1862.375</v>
      </c>
    </row>
    <row r="15" spans="1:15" x14ac:dyDescent="0.45">
      <c r="I15">
        <v>29</v>
      </c>
      <c r="J15">
        <f>I15*1230</f>
        <v>35670</v>
      </c>
      <c r="K15" s="2">
        <f>J15/780</f>
        <v>45.730769230769234</v>
      </c>
      <c r="N15" s="6">
        <f>N14*800</f>
        <v>1489900</v>
      </c>
    </row>
    <row r="16" spans="1:15" x14ac:dyDescent="0.45">
      <c r="I16">
        <f>I15-I13</f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Flores</dc:creator>
  <cp:lastModifiedBy>Claudio Flores</cp:lastModifiedBy>
  <dcterms:created xsi:type="dcterms:W3CDTF">2020-07-06T20:12:51Z</dcterms:created>
  <dcterms:modified xsi:type="dcterms:W3CDTF">2020-07-29T04:01:18Z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d7cac7c3-4f00-4ac1-a50a-671650ebe9f7</vt:lpwstr>
  </property>
</Properties>
</file>