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tigos\Marcelo\Dados para o artigo - Expert System\"/>
    </mc:Choice>
  </mc:AlternateContent>
  <xr:revisionPtr revIDLastSave="0" documentId="13_ncr:1_{80550B50-192A-4D6E-8CA0-2622083F3A17}" xr6:coauthVersionLast="47" xr6:coauthVersionMax="47" xr10:uidLastSave="{00000000-0000-0000-0000-000000000000}"/>
  <bookViews>
    <workbookView xWindow="-110" yWindow="-110" windowWidth="19420" windowHeight="10420" activeTab="1" xr2:uid="{E6E3B382-D32A-410E-9E78-82C2F7B87AD8}"/>
  </bookViews>
  <sheets>
    <sheet name="Exemplo" sheetId="1" r:id="rId1"/>
    <sheet name="Teste t AD e RF" sheetId="6" r:id="rId2"/>
    <sheet name="Referência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6" l="1"/>
  <c r="F16" i="6"/>
  <c r="F15" i="6"/>
  <c r="F13" i="6"/>
  <c r="F12" i="6"/>
  <c r="E12" i="1"/>
  <c r="E13" i="1" s="1"/>
  <c r="I12" i="1" s="1"/>
  <c r="H18" i="1"/>
  <c r="B11" i="1"/>
  <c r="F17" i="6" l="1"/>
  <c r="F18" i="6" s="1"/>
  <c r="F20" i="6" s="1"/>
  <c r="F21" i="6" s="1"/>
</calcChain>
</file>

<file path=xl/sharedStrings.xml><?xml version="1.0" encoding="utf-8"?>
<sst xmlns="http://schemas.openxmlformats.org/spreadsheetml/2006/main" count="28" uniqueCount="28">
  <si>
    <t>nh</t>
  </si>
  <si>
    <t>sp</t>
  </si>
  <si>
    <t>nm</t>
  </si>
  <si>
    <t>sh</t>
  </si>
  <si>
    <t>sm</t>
  </si>
  <si>
    <t>mediahomens</t>
  </si>
  <si>
    <t>mediamulheres</t>
  </si>
  <si>
    <t>sp^2</t>
  </si>
  <si>
    <t>T0</t>
  </si>
  <si>
    <t>n</t>
  </si>
  <si>
    <t>Desvio Padrão</t>
  </si>
  <si>
    <t>DF</t>
  </si>
  <si>
    <t>Numerador</t>
  </si>
  <si>
    <t>Denominador</t>
  </si>
  <si>
    <t>S1^2/n1</t>
  </si>
  <si>
    <t>S2^2/n2</t>
  </si>
  <si>
    <t>Sum</t>
  </si>
  <si>
    <t>Square Root</t>
  </si>
  <si>
    <t>t</t>
  </si>
  <si>
    <t>pvalue</t>
  </si>
  <si>
    <t>Mean</t>
  </si>
  <si>
    <t>Critical Value</t>
  </si>
  <si>
    <t>Se t ∈ CV, rejeitamos a hipótese nula. Ou seja, rejeitamos que as médias são iguais.</t>
  </si>
  <si>
    <t>Ou seja, há evidência em favor da diferença entre as médias observadas</t>
  </si>
  <si>
    <t>Baseado no vídeo de https://www.youtube.com/watch?v=Np7C6Bmglkw</t>
  </si>
  <si>
    <t>http://www.leg.ufpr.br/lib/exe/fetch.php/disciplinas:ce001:bioestatistica_testes_t_para_comparacao_de_medias_de_dois.pdf</t>
  </si>
  <si>
    <t>AD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</si>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</sst>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100E44"/>
      <name val="Arial Unicode MS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5" borderId="0" xfId="0" applyFill="1" applyAlignment="1">
      <alignment horizont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374651</xdr:colOff>
      <xdr:row>7</xdr:row>
      <xdr:rowOff>51350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F87362-6444-18DC-9555-0341062BF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2482850" cy="134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520420</xdr:colOff>
      <xdr:row>0</xdr:row>
      <xdr:rowOff>171450</xdr:rowOff>
    </xdr:from>
    <xdr:to>
      <xdr:col>9</xdr:col>
      <xdr:colOff>32031</xdr:colOff>
      <xdr:row>6</xdr:row>
      <xdr:rowOff>25400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69E2481-EB44-6590-EE51-1FD98357E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620" y="171450"/>
          <a:ext cx="3169211" cy="95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190500</xdr:colOff>
      <xdr:row>0</xdr:row>
      <xdr:rowOff>158750</xdr:rowOff>
    </xdr:from>
    <xdr:to>
      <xdr:col>14</xdr:col>
      <xdr:colOff>586361</xdr:colOff>
      <xdr:row>5</xdr:row>
      <xdr:rowOff>57150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D634683-4FFE-564E-09D7-3B69E1858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6300" y="158750"/>
          <a:ext cx="3443861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</xdr:colOff>
      <xdr:row>6</xdr:row>
      <xdr:rowOff>105086</xdr:rowOff>
    </xdr:from>
    <xdr:to>
      <xdr:col>17</xdr:col>
      <xdr:colOff>311150</xdr:colOff>
      <xdr:row>14</xdr:row>
      <xdr:rowOff>38099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4E34428-0516-9392-0067-A5F7EB7C8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4450" y="1209986"/>
          <a:ext cx="4559300" cy="1406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115207</xdr:colOff>
      <xdr:row>4</xdr:row>
      <xdr:rowOff>20864</xdr:rowOff>
    </xdr:from>
    <xdr:to>
      <xdr:col>3</xdr:col>
      <xdr:colOff>185057</xdr:colOff>
      <xdr:row>8</xdr:row>
      <xdr:rowOff>164128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B51CD98-6801-B803-54F1-FC16561B4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93" y="764721"/>
          <a:ext cx="1285421" cy="887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leg.ufpr.br/lib/exe/fetch.php/disciplinas:ce001:bioestatistica_testes_t_para_comparacao_de_medias_de_doi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CADF-B7F1-4F4D-A87F-0D4C924D00E0}">
  <dimension ref="A11:I18"/>
  <sheetViews>
    <sheetView workbookViewId="0">
      <selection activeCell="C21" sqref="C21"/>
    </sheetView>
  </sheetViews>
  <sheetFormatPr defaultRowHeight="14.5"/>
  <cols>
    <col min="1" max="1" width="12.7265625" bestFit="1" customWidth="1"/>
  </cols>
  <sheetData>
    <row r="11" spans="1:9">
      <c r="A11" s="2" t="s">
        <v>0</v>
      </c>
      <c r="B11" s="2">
        <f>50</f>
        <v>50</v>
      </c>
    </row>
    <row r="12" spans="1:9">
      <c r="A12" s="2" t="s">
        <v>2</v>
      </c>
      <c r="B12" s="2">
        <v>50</v>
      </c>
      <c r="D12" s="1" t="s">
        <v>1</v>
      </c>
      <c r="E12" s="1">
        <f>((B11-1)*(B13^2)+(B12-1)*(B14^2))/(B11+B12-2)</f>
        <v>0.72500000000000009</v>
      </c>
      <c r="H12" s="3" t="s">
        <v>8</v>
      </c>
      <c r="I12" s="3">
        <f>(B15-B16)/(E13*SQRT(1/B11+1/B12))</f>
        <v>-2.9361010975735171</v>
      </c>
    </row>
    <row r="13" spans="1:9">
      <c r="A13" s="2" t="s">
        <v>3</v>
      </c>
      <c r="B13" s="2">
        <v>0.8</v>
      </c>
      <c r="D13" s="1" t="s">
        <v>7</v>
      </c>
      <c r="E13" s="1">
        <f>SQRT(E12)</f>
        <v>0.85146931829632011</v>
      </c>
    </row>
    <row r="14" spans="1:9">
      <c r="A14" s="2" t="s">
        <v>4</v>
      </c>
      <c r="B14" s="2">
        <v>0.9</v>
      </c>
    </row>
    <row r="15" spans="1:9">
      <c r="A15" s="2" t="s">
        <v>5</v>
      </c>
      <c r="B15" s="2">
        <v>3.2</v>
      </c>
    </row>
    <row r="16" spans="1:9">
      <c r="A16" s="2" t="s">
        <v>6</v>
      </c>
      <c r="B16" s="2">
        <v>3.7</v>
      </c>
    </row>
    <row r="18" spans="8:8">
      <c r="H18">
        <f>((52-1)*23^2 + 49*(21.3^2))/100</f>
        <v>492.09809999999999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4139-4CFD-46B1-B090-3D3CF969DCD7}">
  <dimension ref="E5:L23"/>
  <sheetViews>
    <sheetView tabSelected="1" topLeftCell="A10" zoomScale="140" zoomScaleNormal="140" workbookViewId="0">
      <selection activeCell="F25" sqref="F25"/>
    </sheetView>
  </sheetViews>
  <sheetFormatPr defaultRowHeight="14.5"/>
  <cols>
    <col min="5" max="5" width="12.7265625" bestFit="1" customWidth="1"/>
    <col min="6" max="6" width="11.81640625" customWidth="1"/>
    <col min="7" max="7" width="11" customWidth="1"/>
  </cols>
  <sheetData>
    <row r="5" spans="5:12">
      <c r="F5" s="8" t="s">
        <v>26</v>
      </c>
      <c r="G5" s="8" t="s">
        <v>27</v>
      </c>
    </row>
    <row r="6" spans="5:12">
      <c r="E6" s="5" t="s">
        <v>9</v>
      </c>
      <c r="F6" s="6">
        <v>96</v>
      </c>
      <c r="G6" s="6">
        <v>96</v>
      </c>
    </row>
    <row r="7" spans="5:12">
      <c r="E7" s="5" t="s">
        <v>20</v>
      </c>
      <c r="F7" s="6">
        <v>0.93</v>
      </c>
      <c r="G7" s="6">
        <v>0.94</v>
      </c>
    </row>
    <row r="8" spans="5:12">
      <c r="E8" s="5" t="s">
        <v>10</v>
      </c>
      <c r="F8" s="6">
        <v>0.06</v>
      </c>
      <c r="G8" s="6">
        <v>0.05</v>
      </c>
    </row>
    <row r="12" spans="5:12">
      <c r="E12" s="3" t="s">
        <v>11</v>
      </c>
      <c r="F12" s="3">
        <f>(F6+G6)-2</f>
        <v>190</v>
      </c>
    </row>
    <row r="13" spans="5:12">
      <c r="E13" s="4" t="s">
        <v>12</v>
      </c>
      <c r="F13" s="4">
        <f>F7-G7</f>
        <v>-9.9999999999998979E-3</v>
      </c>
      <c r="L13" s="7"/>
    </row>
    <row r="14" spans="5:12">
      <c r="E14" s="3" t="s">
        <v>13</v>
      </c>
      <c r="F14" s="3"/>
    </row>
    <row r="15" spans="5:12">
      <c r="E15" s="3" t="s">
        <v>14</v>
      </c>
      <c r="F15" s="3">
        <f>(F8^2)/F6</f>
        <v>3.7499999999999997E-5</v>
      </c>
    </row>
    <row r="16" spans="5:12">
      <c r="E16" s="3" t="s">
        <v>15</v>
      </c>
      <c r="F16" s="3">
        <f>(G8^2)/G6</f>
        <v>2.6041666666666672E-5</v>
      </c>
    </row>
    <row r="17" spans="5:8">
      <c r="E17" s="3" t="s">
        <v>16</v>
      </c>
      <c r="F17" s="3">
        <f>F15+F16</f>
        <v>6.3541666666666662E-5</v>
      </c>
    </row>
    <row r="18" spans="5:8">
      <c r="E18" s="4" t="s">
        <v>17</v>
      </c>
      <c r="F18" s="4">
        <f>SQRT(F17)</f>
        <v>7.9713026957120795E-3</v>
      </c>
    </row>
    <row r="20" spans="5:8">
      <c r="E20" s="3" t="s">
        <v>18</v>
      </c>
      <c r="F20" s="3">
        <f>F13/F18</f>
        <v>-1.2545000963743473</v>
      </c>
    </row>
    <row r="21" spans="5:8">
      <c r="E21" s="3" t="s">
        <v>19</v>
      </c>
      <c r="F21" s="3" t="e">
        <f>_xlfn.T.DIST.2T(F20,F12)</f>
        <v>#NUM!</v>
      </c>
      <c r="H21" t="s">
        <v>22</v>
      </c>
    </row>
    <row r="22" spans="5:8">
      <c r="H22" t="s">
        <v>23</v>
      </c>
    </row>
    <row r="23" spans="5:8">
      <c r="E23" s="3" t="s">
        <v>21</v>
      </c>
      <c r="F23" s="3">
        <f>_xlfn.T.INV.2T(0.05,F12)</f>
        <v>1.9725281820013127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DCA1-713D-4724-A17C-A9616875C334}">
  <dimension ref="A1:A3"/>
  <sheetViews>
    <sheetView workbookViewId="0">
      <selection activeCell="H12" sqref="H12"/>
    </sheetView>
  </sheetViews>
  <sheetFormatPr defaultRowHeight="14.5"/>
  <sheetData>
    <row r="1" spans="1:1">
      <c r="A1" s="9" t="s">
        <v>25</v>
      </c>
    </row>
    <row r="3" spans="1:1">
      <c r="A3" t="s">
        <v>24</v>
      </c>
    </row>
  </sheetData>
  <hyperlinks>
    <hyperlink ref="A1" r:id="rId1" xr:uid="{4DB464FB-97D4-411C-B039-CDC2964E7B33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</vt:lpstr>
      <vt:lpstr>Teste t AD e RF</vt:lpstr>
      <vt:lpstr>Referências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Cristiane Nobre</dc:creator>
  <cp:lastModifiedBy>Cristiane Nobre</cp:lastModifiedBy>
  <dcterms:created xsi:type="dcterms:W3CDTF">2023-02-25T18:57:38Z</dcterms:created>
  <dcterms:modified xsi:type="dcterms:W3CDTF">2023-04-26T11:49:19Z</dcterms:modified>
</cp:coreProperties>
</file>