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claudio_oliveira30_fatec_sp_gov_br/Documents/4º Semestre/Banco de Dados - IBD002A/P2 - 07-12-2024/CSV/"/>
    </mc:Choice>
  </mc:AlternateContent>
  <xr:revisionPtr revIDLastSave="4" documentId="13_ncr:1_{BC6AC1D7-F7F7-4B1D-842B-BB2F364603F7}" xr6:coauthVersionLast="47" xr6:coauthVersionMax="47" xr10:uidLastSave="{A1197F08-8D05-45F3-BDA5-3C8D77445F3C}"/>
  <bookViews>
    <workbookView xWindow="-120" yWindow="-120" windowWidth="29040" windowHeight="15720" xr2:uid="{00000000-000D-0000-FFFF-FFFF00000000}"/>
  </bookViews>
  <sheets>
    <sheet name="Cenario01" sheetId="1" r:id="rId1"/>
    <sheet name="CSV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" i="1"/>
  <c r="N52" i="1"/>
  <c r="H37" i="5"/>
  <c r="H35" i="5"/>
  <c r="H34" i="5"/>
  <c r="H33" i="5"/>
  <c r="H32" i="5"/>
  <c r="L56" i="1"/>
  <c r="Q61" i="1" s="1"/>
  <c r="L48" i="1"/>
  <c r="L37" i="1"/>
  <c r="L61" i="1"/>
  <c r="L29" i="1"/>
  <c r="L16" i="1"/>
  <c r="J16" i="1"/>
  <c r="Q55" i="1" s="1"/>
  <c r="L11" i="1"/>
  <c r="J11" i="1"/>
  <c r="N54" i="1" s="1"/>
  <c r="L28" i="1"/>
  <c r="J28" i="1"/>
  <c r="Q56" i="1" s="1"/>
  <c r="L55" i="1"/>
  <c r="J55" i="1"/>
  <c r="L41" i="1"/>
  <c r="J41" i="1"/>
  <c r="Q52" i="1" s="1"/>
  <c r="L39" i="1"/>
  <c r="J39" i="1"/>
  <c r="L36" i="1"/>
  <c r="J36" i="1"/>
  <c r="L20" i="1"/>
  <c r="J20" i="1"/>
  <c r="L60" i="1"/>
  <c r="J60" i="1"/>
  <c r="L51" i="1"/>
  <c r="J51" i="1"/>
  <c r="L3" i="1"/>
  <c r="J3" i="1"/>
  <c r="L54" i="1"/>
  <c r="J54" i="1"/>
  <c r="L7" i="1"/>
  <c r="J7" i="1"/>
  <c r="L47" i="1"/>
  <c r="J47" i="1"/>
  <c r="L15" i="1"/>
  <c r="J15" i="1"/>
  <c r="N42" i="1" s="1"/>
  <c r="L52" i="1"/>
  <c r="J52" i="1"/>
  <c r="L9" i="1"/>
  <c r="J9" i="1"/>
  <c r="L42" i="1"/>
  <c r="J42" i="1"/>
  <c r="N39" i="1" s="1"/>
  <c r="L31" i="1"/>
  <c r="J31" i="1"/>
  <c r="Q35" i="1" s="1"/>
  <c r="L27" i="1"/>
  <c r="J27" i="1"/>
  <c r="L5" i="1"/>
  <c r="L32" i="1"/>
  <c r="J32" i="1"/>
  <c r="L50" i="1"/>
  <c r="J50" i="1"/>
  <c r="L2" i="1"/>
  <c r="Q40" i="1" s="1"/>
  <c r="L35" i="1"/>
  <c r="J35" i="1"/>
  <c r="L30" i="1"/>
  <c r="J30" i="1"/>
  <c r="N30" i="1" s="1"/>
  <c r="L10" i="1"/>
  <c r="J10" i="1"/>
  <c r="Q29" i="1" s="1"/>
  <c r="L8" i="1"/>
  <c r="J8" i="1"/>
  <c r="Q28" i="1" s="1"/>
  <c r="L53" i="1"/>
  <c r="J53" i="1"/>
  <c r="L22" i="1"/>
  <c r="J22" i="1"/>
  <c r="L26" i="1"/>
  <c r="J26" i="1"/>
  <c r="N26" i="1" s="1"/>
  <c r="L19" i="1"/>
  <c r="J19" i="1"/>
  <c r="N22" i="1" s="1"/>
  <c r="L14" i="1"/>
  <c r="J14" i="1"/>
  <c r="L46" i="1"/>
  <c r="J46" i="1"/>
  <c r="L59" i="1"/>
  <c r="J59" i="1"/>
  <c r="Q24" i="1" s="1"/>
  <c r="L25" i="1"/>
  <c r="Q27" i="1" s="1"/>
  <c r="L44" i="1"/>
  <c r="J44" i="1"/>
  <c r="L34" i="1"/>
  <c r="J34" i="1"/>
  <c r="L18" i="1"/>
  <c r="J18" i="1"/>
  <c r="L6" i="1"/>
  <c r="J6" i="1"/>
  <c r="L45" i="1"/>
  <c r="Q20" i="1" s="1"/>
  <c r="L13" i="1"/>
  <c r="J13" i="1"/>
  <c r="L49" i="1"/>
  <c r="J49" i="1"/>
  <c r="L38" i="1"/>
  <c r="N14" i="1" s="1"/>
  <c r="L21" i="1"/>
  <c r="J21" i="1"/>
  <c r="L58" i="1"/>
  <c r="J58" i="1"/>
  <c r="L4" i="1"/>
  <c r="J4" i="1"/>
  <c r="L24" i="1"/>
  <c r="J24" i="1"/>
  <c r="L43" i="1"/>
  <c r="J43" i="1"/>
  <c r="N10" i="1" s="1"/>
  <c r="L23" i="1"/>
  <c r="J23" i="1"/>
  <c r="L40" i="1"/>
  <c r="J40" i="1"/>
  <c r="L12" i="1"/>
  <c r="J12" i="1"/>
  <c r="Q5" i="1" s="1"/>
  <c r="L17" i="1"/>
  <c r="J17" i="1"/>
  <c r="Q2" i="1" s="1"/>
  <c r="L57" i="1"/>
  <c r="J57" i="1"/>
  <c r="L33" i="1"/>
  <c r="J33" i="1"/>
  <c r="N9" i="1" l="1"/>
  <c r="N25" i="1"/>
  <c r="Q48" i="1"/>
  <c r="Q3" i="1"/>
  <c r="N7" i="1"/>
  <c r="Q37" i="1"/>
  <c r="N44" i="1"/>
  <c r="N36" i="1"/>
  <c r="Q36" i="1"/>
  <c r="N12" i="1"/>
  <c r="N15" i="1"/>
  <c r="N41" i="1"/>
  <c r="Q11" i="1"/>
  <c r="N16" i="1"/>
  <c r="N28" i="1"/>
  <c r="N48" i="1"/>
  <c r="N18" i="1"/>
  <c r="N43" i="1"/>
  <c r="N55" i="1"/>
  <c r="N6" i="1"/>
  <c r="N31" i="1"/>
  <c r="Q32" i="1"/>
  <c r="Q45" i="1"/>
  <c r="N49" i="1"/>
  <c r="Q53" i="1"/>
  <c r="N57" i="1"/>
  <c r="N40" i="1"/>
  <c r="N23" i="1"/>
  <c r="Q21" i="1"/>
  <c r="N34" i="1"/>
  <c r="Q4" i="1"/>
  <c r="Q8" i="1"/>
  <c r="Q13" i="1"/>
  <c r="Q19" i="1"/>
  <c r="Q59" i="1"/>
  <c r="N46" i="1"/>
  <c r="N50" i="1"/>
  <c r="N58" i="1"/>
  <c r="N60" i="1"/>
  <c r="N32" i="1"/>
  <c r="N33" i="1"/>
  <c r="N35" i="1"/>
  <c r="Q60" i="1"/>
  <c r="N59" i="1"/>
  <c r="N24" i="1"/>
  <c r="Q44" i="1"/>
  <c r="N47" i="1"/>
  <c r="Q51" i="1"/>
  <c r="N56" i="1"/>
  <c r="N20" i="1"/>
  <c r="N17" i="1"/>
  <c r="N8" i="1"/>
  <c r="Q12" i="1"/>
  <c r="N38" i="1"/>
  <c r="Q43" i="1"/>
  <c r="N4" i="1"/>
  <c r="N61" i="1"/>
  <c r="N53" i="1"/>
  <c r="N45" i="1"/>
  <c r="N37" i="1"/>
  <c r="N29" i="1"/>
  <c r="N21" i="1"/>
  <c r="N13" i="1"/>
  <c r="N5" i="1"/>
  <c r="Q58" i="1"/>
  <c r="Q50" i="1"/>
  <c r="Q42" i="1"/>
  <c r="Q34" i="1"/>
  <c r="Q26" i="1"/>
  <c r="Q18" i="1"/>
  <c r="Q10" i="1"/>
  <c r="Q57" i="1"/>
  <c r="Q49" i="1"/>
  <c r="Q41" i="1"/>
  <c r="Q33" i="1"/>
  <c r="Q25" i="1"/>
  <c r="Q17" i="1"/>
  <c r="Q9" i="1"/>
  <c r="N27" i="1"/>
  <c r="N19" i="1"/>
  <c r="N11" i="1"/>
  <c r="N3" i="1"/>
  <c r="Q16" i="1"/>
  <c r="N2" i="1"/>
  <c r="Q47" i="1"/>
  <c r="Q39" i="1"/>
  <c r="Q31" i="1"/>
  <c r="Q23" i="1"/>
  <c r="Q15" i="1"/>
  <c r="Q7" i="1"/>
  <c r="N51" i="1"/>
  <c r="Q54" i="1"/>
  <c r="Q46" i="1"/>
  <c r="Q38" i="1"/>
  <c r="Q30" i="1"/>
  <c r="Q22" i="1"/>
  <c r="Q14" i="1"/>
  <c r="Q6" i="1"/>
  <c r="G13" i="5"/>
</calcChain>
</file>

<file path=xl/sharedStrings.xml><?xml version="1.0" encoding="utf-8"?>
<sst xmlns="http://schemas.openxmlformats.org/spreadsheetml/2006/main" count="320" uniqueCount="120">
  <si>
    <t>Nome Completo</t>
  </si>
  <si>
    <t>Bairro</t>
  </si>
  <si>
    <t>Cidade</t>
  </si>
  <si>
    <t>CEP</t>
  </si>
  <si>
    <t>Número de WhatsApp</t>
  </si>
  <si>
    <t>Data de entrada</t>
  </si>
  <si>
    <t>Data de entrega</t>
  </si>
  <si>
    <t>Quantidade de peças</t>
  </si>
  <si>
    <t>Valor Total</t>
  </si>
  <si>
    <t>Leonardo Barros</t>
  </si>
  <si>
    <t>Calhau</t>
  </si>
  <si>
    <t>São Luís</t>
  </si>
  <si>
    <t>65071-650</t>
  </si>
  <si>
    <t>(98) 98765-6789</t>
  </si>
  <si>
    <t>Vitória Mendes</t>
  </si>
  <si>
    <t>Centro</t>
  </si>
  <si>
    <t>Curitiba</t>
  </si>
  <si>
    <t>80010-000</t>
  </si>
  <si>
    <t>(41) 98765-4321</t>
  </si>
  <si>
    <t>Gustavo Ramos</t>
  </si>
  <si>
    <t>Batel</t>
  </si>
  <si>
    <t>80420-090</t>
  </si>
  <si>
    <t>(41) 91234-6789</t>
  </si>
  <si>
    <t>Gabriela Costa</t>
  </si>
  <si>
    <t>Savassi</t>
  </si>
  <si>
    <t>Belo Horizonte</t>
  </si>
  <si>
    <t>30140-080</t>
  </si>
  <si>
    <t>(31) 99876-5432</t>
  </si>
  <si>
    <t>Maria Clara Santos</t>
  </si>
  <si>
    <t>Jardim Paulista</t>
  </si>
  <si>
    <t>São Paulo</t>
  </si>
  <si>
    <t>01408-001</t>
  </si>
  <si>
    <t>(11) 91234-5678</t>
  </si>
  <si>
    <t>João Pedro Almeida</t>
  </si>
  <si>
    <t>Moema</t>
  </si>
  <si>
    <t>04534-001</t>
  </si>
  <si>
    <t>(11) 98765-4321</t>
  </si>
  <si>
    <t>Pedro Augusto Lima</t>
  </si>
  <si>
    <t>Setor Bueno</t>
  </si>
  <si>
    <t>Goiânia</t>
  </si>
  <si>
    <t>74230-010</t>
  </si>
  <si>
    <t>(62) 99876-5432</t>
  </si>
  <si>
    <t>Ana Beatriz Oliveira</t>
  </si>
  <si>
    <t>Barra da Tijuca</t>
  </si>
  <si>
    <t>Rio de Janeiro</t>
  </si>
  <si>
    <t>22631-002</t>
  </si>
  <si>
    <t>(21) 99876-5432</t>
  </si>
  <si>
    <t>Isabela Rocha</t>
  </si>
  <si>
    <t>Boa Viagem</t>
  </si>
  <si>
    <t>Recife</t>
  </si>
  <si>
    <t>51020-090</t>
  </si>
  <si>
    <t>(81) 99876-5432</t>
  </si>
  <si>
    <t>Lucas Henrique Fernandes</t>
  </si>
  <si>
    <t>Copacabana</t>
  </si>
  <si>
    <t>22031-001</t>
  </si>
  <si>
    <t>(21) 91234-7890</t>
  </si>
  <si>
    <t>Rodrigo Pinto</t>
  </si>
  <si>
    <t>Moinhos de Vento</t>
  </si>
  <si>
    <t>Porto Alegre</t>
  </si>
  <si>
    <t>90570-020</t>
  </si>
  <si>
    <t>(51) 98765-4321</t>
  </si>
  <si>
    <t>Rafael Carvalho</t>
  </si>
  <si>
    <t>Pampulha</t>
  </si>
  <si>
    <t>31270-050</t>
  </si>
  <si>
    <t>(31) 91234-5678</t>
  </si>
  <si>
    <t>Camila Pereira</t>
  </si>
  <si>
    <t>Jardim Goiás</t>
  </si>
  <si>
    <t>74810-210</t>
  </si>
  <si>
    <t>(62) 98765-1234</t>
  </si>
  <si>
    <t>Thiago Almeida</t>
  </si>
  <si>
    <t>Pina</t>
  </si>
  <si>
    <t>51110-110</t>
  </si>
  <si>
    <t>(81) 91234-5678</t>
  </si>
  <si>
    <t>Carolina Azevedo</t>
  </si>
  <si>
    <t>Pituba</t>
  </si>
  <si>
    <t>Salvador</t>
  </si>
  <si>
    <t>41830-510</t>
  </si>
  <si>
    <t>(71) 98765-1234</t>
  </si>
  <si>
    <t>Felipe Borges</t>
  </si>
  <si>
    <t>Rio Vermelho</t>
  </si>
  <si>
    <t>41940-250</t>
  </si>
  <si>
    <t>(71) 91234-7890</t>
  </si>
  <si>
    <t>Juliana Martins</t>
  </si>
  <si>
    <t>Cidade Jardim</t>
  </si>
  <si>
    <t>65075-040</t>
  </si>
  <si>
    <t>(98) 99876-5432</t>
  </si>
  <si>
    <t>Amanda Ferreira</t>
  </si>
  <si>
    <t>90010-320</t>
  </si>
  <si>
    <t>(51) 91234-5432</t>
  </si>
  <si>
    <t>Larissa Nogueira</t>
  </si>
  <si>
    <t>Águas Claras</t>
  </si>
  <si>
    <t>Brasília</t>
  </si>
  <si>
    <t>71900-000</t>
  </si>
  <si>
    <t>(61) 91234-6789</t>
  </si>
  <si>
    <t>Bruno Almeida</t>
  </si>
  <si>
    <t>Asa Norte</t>
  </si>
  <si>
    <t>70730-000</t>
  </si>
  <si>
    <t>(61) 99876-5432</t>
  </si>
  <si>
    <t>Mariana Souza</t>
  </si>
  <si>
    <t>Asa Sul</t>
  </si>
  <si>
    <t>70300-010</t>
  </si>
  <si>
    <t>(61) 98765-1234</t>
  </si>
  <si>
    <t>Eduardo Campos</t>
  </si>
  <si>
    <t>Bairro de Lourdes</t>
  </si>
  <si>
    <t>30110-009</t>
  </si>
  <si>
    <t>(31) 91234-7890</t>
  </si>
  <si>
    <t>Sofia Ribeiro</t>
  </si>
  <si>
    <t>Vila Madalena</t>
  </si>
  <si>
    <t>05434-000</t>
  </si>
  <si>
    <t>=CONCATENAR(A1, ",", B1, ",", TEXTO(C1, "aaaa-mm-dd"))</t>
  </si>
  <si>
    <t>=CONCATENAR(TEXTO(TRAPO_LIMPO_OUT_2024[@[Data de entrada]];"aaaa-mm-dd"))</t>
  </si>
  <si>
    <t>=SUBSTITUIR(SUBSTITUIR(SUBSTITUIR(SUBSTITUIR(TRAPO_LIMPO_OUT_2024[@[Número de WhatsApp]];"(";"")TRAPO_LIMPO_OUT_2024[@[Número de WhatsApp]];")";"")TRAPO_LIMPO_OUT_2024[@[Número de WhatsApp]];"-";"")TRAPO_LIMPO_OUT_2024[@[Número de WhatsApp]];" ";"")</t>
  </si>
  <si>
    <t>=CONCATENAR(Cenario01[@[Nome Completo]];",";Cenario01[@Bairro];",";Cenario01[@Cidade];",";Cenario01[@CEP];",";SUBSTITUIR(SUBSTITUIR(SUBSTITUIR(SUBSTITUIR(Cenario01[@[Número de WhatsApp]];"(";"");")";"");"-";"");" ";"");",";TEXTO(Cenario01[@[Data de entrada]];"aaaa-mm-dd");",";TEXTO(Cenario01[@[Data de entrega]];"aaaa-mm-dd");",";Cenario01[@[Quantidade de peças]];",";Cenario01[@[Valor Total]])</t>
  </si>
  <si>
    <t>COMPLETO</t>
  </si>
  <si>
    <t>ID_OP</t>
  </si>
  <si>
    <t>ID_CLI</t>
  </si>
  <si>
    <t>ID_END</t>
  </si>
  <si>
    <t>CLIENTE</t>
  </si>
  <si>
    <t>ENDERECO</t>
  </si>
  <si>
    <t>OPERACAO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</si>
</sst>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R$ -416]#,##0.00"/>
    <numFmt numFmtId="165" formatCode="d/m/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/>
      <right style="thin">
        <color rgb="FF356854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2" fillId="0" borderId="12" xfId="0" applyNumberFormat="1" applyFont="1" applyBorder="1" applyAlignment="1">
      <alignment vertic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2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F8F9FA"/>
        </left>
        <right/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Cenário 01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Cenário 02-style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Cenário 03-style" pivot="0" count="3" xr9:uid="{00000000-0011-0000-FFFF-FFFF02000000}">
      <tableStyleElement type="headerRow" dxfId="13"/>
      <tableStyleElement type="firstRowStripe" dxfId="12"/>
      <tableStyleElement type="secondRowStripe" dxfId="11"/>
    </tableStyle>
    <tableStyle name="Cenrário 04-style" pivot="0" count="3" xr9:uid="{00000000-0011-0000-FFFF-FFFF03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RAPO_LIMPO_OUT_2024" displayName="TRAPO_LIMPO_OUT_2024" ref="A1:L61">
  <autoFilter ref="A1:L61" xr:uid="{00000000-000C-0000-FFFF-FFFF00000000}"/>
  <sortState xmlns:xlrd2="http://schemas.microsoft.com/office/spreadsheetml/2017/richdata2" ref="A2:L61">
    <sortCondition ref="B1:B61"/>
  </sortState>
  <tableColumns count="12">
    <tableColumn id="10" xr3:uid="{E8E9CD69-DF49-4E3C-9E33-48CCA83370EE}" name="ID_CLI" dataDxfId="7"/>
    <tableColumn id="1" xr3:uid="{00000000-0010-0000-0000-000001000000}" name="Nome Completo"/>
    <tableColumn id="12" xr3:uid="{08DEB72F-4CC2-4DB4-B7F6-48EB5580D8BA}" name="Número de WhatsApp" dataDxfId="6"/>
    <tableColumn id="13" xr3:uid="{E2CF2E2E-E0AC-4A44-B369-22D628BBAB7C}" name="ID_END" dataDxfId="5"/>
    <tableColumn id="2" xr3:uid="{00000000-0010-0000-0000-000002000000}" name="Bairro"/>
    <tableColumn id="3" xr3:uid="{00000000-0010-0000-0000-000003000000}" name="Cidade"/>
    <tableColumn id="4" xr3:uid="{00000000-0010-0000-0000-000004000000}" name="CEP" dataDxfId="4"/>
    <tableColumn id="11" xr3:uid="{4AF4AF9F-E018-41EF-8D1F-211A4F66B3AB}" name="ID_OP" dataDxfId="3"/>
    <tableColumn id="6" xr3:uid="{00000000-0010-0000-0000-000006000000}" name="Data de entrada" dataDxfId="2"/>
    <tableColumn id="7" xr3:uid="{00000000-0010-0000-0000-000007000000}" name="Data de entrega" dataDxfId="1"/>
    <tableColumn id="8" xr3:uid="{00000000-0010-0000-0000-000008000000}" name="Quantidade de peças" dataDxfId="0"/>
    <tableColumn id="9" xr3:uid="{00000000-0010-0000-0000-000009000000}" name="Valor Total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61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2.5703125" defaultRowHeight="15.75" customHeight="1" x14ac:dyDescent="0.2"/>
  <cols>
    <col min="1" max="1" width="11.42578125" style="18" bestFit="1" customWidth="1"/>
    <col min="2" max="2" width="23.5703125" bestFit="1" customWidth="1"/>
    <col min="3" max="3" width="25.5703125" bestFit="1" customWidth="1"/>
    <col min="4" max="4" width="12.140625" bestFit="1" customWidth="1"/>
    <col min="5" max="5" width="16.140625" style="18" bestFit="1" customWidth="1"/>
    <col min="6" max="6" width="13.28515625" style="18" bestFit="1" customWidth="1"/>
    <col min="7" max="7" width="9.5703125" style="31" bestFit="1" customWidth="1"/>
    <col min="8" max="8" width="11.140625" style="18" bestFit="1" customWidth="1"/>
    <col min="9" max="9" width="20.28515625" style="18" bestFit="1" customWidth="1"/>
    <col min="10" max="10" width="20.28515625" bestFit="1" customWidth="1"/>
    <col min="11" max="11" width="25.140625" bestFit="1" customWidth="1"/>
    <col min="12" max="12" width="15.5703125" bestFit="1" customWidth="1"/>
    <col min="14" max="14" width="92.85546875" bestFit="1" customWidth="1"/>
    <col min="15" max="15" width="38.28515625" bestFit="1" customWidth="1"/>
    <col min="16" max="16" width="41.5703125" bestFit="1" customWidth="1"/>
    <col min="17" max="17" width="31.85546875" bestFit="1" customWidth="1"/>
  </cols>
  <sheetData>
    <row r="1" spans="1:29" ht="12.75" x14ac:dyDescent="0.2">
      <c r="A1" s="16" t="s">
        <v>115</v>
      </c>
      <c r="B1" s="1" t="s">
        <v>0</v>
      </c>
      <c r="C1" s="2" t="s">
        <v>4</v>
      </c>
      <c r="D1" s="32" t="s">
        <v>116</v>
      </c>
      <c r="E1" s="2" t="s">
        <v>1</v>
      </c>
      <c r="F1" s="2" t="s">
        <v>2</v>
      </c>
      <c r="G1" s="2" t="s">
        <v>3</v>
      </c>
      <c r="H1" s="28" t="s">
        <v>114</v>
      </c>
      <c r="I1" s="2" t="s">
        <v>5</v>
      </c>
      <c r="J1" s="2" t="s">
        <v>6</v>
      </c>
      <c r="K1" s="2" t="s">
        <v>7</v>
      </c>
      <c r="L1" s="3" t="s">
        <v>8</v>
      </c>
      <c r="M1" s="4"/>
      <c r="N1" s="15" t="s">
        <v>113</v>
      </c>
      <c r="O1" s="35" t="s">
        <v>117</v>
      </c>
      <c r="P1" s="34" t="s">
        <v>118</v>
      </c>
      <c r="Q1" s="34" t="s">
        <v>119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2.75" x14ac:dyDescent="0.2">
      <c r="A2" s="17">
        <v>1</v>
      </c>
      <c r="B2" s="5" t="s">
        <v>86</v>
      </c>
      <c r="C2" s="20" t="s">
        <v>88</v>
      </c>
      <c r="D2" s="33">
        <v>1</v>
      </c>
      <c r="E2" s="6" t="s">
        <v>15</v>
      </c>
      <c r="F2" s="6" t="s">
        <v>58</v>
      </c>
      <c r="G2" s="20" t="s">
        <v>87</v>
      </c>
      <c r="H2" s="29">
        <v>1</v>
      </c>
      <c r="I2" s="19">
        <v>45580</v>
      </c>
      <c r="J2" s="19">
        <v>45585</v>
      </c>
      <c r="K2" s="20">
        <v>7</v>
      </c>
      <c r="L2" s="7">
        <f>(K2*10)+K2</f>
        <v>77</v>
      </c>
      <c r="N2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Amanda Ferreira,Centro,Porto Alegre,90010320,51912345432,2024-10-15,2024-10-20,7,77</v>
      </c>
      <c r="O2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1,Amanda Ferreira,51912345432,1</v>
      </c>
      <c r="P2" t="str">
        <f>CONCATENATE(TRAPO_LIMPO_OUT_2024[[#This Row],[ID_END]],",",TRAPO_LIMPO_OUT_2024[[#This Row],[Bairro]],",",TRAPO_LIMPO_OUT_2024[[#This Row],[Cidade]],",",SUBSTITUTE(TRAPO_LIMPO_OUT_2024[[#This Row],[CEP]],"-",""))</f>
        <v>1,Centro,Porto Alegre,90010320</v>
      </c>
      <c r="Q2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1,1,2024-10-15,2024-10-20,7,77</v>
      </c>
    </row>
    <row r="3" spans="1:29" ht="12.75" x14ac:dyDescent="0.2">
      <c r="A3" s="17">
        <v>1</v>
      </c>
      <c r="B3" s="8" t="s">
        <v>86</v>
      </c>
      <c r="C3" s="22" t="s">
        <v>88</v>
      </c>
      <c r="D3" s="33">
        <v>1</v>
      </c>
      <c r="E3" s="9" t="s">
        <v>15</v>
      </c>
      <c r="F3" s="9" t="s">
        <v>58</v>
      </c>
      <c r="G3" s="22" t="s">
        <v>87</v>
      </c>
      <c r="H3" s="30">
        <v>2</v>
      </c>
      <c r="I3" s="21">
        <v>45588</v>
      </c>
      <c r="J3" s="21">
        <f>I3+2</f>
        <v>45590</v>
      </c>
      <c r="K3" s="22">
        <v>12</v>
      </c>
      <c r="L3" s="10">
        <f>(K3*10)+K3</f>
        <v>132</v>
      </c>
      <c r="N3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Amanda Ferreira,Centro,Porto Alegre,90010320,51912345432,2024-10-23,2024-10-25,12,132</v>
      </c>
      <c r="O3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1,Amanda Ferreira,51912345432,1</v>
      </c>
      <c r="P3" t="str">
        <f>CONCATENATE(TRAPO_LIMPO_OUT_2024[[#This Row],[ID_END]],",",TRAPO_LIMPO_OUT_2024[[#This Row],[Bairro]],",",TRAPO_LIMPO_OUT_2024[[#This Row],[Cidade]],",",SUBSTITUTE(TRAPO_LIMPO_OUT_2024[[#This Row],[CEP]],"-",""))</f>
        <v>1,Centro,Porto Alegre,90010320</v>
      </c>
      <c r="Q3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1,2,2024-10-23,2024-10-25,12,132</v>
      </c>
    </row>
    <row r="4" spans="1:29" ht="12.75" x14ac:dyDescent="0.2">
      <c r="A4" s="17">
        <v>2</v>
      </c>
      <c r="B4" s="5" t="s">
        <v>42</v>
      </c>
      <c r="C4" s="20" t="s">
        <v>46</v>
      </c>
      <c r="D4" s="33">
        <v>2</v>
      </c>
      <c r="E4" s="6" t="s">
        <v>43</v>
      </c>
      <c r="F4" s="6" t="s">
        <v>44</v>
      </c>
      <c r="G4" s="20" t="s">
        <v>45</v>
      </c>
      <c r="H4" s="29">
        <v>3</v>
      </c>
      <c r="I4" s="23">
        <v>45568</v>
      </c>
      <c r="J4" s="23">
        <f>I4+2</f>
        <v>45570</v>
      </c>
      <c r="K4" s="20">
        <v>11</v>
      </c>
      <c r="L4" s="7">
        <f>(K4*10)+K4</f>
        <v>121</v>
      </c>
      <c r="N4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Ana Beatriz Oliveira,Barra da Tijuca,Rio de Janeiro,22631002,21998765432,2024-10-03,2024-10-05,11,121</v>
      </c>
      <c r="O4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2,Ana Beatriz Oliveira,21998765432,2</v>
      </c>
      <c r="P4" t="str">
        <f>CONCATENATE(TRAPO_LIMPO_OUT_2024[[#This Row],[ID_END]],",",TRAPO_LIMPO_OUT_2024[[#This Row],[Bairro]],",",TRAPO_LIMPO_OUT_2024[[#This Row],[Cidade]],",",SUBSTITUTE(TRAPO_LIMPO_OUT_2024[[#This Row],[CEP]],"-",""))</f>
        <v>2,Barra da Tijuca,Rio de Janeiro,22631002</v>
      </c>
      <c r="Q4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2,3,2024-10-03,2024-10-05,11,121</v>
      </c>
    </row>
    <row r="5" spans="1:29" ht="12.75" x14ac:dyDescent="0.2">
      <c r="A5" s="17">
        <v>3</v>
      </c>
      <c r="B5" s="8" t="s">
        <v>94</v>
      </c>
      <c r="C5" s="22" t="s">
        <v>97</v>
      </c>
      <c r="D5" s="33">
        <v>3</v>
      </c>
      <c r="E5" s="9" t="s">
        <v>95</v>
      </c>
      <c r="F5" s="9" t="s">
        <v>91</v>
      </c>
      <c r="G5" s="22" t="s">
        <v>96</v>
      </c>
      <c r="H5" s="29">
        <v>4</v>
      </c>
      <c r="I5" s="21">
        <v>45581</v>
      </c>
      <c r="J5" s="21">
        <v>45584</v>
      </c>
      <c r="K5" s="22">
        <v>5</v>
      </c>
      <c r="L5" s="10">
        <f>(K5*10)+K5</f>
        <v>55</v>
      </c>
      <c r="N5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Bruno Almeida,Asa Norte,Brasília,70730000,61998765432,2024-10-16,2024-10-19,5,55</v>
      </c>
      <c r="O5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3,Bruno Almeida,61998765432,3</v>
      </c>
      <c r="P5" t="str">
        <f>CONCATENATE(TRAPO_LIMPO_OUT_2024[[#This Row],[ID_END]],",",TRAPO_LIMPO_OUT_2024[[#This Row],[Bairro]],",",TRAPO_LIMPO_OUT_2024[[#This Row],[Cidade]],",",SUBSTITUTE(TRAPO_LIMPO_OUT_2024[[#This Row],[CEP]],"-",""))</f>
        <v>3,Asa Norte,Brasília,70730000</v>
      </c>
      <c r="Q5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3,4,2024-10-16,2024-10-19,5,55</v>
      </c>
    </row>
    <row r="6" spans="1:29" ht="12.75" x14ac:dyDescent="0.2">
      <c r="A6" s="17">
        <v>4</v>
      </c>
      <c r="B6" s="5" t="s">
        <v>65</v>
      </c>
      <c r="C6" s="20" t="s">
        <v>68</v>
      </c>
      <c r="D6" s="33">
        <v>4</v>
      </c>
      <c r="E6" s="6" t="s">
        <v>66</v>
      </c>
      <c r="F6" s="6" t="s">
        <v>39</v>
      </c>
      <c r="G6" s="20" t="s">
        <v>67</v>
      </c>
      <c r="H6" s="30">
        <v>5</v>
      </c>
      <c r="I6" s="23">
        <v>45573</v>
      </c>
      <c r="J6" s="23">
        <f>I6+2</f>
        <v>45575</v>
      </c>
      <c r="K6" s="20">
        <v>2</v>
      </c>
      <c r="L6" s="7">
        <f>(K6*10)+K6</f>
        <v>22</v>
      </c>
      <c r="N6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Camila Pereira,Jardim Goiás,Goiânia,74810210,62987651234,2024-10-08,2024-10-10,2,22</v>
      </c>
      <c r="O6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4,Camila Pereira,62987651234,4</v>
      </c>
      <c r="P6" t="str">
        <f>CONCATENATE(TRAPO_LIMPO_OUT_2024[[#This Row],[ID_END]],",",TRAPO_LIMPO_OUT_2024[[#This Row],[Bairro]],",",TRAPO_LIMPO_OUT_2024[[#This Row],[Cidade]],",",SUBSTITUTE(TRAPO_LIMPO_OUT_2024[[#This Row],[CEP]],"-",""))</f>
        <v>4,Jardim Goiás,Goiânia,74810210</v>
      </c>
      <c r="Q6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4,5,2024-10-08,2024-10-10,2,22</v>
      </c>
    </row>
    <row r="7" spans="1:29" ht="12.75" x14ac:dyDescent="0.2">
      <c r="A7" s="17">
        <v>4</v>
      </c>
      <c r="B7" s="8" t="s">
        <v>65</v>
      </c>
      <c r="C7" s="22" t="s">
        <v>68</v>
      </c>
      <c r="D7" s="33">
        <v>4</v>
      </c>
      <c r="E7" s="9" t="s">
        <v>66</v>
      </c>
      <c r="F7" s="9" t="s">
        <v>39</v>
      </c>
      <c r="G7" s="22" t="s">
        <v>67</v>
      </c>
      <c r="H7" s="29">
        <v>6</v>
      </c>
      <c r="I7" s="21">
        <v>45587</v>
      </c>
      <c r="J7" s="21">
        <f>I7+2</f>
        <v>45589</v>
      </c>
      <c r="K7" s="22">
        <v>3</v>
      </c>
      <c r="L7" s="10">
        <f>(K7*10)+K7</f>
        <v>33</v>
      </c>
      <c r="N7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Camila Pereira,Jardim Goiás,Goiânia,74810210,62987651234,2024-10-22,2024-10-24,3,33</v>
      </c>
      <c r="O7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4,Camila Pereira,62987651234,4</v>
      </c>
      <c r="P7" t="str">
        <f>CONCATENATE(TRAPO_LIMPO_OUT_2024[[#This Row],[ID_END]],",",TRAPO_LIMPO_OUT_2024[[#This Row],[Bairro]],",",TRAPO_LIMPO_OUT_2024[[#This Row],[Cidade]],",",SUBSTITUTE(TRAPO_LIMPO_OUT_2024[[#This Row],[CEP]],"-",""))</f>
        <v>4,Jardim Goiás,Goiânia,74810210</v>
      </c>
      <c r="Q7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4,6,2024-10-22,2024-10-24,3,33</v>
      </c>
    </row>
    <row r="8" spans="1:29" ht="12.75" x14ac:dyDescent="0.2">
      <c r="A8" s="17">
        <v>5</v>
      </c>
      <c r="B8" s="5" t="s">
        <v>73</v>
      </c>
      <c r="C8" s="20" t="s">
        <v>77</v>
      </c>
      <c r="D8" s="33">
        <v>5</v>
      </c>
      <c r="E8" s="6" t="s">
        <v>74</v>
      </c>
      <c r="F8" s="6" t="s">
        <v>75</v>
      </c>
      <c r="G8" s="20" t="s">
        <v>76</v>
      </c>
      <c r="H8" s="29">
        <v>7</v>
      </c>
      <c r="I8" s="19">
        <v>45579</v>
      </c>
      <c r="J8" s="19">
        <f>I8+2</f>
        <v>45581</v>
      </c>
      <c r="K8" s="20">
        <v>8</v>
      </c>
      <c r="L8" s="7">
        <f>(K8*10)+K8</f>
        <v>88</v>
      </c>
      <c r="N8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Carolina Azevedo,Pituba,Salvador,41830510,71987651234,2024-10-14,2024-10-16,8,88</v>
      </c>
      <c r="O8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5,Carolina Azevedo,71987651234,5</v>
      </c>
      <c r="P8" t="str">
        <f>CONCATENATE(TRAPO_LIMPO_OUT_2024[[#This Row],[ID_END]],",",TRAPO_LIMPO_OUT_2024[[#This Row],[Bairro]],",",TRAPO_LIMPO_OUT_2024[[#This Row],[Cidade]],",",SUBSTITUTE(TRAPO_LIMPO_OUT_2024[[#This Row],[CEP]],"-",""))</f>
        <v>5,Pituba,Salvador,41830510</v>
      </c>
      <c r="Q8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5,7,2024-10-14,2024-10-16,8,88</v>
      </c>
    </row>
    <row r="9" spans="1:29" ht="12.75" x14ac:dyDescent="0.2">
      <c r="A9" s="17">
        <v>6</v>
      </c>
      <c r="B9" s="8" t="s">
        <v>102</v>
      </c>
      <c r="C9" s="22" t="s">
        <v>105</v>
      </c>
      <c r="D9" s="33">
        <v>6</v>
      </c>
      <c r="E9" s="9" t="s">
        <v>103</v>
      </c>
      <c r="F9" s="9" t="s">
        <v>25</v>
      </c>
      <c r="G9" s="22" t="s">
        <v>104</v>
      </c>
      <c r="H9" s="30">
        <v>8</v>
      </c>
      <c r="I9" s="21">
        <v>45582</v>
      </c>
      <c r="J9" s="21">
        <f>I9+2</f>
        <v>45584</v>
      </c>
      <c r="K9" s="22">
        <v>12</v>
      </c>
      <c r="L9" s="10">
        <f>(K9*10)+K9</f>
        <v>132</v>
      </c>
      <c r="N9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Eduardo Campos,Bairro de Lourdes,Belo Horizonte,30110009,31912347890,2024-10-17,2024-10-19,12,132</v>
      </c>
      <c r="O9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6,Eduardo Campos,31912347890,6</v>
      </c>
      <c r="P9" t="str">
        <f>CONCATENATE(TRAPO_LIMPO_OUT_2024[[#This Row],[ID_END]],",",TRAPO_LIMPO_OUT_2024[[#This Row],[Bairro]],",",TRAPO_LIMPO_OUT_2024[[#This Row],[Cidade]],",",SUBSTITUTE(TRAPO_LIMPO_OUT_2024[[#This Row],[CEP]],"-",""))</f>
        <v>6,Bairro de Lourdes,Belo Horizonte,30110009</v>
      </c>
      <c r="Q9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6,8,2024-10-17,2024-10-19,12,132</v>
      </c>
    </row>
    <row r="10" spans="1:29" ht="12.75" x14ac:dyDescent="0.2">
      <c r="A10" s="17">
        <v>7</v>
      </c>
      <c r="B10" s="5" t="s">
        <v>78</v>
      </c>
      <c r="C10" s="20" t="s">
        <v>81</v>
      </c>
      <c r="D10" s="33">
        <v>7</v>
      </c>
      <c r="E10" s="6" t="s">
        <v>79</v>
      </c>
      <c r="F10" s="6" t="s">
        <v>75</v>
      </c>
      <c r="G10" s="20" t="s">
        <v>80</v>
      </c>
      <c r="H10" s="29">
        <v>9</v>
      </c>
      <c r="I10" s="19">
        <v>45579</v>
      </c>
      <c r="J10" s="19">
        <f>I10+2</f>
        <v>45581</v>
      </c>
      <c r="K10" s="20">
        <v>8</v>
      </c>
      <c r="L10" s="7">
        <f>(K10*10)+K10</f>
        <v>88</v>
      </c>
      <c r="N10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Felipe Borges,Rio Vermelho,Salvador,41940250,71912347890,2024-10-14,2024-10-16,8,88</v>
      </c>
      <c r="O10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7,Felipe Borges,71912347890,7</v>
      </c>
      <c r="P10" t="str">
        <f>CONCATENATE(TRAPO_LIMPO_OUT_2024[[#This Row],[ID_END]],",",TRAPO_LIMPO_OUT_2024[[#This Row],[Bairro]],",",TRAPO_LIMPO_OUT_2024[[#This Row],[Cidade]],",",SUBSTITUTE(TRAPO_LIMPO_OUT_2024[[#This Row],[CEP]],"-",""))</f>
        <v>7,Rio Vermelho,Salvador,41940250</v>
      </c>
      <c r="Q10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7,9,2024-10-14,2024-10-16,8,88</v>
      </c>
    </row>
    <row r="11" spans="1:29" ht="12.75" x14ac:dyDescent="0.2">
      <c r="A11" s="17">
        <v>7</v>
      </c>
      <c r="B11" s="8" t="s">
        <v>78</v>
      </c>
      <c r="C11" s="22" t="s">
        <v>81</v>
      </c>
      <c r="D11" s="33">
        <v>7</v>
      </c>
      <c r="E11" s="9" t="s">
        <v>79</v>
      </c>
      <c r="F11" s="9" t="s">
        <v>75</v>
      </c>
      <c r="G11" s="22" t="s">
        <v>80</v>
      </c>
      <c r="H11" s="29">
        <v>10</v>
      </c>
      <c r="I11" s="21">
        <v>45594</v>
      </c>
      <c r="J11" s="21">
        <f>I11+2</f>
        <v>45596</v>
      </c>
      <c r="K11" s="22">
        <v>12</v>
      </c>
      <c r="L11" s="10">
        <f>(K11*10)+K11</f>
        <v>132</v>
      </c>
      <c r="N11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Felipe Borges,Rio Vermelho,Salvador,41940250,71912347890,2024-10-29,2024-10-31,12,132</v>
      </c>
      <c r="O11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7,Felipe Borges,71912347890,7</v>
      </c>
      <c r="P11" t="str">
        <f>CONCATENATE(TRAPO_LIMPO_OUT_2024[[#This Row],[ID_END]],",",TRAPO_LIMPO_OUT_2024[[#This Row],[Bairro]],",",TRAPO_LIMPO_OUT_2024[[#This Row],[Cidade]],",",SUBSTITUTE(TRAPO_LIMPO_OUT_2024[[#This Row],[CEP]],"-",""))</f>
        <v>7,Rio Vermelho,Salvador,41940250</v>
      </c>
      <c r="Q11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7,10,2024-10-29,2024-10-31,12,132</v>
      </c>
    </row>
    <row r="12" spans="1:29" ht="12.75" x14ac:dyDescent="0.2">
      <c r="A12" s="17">
        <v>8</v>
      </c>
      <c r="B12" s="5" t="s">
        <v>23</v>
      </c>
      <c r="C12" s="20" t="s">
        <v>27</v>
      </c>
      <c r="D12" s="33">
        <v>8</v>
      </c>
      <c r="E12" s="6" t="s">
        <v>24</v>
      </c>
      <c r="F12" s="6" t="s">
        <v>25</v>
      </c>
      <c r="G12" s="20" t="s">
        <v>26</v>
      </c>
      <c r="H12" s="30">
        <v>11</v>
      </c>
      <c r="I12" s="23">
        <v>45567</v>
      </c>
      <c r="J12" s="23">
        <f>I12+2</f>
        <v>45569</v>
      </c>
      <c r="K12" s="20">
        <v>2</v>
      </c>
      <c r="L12" s="7">
        <f>(K12*10)+K12</f>
        <v>22</v>
      </c>
      <c r="N12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Gabriela Costa,Savassi,Belo Horizonte,30140080,31998765432,2024-10-02,2024-10-04,2,22</v>
      </c>
      <c r="O12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8,Gabriela Costa,31998765432,8</v>
      </c>
      <c r="P12" t="str">
        <f>CONCATENATE(TRAPO_LIMPO_OUT_2024[[#This Row],[ID_END]],",",TRAPO_LIMPO_OUT_2024[[#This Row],[Bairro]],",",TRAPO_LIMPO_OUT_2024[[#This Row],[Cidade]],",",SUBSTITUTE(TRAPO_LIMPO_OUT_2024[[#This Row],[CEP]],"-",""))</f>
        <v>8,Savassi,Belo Horizonte,30140080</v>
      </c>
      <c r="Q12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8,11,2024-10-02,2024-10-04,2,22</v>
      </c>
    </row>
    <row r="13" spans="1:29" ht="12.75" x14ac:dyDescent="0.2">
      <c r="A13" s="17">
        <v>8</v>
      </c>
      <c r="B13" s="8" t="s">
        <v>23</v>
      </c>
      <c r="C13" s="22" t="s">
        <v>27</v>
      </c>
      <c r="D13" s="33">
        <v>8</v>
      </c>
      <c r="E13" s="9" t="s">
        <v>24</v>
      </c>
      <c r="F13" s="9" t="s">
        <v>25</v>
      </c>
      <c r="G13" s="22" t="s">
        <v>26</v>
      </c>
      <c r="H13" s="29">
        <v>12</v>
      </c>
      <c r="I13" s="24">
        <v>45572</v>
      </c>
      <c r="J13" s="24">
        <f>I13+2</f>
        <v>45574</v>
      </c>
      <c r="K13" s="22">
        <v>6</v>
      </c>
      <c r="L13" s="10">
        <f>(K13*10)+K13</f>
        <v>66</v>
      </c>
      <c r="N13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Gabriela Costa,Savassi,Belo Horizonte,30140080,31998765432,2024-10-07,2024-10-09,6,66</v>
      </c>
      <c r="O13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8,Gabriela Costa,31998765432,8</v>
      </c>
      <c r="P13" t="str">
        <f>CONCATENATE(TRAPO_LIMPO_OUT_2024[[#This Row],[ID_END]],",",TRAPO_LIMPO_OUT_2024[[#This Row],[Bairro]],",",TRAPO_LIMPO_OUT_2024[[#This Row],[Cidade]],",",SUBSTITUTE(TRAPO_LIMPO_OUT_2024[[#This Row],[CEP]],"-",""))</f>
        <v>8,Savassi,Belo Horizonte,30140080</v>
      </c>
      <c r="Q13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8,12,2024-10-07,2024-10-09,6,66</v>
      </c>
    </row>
    <row r="14" spans="1:29" ht="12.75" x14ac:dyDescent="0.2">
      <c r="A14" s="17">
        <v>8</v>
      </c>
      <c r="B14" s="5" t="s">
        <v>23</v>
      </c>
      <c r="C14" s="20" t="s">
        <v>27</v>
      </c>
      <c r="D14" s="33">
        <v>8</v>
      </c>
      <c r="E14" s="6" t="s">
        <v>24</v>
      </c>
      <c r="F14" s="6" t="s">
        <v>25</v>
      </c>
      <c r="G14" s="20" t="s">
        <v>26</v>
      </c>
      <c r="H14" s="29">
        <v>13</v>
      </c>
      <c r="I14" s="19">
        <v>45575</v>
      </c>
      <c r="J14" s="19">
        <f>I14+2</f>
        <v>45577</v>
      </c>
      <c r="K14" s="20">
        <v>8</v>
      </c>
      <c r="L14" s="7">
        <f>(K14*10)+K14</f>
        <v>88</v>
      </c>
      <c r="N14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Gabriela Costa,Savassi,Belo Horizonte,30140080,31998765432,2024-10-10,2024-10-12,8,88</v>
      </c>
      <c r="O14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8,Gabriela Costa,31998765432,8</v>
      </c>
      <c r="P14" t="str">
        <f>CONCATENATE(TRAPO_LIMPO_OUT_2024[[#This Row],[ID_END]],",",TRAPO_LIMPO_OUT_2024[[#This Row],[Bairro]],",",TRAPO_LIMPO_OUT_2024[[#This Row],[Cidade]],",",SUBSTITUTE(TRAPO_LIMPO_OUT_2024[[#This Row],[CEP]],"-",""))</f>
        <v>8,Savassi,Belo Horizonte,30140080</v>
      </c>
      <c r="Q14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8,13,2024-10-10,2024-10-12,8,88</v>
      </c>
    </row>
    <row r="15" spans="1:29" ht="12.75" x14ac:dyDescent="0.2">
      <c r="A15" s="17">
        <v>8</v>
      </c>
      <c r="B15" s="8" t="s">
        <v>23</v>
      </c>
      <c r="C15" s="22" t="s">
        <v>27</v>
      </c>
      <c r="D15" s="33">
        <v>8</v>
      </c>
      <c r="E15" s="9" t="s">
        <v>24</v>
      </c>
      <c r="F15" s="9" t="s">
        <v>25</v>
      </c>
      <c r="G15" s="22" t="s">
        <v>26</v>
      </c>
      <c r="H15" s="30">
        <v>14</v>
      </c>
      <c r="I15" s="21">
        <v>45586</v>
      </c>
      <c r="J15" s="21">
        <f>I15+2</f>
        <v>45588</v>
      </c>
      <c r="K15" s="22">
        <v>2</v>
      </c>
      <c r="L15" s="10">
        <f>(K15*10)+K15</f>
        <v>22</v>
      </c>
      <c r="N15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Gabriela Costa,Savassi,Belo Horizonte,30140080,31998765432,2024-10-21,2024-10-23,2,22</v>
      </c>
      <c r="O15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8,Gabriela Costa,31998765432,8</v>
      </c>
      <c r="P15" t="str">
        <f>CONCATENATE(TRAPO_LIMPO_OUT_2024[[#This Row],[ID_END]],",",TRAPO_LIMPO_OUT_2024[[#This Row],[Bairro]],",",TRAPO_LIMPO_OUT_2024[[#This Row],[Cidade]],",",SUBSTITUTE(TRAPO_LIMPO_OUT_2024[[#This Row],[CEP]],"-",""))</f>
        <v>8,Savassi,Belo Horizonte,30140080</v>
      </c>
      <c r="Q15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8,14,2024-10-21,2024-10-23,2,22</v>
      </c>
    </row>
    <row r="16" spans="1:29" ht="12.75" x14ac:dyDescent="0.2">
      <c r="A16" s="17">
        <v>8</v>
      </c>
      <c r="B16" s="5" t="s">
        <v>23</v>
      </c>
      <c r="C16" s="20" t="s">
        <v>27</v>
      </c>
      <c r="D16" s="33">
        <v>8</v>
      </c>
      <c r="E16" s="6" t="s">
        <v>24</v>
      </c>
      <c r="F16" s="6" t="s">
        <v>25</v>
      </c>
      <c r="G16" s="20" t="s">
        <v>26</v>
      </c>
      <c r="H16" s="29">
        <v>15</v>
      </c>
      <c r="I16" s="19">
        <v>45594</v>
      </c>
      <c r="J16" s="19">
        <f>I16+2</f>
        <v>45596</v>
      </c>
      <c r="K16" s="20">
        <v>3</v>
      </c>
      <c r="L16" s="7">
        <f>(K16*10)+K16</f>
        <v>33</v>
      </c>
      <c r="N16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Gabriela Costa,Savassi,Belo Horizonte,30140080,31998765432,2024-10-29,2024-10-31,3,33</v>
      </c>
      <c r="O16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8,Gabriela Costa,31998765432,8</v>
      </c>
      <c r="P16" t="str">
        <f>CONCATENATE(TRAPO_LIMPO_OUT_2024[[#This Row],[ID_END]],",",TRAPO_LIMPO_OUT_2024[[#This Row],[Bairro]],",",TRAPO_LIMPO_OUT_2024[[#This Row],[Cidade]],",",SUBSTITUTE(TRAPO_LIMPO_OUT_2024[[#This Row],[CEP]],"-",""))</f>
        <v>8,Savassi,Belo Horizonte,30140080</v>
      </c>
      <c r="Q16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8,15,2024-10-29,2024-10-31,3,33</v>
      </c>
    </row>
    <row r="17" spans="1:17" ht="12.75" x14ac:dyDescent="0.2">
      <c r="A17" s="17">
        <v>9</v>
      </c>
      <c r="B17" s="8" t="s">
        <v>19</v>
      </c>
      <c r="C17" s="22" t="s">
        <v>22</v>
      </c>
      <c r="D17" s="33">
        <v>9</v>
      </c>
      <c r="E17" s="9" t="s">
        <v>20</v>
      </c>
      <c r="F17" s="9" t="s">
        <v>16</v>
      </c>
      <c r="G17" s="22" t="s">
        <v>21</v>
      </c>
      <c r="H17" s="29">
        <v>16</v>
      </c>
      <c r="I17" s="24">
        <v>45566</v>
      </c>
      <c r="J17" s="24">
        <f>I17+2</f>
        <v>45568</v>
      </c>
      <c r="K17" s="22">
        <v>3</v>
      </c>
      <c r="L17" s="10">
        <f>(K17*10)+K17</f>
        <v>33</v>
      </c>
      <c r="N17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Gustavo Ramos,Batel,Curitiba,80420090,41912346789,2024-10-01,2024-10-03,3,33</v>
      </c>
      <c r="O17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9,Gustavo Ramos,41912346789,9</v>
      </c>
      <c r="P17" t="str">
        <f>CONCATENATE(TRAPO_LIMPO_OUT_2024[[#This Row],[ID_END]],",",TRAPO_LIMPO_OUT_2024[[#This Row],[Bairro]],",",TRAPO_LIMPO_OUT_2024[[#This Row],[Cidade]],",",SUBSTITUTE(TRAPO_LIMPO_OUT_2024[[#This Row],[CEP]],"-",""))</f>
        <v>9,Batel,Curitiba,80420090</v>
      </c>
      <c r="Q17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9,16,2024-10-01,2024-10-03,3,33</v>
      </c>
    </row>
    <row r="18" spans="1:17" ht="12.75" x14ac:dyDescent="0.2">
      <c r="A18" s="17">
        <v>9</v>
      </c>
      <c r="B18" s="5" t="s">
        <v>19</v>
      </c>
      <c r="C18" s="20" t="s">
        <v>22</v>
      </c>
      <c r="D18" s="33">
        <v>9</v>
      </c>
      <c r="E18" s="6" t="s">
        <v>20</v>
      </c>
      <c r="F18" s="6" t="s">
        <v>16</v>
      </c>
      <c r="G18" s="20" t="s">
        <v>21</v>
      </c>
      <c r="H18" s="30">
        <v>17</v>
      </c>
      <c r="I18" s="23">
        <v>45573</v>
      </c>
      <c r="J18" s="23">
        <f>I18+2</f>
        <v>45575</v>
      </c>
      <c r="K18" s="20">
        <v>9</v>
      </c>
      <c r="L18" s="7">
        <f>(K18*10)+K18</f>
        <v>99</v>
      </c>
      <c r="N18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Gustavo Ramos,Batel,Curitiba,80420090,41912346789,2024-10-08,2024-10-10,9,99</v>
      </c>
      <c r="O18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9,Gustavo Ramos,41912346789,9</v>
      </c>
      <c r="P18" t="str">
        <f>CONCATENATE(TRAPO_LIMPO_OUT_2024[[#This Row],[ID_END]],",",TRAPO_LIMPO_OUT_2024[[#This Row],[Bairro]],",",TRAPO_LIMPO_OUT_2024[[#This Row],[Cidade]],",",SUBSTITUTE(TRAPO_LIMPO_OUT_2024[[#This Row],[CEP]],"-",""))</f>
        <v>9,Batel,Curitiba,80420090</v>
      </c>
      <c r="Q18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9,17,2024-10-08,2024-10-10,9,99</v>
      </c>
    </row>
    <row r="19" spans="1:17" ht="12.75" x14ac:dyDescent="0.2">
      <c r="A19" s="17">
        <v>9</v>
      </c>
      <c r="B19" s="8" t="s">
        <v>19</v>
      </c>
      <c r="C19" s="22" t="s">
        <v>22</v>
      </c>
      <c r="D19" s="33">
        <v>9</v>
      </c>
      <c r="E19" s="9" t="s">
        <v>20</v>
      </c>
      <c r="F19" s="9" t="s">
        <v>16</v>
      </c>
      <c r="G19" s="22" t="s">
        <v>21</v>
      </c>
      <c r="H19" s="29">
        <v>18</v>
      </c>
      <c r="I19" s="21">
        <v>45575</v>
      </c>
      <c r="J19" s="21">
        <f>I19+2</f>
        <v>45577</v>
      </c>
      <c r="K19" s="22">
        <v>7</v>
      </c>
      <c r="L19" s="10">
        <f>(K19*10)+K19</f>
        <v>77</v>
      </c>
      <c r="N19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Gustavo Ramos,Batel,Curitiba,80420090,41912346789,2024-10-10,2024-10-12,7,77</v>
      </c>
      <c r="O19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9,Gustavo Ramos,41912346789,9</v>
      </c>
      <c r="P19" t="str">
        <f>CONCATENATE(TRAPO_LIMPO_OUT_2024[[#This Row],[ID_END]],",",TRAPO_LIMPO_OUT_2024[[#This Row],[Bairro]],",",TRAPO_LIMPO_OUT_2024[[#This Row],[Cidade]],",",SUBSTITUTE(TRAPO_LIMPO_OUT_2024[[#This Row],[CEP]],"-",""))</f>
        <v>9,Batel,Curitiba,80420090</v>
      </c>
      <c r="Q19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9,18,2024-10-10,2024-10-12,7,77</v>
      </c>
    </row>
    <row r="20" spans="1:17" ht="12.75" x14ac:dyDescent="0.2">
      <c r="A20" s="17">
        <v>9</v>
      </c>
      <c r="B20" s="5" t="s">
        <v>19</v>
      </c>
      <c r="C20" s="20" t="s">
        <v>22</v>
      </c>
      <c r="D20" s="33">
        <v>9</v>
      </c>
      <c r="E20" s="6" t="s">
        <v>20</v>
      </c>
      <c r="F20" s="6" t="s">
        <v>16</v>
      </c>
      <c r="G20" s="20" t="s">
        <v>21</v>
      </c>
      <c r="H20" s="29">
        <v>19</v>
      </c>
      <c r="I20" s="19">
        <v>45590</v>
      </c>
      <c r="J20" s="19">
        <f>I20+2</f>
        <v>45592</v>
      </c>
      <c r="K20" s="20">
        <v>2</v>
      </c>
      <c r="L20" s="7">
        <f>(K20*10)+K20</f>
        <v>22</v>
      </c>
      <c r="N20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Gustavo Ramos,Batel,Curitiba,80420090,41912346789,2024-10-25,2024-10-27,2,22</v>
      </c>
      <c r="O20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9,Gustavo Ramos,41912346789,9</v>
      </c>
      <c r="P20" t="str">
        <f>CONCATENATE(TRAPO_LIMPO_OUT_2024[[#This Row],[ID_END]],",",TRAPO_LIMPO_OUT_2024[[#This Row],[Bairro]],",",TRAPO_LIMPO_OUT_2024[[#This Row],[Cidade]],",",SUBSTITUTE(TRAPO_LIMPO_OUT_2024[[#This Row],[CEP]],"-",""))</f>
        <v>9,Batel,Curitiba,80420090</v>
      </c>
      <c r="Q20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9,19,2024-10-25,2024-10-27,2,22</v>
      </c>
    </row>
    <row r="21" spans="1:17" ht="12.75" x14ac:dyDescent="0.2">
      <c r="A21" s="17">
        <v>10</v>
      </c>
      <c r="B21" s="8" t="s">
        <v>47</v>
      </c>
      <c r="C21" s="22" t="s">
        <v>51</v>
      </c>
      <c r="D21" s="33">
        <v>10</v>
      </c>
      <c r="E21" s="9" t="s">
        <v>48</v>
      </c>
      <c r="F21" s="9" t="s">
        <v>49</v>
      </c>
      <c r="G21" s="22" t="s">
        <v>50</v>
      </c>
      <c r="H21" s="30">
        <v>20</v>
      </c>
      <c r="I21" s="24">
        <v>45569</v>
      </c>
      <c r="J21" s="24">
        <f>I21+2</f>
        <v>45571</v>
      </c>
      <c r="K21" s="22">
        <v>9</v>
      </c>
      <c r="L21" s="10">
        <f>(K21*10)+K21</f>
        <v>99</v>
      </c>
      <c r="N21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Isabela Rocha,Boa Viagem,Recife,51020090,81998765432,2024-10-04,2024-10-06,9,99</v>
      </c>
      <c r="O21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10,Isabela Rocha,81998765432,10</v>
      </c>
      <c r="P21" t="str">
        <f>CONCATENATE(TRAPO_LIMPO_OUT_2024[[#This Row],[ID_END]],",",TRAPO_LIMPO_OUT_2024[[#This Row],[Bairro]],",",TRAPO_LIMPO_OUT_2024[[#This Row],[Cidade]],",",SUBSTITUTE(TRAPO_LIMPO_OUT_2024[[#This Row],[CEP]],"-",""))</f>
        <v>10,Boa Viagem,Recife,51020090</v>
      </c>
      <c r="Q21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10,20,2024-10-04,2024-10-06,9,99</v>
      </c>
    </row>
    <row r="22" spans="1:17" ht="12.75" x14ac:dyDescent="0.2">
      <c r="A22" s="17">
        <v>10</v>
      </c>
      <c r="B22" s="5" t="s">
        <v>47</v>
      </c>
      <c r="C22" s="20" t="s">
        <v>51</v>
      </c>
      <c r="D22" s="33">
        <v>10</v>
      </c>
      <c r="E22" s="6" t="s">
        <v>48</v>
      </c>
      <c r="F22" s="6" t="s">
        <v>49</v>
      </c>
      <c r="G22" s="20" t="s">
        <v>50</v>
      </c>
      <c r="H22" s="29">
        <v>21</v>
      </c>
      <c r="I22" s="19">
        <v>45576</v>
      </c>
      <c r="J22" s="19">
        <f>I22+2</f>
        <v>45578</v>
      </c>
      <c r="K22" s="20">
        <v>3</v>
      </c>
      <c r="L22" s="7">
        <f>(K22*10)+K22</f>
        <v>33</v>
      </c>
      <c r="N22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Isabela Rocha,Boa Viagem,Recife,51020090,81998765432,2024-10-11,2024-10-13,3,33</v>
      </c>
      <c r="O22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10,Isabela Rocha,81998765432,10</v>
      </c>
      <c r="P22" t="str">
        <f>CONCATENATE(TRAPO_LIMPO_OUT_2024[[#This Row],[ID_END]],",",TRAPO_LIMPO_OUT_2024[[#This Row],[Bairro]],",",TRAPO_LIMPO_OUT_2024[[#This Row],[Cidade]],",",SUBSTITUTE(TRAPO_LIMPO_OUT_2024[[#This Row],[CEP]],"-",""))</f>
        <v>10,Boa Viagem,Recife,51020090</v>
      </c>
      <c r="Q22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10,21,2024-10-11,2024-10-13,3,33</v>
      </c>
    </row>
    <row r="23" spans="1:17" ht="12.75" x14ac:dyDescent="0.2">
      <c r="A23" s="17">
        <v>11</v>
      </c>
      <c r="B23" s="8" t="s">
        <v>33</v>
      </c>
      <c r="C23" s="22" t="s">
        <v>36</v>
      </c>
      <c r="D23" s="33">
        <v>11</v>
      </c>
      <c r="E23" s="9" t="s">
        <v>34</v>
      </c>
      <c r="F23" s="9" t="s">
        <v>30</v>
      </c>
      <c r="G23" s="22" t="s">
        <v>35</v>
      </c>
      <c r="H23" s="29">
        <v>22</v>
      </c>
      <c r="I23" s="24">
        <v>45568</v>
      </c>
      <c r="J23" s="24">
        <f>I23+2</f>
        <v>45570</v>
      </c>
      <c r="K23" s="22">
        <v>11</v>
      </c>
      <c r="L23" s="10">
        <f>(K23*10)+K23</f>
        <v>121</v>
      </c>
      <c r="N23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João Pedro Almeida,Moema,São Paulo,04534001,11987654321,2024-10-03,2024-10-05,11,121</v>
      </c>
      <c r="O23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11,João Pedro Almeida,11987654321,11</v>
      </c>
      <c r="P23" t="str">
        <f>CONCATENATE(TRAPO_LIMPO_OUT_2024[[#This Row],[ID_END]],",",TRAPO_LIMPO_OUT_2024[[#This Row],[Bairro]],",",TRAPO_LIMPO_OUT_2024[[#This Row],[Cidade]],",",SUBSTITUTE(TRAPO_LIMPO_OUT_2024[[#This Row],[CEP]],"-",""))</f>
        <v>11,Moema,São Paulo,04534001</v>
      </c>
      <c r="Q23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11,22,2024-10-03,2024-10-05,11,121</v>
      </c>
    </row>
    <row r="24" spans="1:17" ht="12.75" x14ac:dyDescent="0.2">
      <c r="A24" s="17">
        <v>11</v>
      </c>
      <c r="B24" s="5" t="s">
        <v>33</v>
      </c>
      <c r="C24" s="20" t="s">
        <v>36</v>
      </c>
      <c r="D24" s="33">
        <v>11</v>
      </c>
      <c r="E24" s="6" t="s">
        <v>34</v>
      </c>
      <c r="F24" s="6" t="s">
        <v>30</v>
      </c>
      <c r="G24" s="20" t="s">
        <v>35</v>
      </c>
      <c r="H24" s="30">
        <v>23</v>
      </c>
      <c r="I24" s="23">
        <v>45568</v>
      </c>
      <c r="J24" s="23">
        <f>I24+2</f>
        <v>45570</v>
      </c>
      <c r="K24" s="20">
        <v>12</v>
      </c>
      <c r="L24" s="7">
        <f>(K24*10)+K24</f>
        <v>132</v>
      </c>
      <c r="N24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João Pedro Almeida,Moema,São Paulo,04534001,11987654321,2024-10-03,2024-10-05,12,132</v>
      </c>
      <c r="O24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11,João Pedro Almeida,11987654321,11</v>
      </c>
      <c r="P24" t="str">
        <f>CONCATENATE(TRAPO_LIMPO_OUT_2024[[#This Row],[ID_END]],",",TRAPO_LIMPO_OUT_2024[[#This Row],[Bairro]],",",TRAPO_LIMPO_OUT_2024[[#This Row],[Cidade]],",",SUBSTITUTE(TRAPO_LIMPO_OUT_2024[[#This Row],[CEP]],"-",""))</f>
        <v>11,Moema,São Paulo,04534001</v>
      </c>
      <c r="Q24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11,23,2024-10-03,2024-10-05,12,132</v>
      </c>
    </row>
    <row r="25" spans="1:17" ht="12.75" x14ac:dyDescent="0.2">
      <c r="A25" s="17">
        <v>11</v>
      </c>
      <c r="B25" s="8" t="s">
        <v>33</v>
      </c>
      <c r="C25" s="22" t="s">
        <v>36</v>
      </c>
      <c r="D25" s="33">
        <v>11</v>
      </c>
      <c r="E25" s="9" t="s">
        <v>34</v>
      </c>
      <c r="F25" s="9" t="s">
        <v>30</v>
      </c>
      <c r="G25" s="22" t="s">
        <v>35</v>
      </c>
      <c r="H25" s="29">
        <v>24</v>
      </c>
      <c r="I25" s="21">
        <v>45575</v>
      </c>
      <c r="J25" s="21">
        <v>45579</v>
      </c>
      <c r="K25" s="22">
        <v>6</v>
      </c>
      <c r="L25" s="10">
        <f>(K25*10)+K25</f>
        <v>66</v>
      </c>
      <c r="N25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João Pedro Almeida,Moema,São Paulo,04534001,11987654321,2024-10-10,2024-10-14,6,66</v>
      </c>
      <c r="O25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11,João Pedro Almeida,11987654321,11</v>
      </c>
      <c r="P25" t="str">
        <f>CONCATENATE(TRAPO_LIMPO_OUT_2024[[#This Row],[ID_END]],",",TRAPO_LIMPO_OUT_2024[[#This Row],[Bairro]],",",TRAPO_LIMPO_OUT_2024[[#This Row],[Cidade]],",",SUBSTITUTE(TRAPO_LIMPO_OUT_2024[[#This Row],[CEP]],"-",""))</f>
        <v>11,Moema,São Paulo,04534001</v>
      </c>
      <c r="Q25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11,24,2024-10-10,2024-10-14,6,66</v>
      </c>
    </row>
    <row r="26" spans="1:17" ht="12.75" x14ac:dyDescent="0.2">
      <c r="A26" s="17">
        <v>11</v>
      </c>
      <c r="B26" s="5" t="s">
        <v>33</v>
      </c>
      <c r="C26" s="20" t="s">
        <v>36</v>
      </c>
      <c r="D26" s="33">
        <v>11</v>
      </c>
      <c r="E26" s="6" t="s">
        <v>34</v>
      </c>
      <c r="F26" s="6" t="s">
        <v>30</v>
      </c>
      <c r="G26" s="20" t="s">
        <v>35</v>
      </c>
      <c r="H26" s="29">
        <v>25</v>
      </c>
      <c r="I26" s="19">
        <v>45576</v>
      </c>
      <c r="J26" s="19">
        <f>I26+2</f>
        <v>45578</v>
      </c>
      <c r="K26" s="20">
        <v>9</v>
      </c>
      <c r="L26" s="7">
        <f>(K26*10)+K26</f>
        <v>99</v>
      </c>
      <c r="N26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João Pedro Almeida,Moema,São Paulo,04534001,11987654321,2024-10-11,2024-10-13,9,99</v>
      </c>
      <c r="O26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11,João Pedro Almeida,11987654321,11</v>
      </c>
      <c r="P26" t="str">
        <f>CONCATENATE(TRAPO_LIMPO_OUT_2024[[#This Row],[ID_END]],",",TRAPO_LIMPO_OUT_2024[[#This Row],[Bairro]],",",TRAPO_LIMPO_OUT_2024[[#This Row],[Cidade]],",",SUBSTITUTE(TRAPO_LIMPO_OUT_2024[[#This Row],[CEP]],"-",""))</f>
        <v>11,Moema,São Paulo,04534001</v>
      </c>
      <c r="Q26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11,25,2024-10-11,2024-10-13,9,99</v>
      </c>
    </row>
    <row r="27" spans="1:17" ht="12.75" x14ac:dyDescent="0.2">
      <c r="A27" s="17">
        <v>11</v>
      </c>
      <c r="B27" s="8" t="s">
        <v>33</v>
      </c>
      <c r="C27" s="22" t="s">
        <v>36</v>
      </c>
      <c r="D27" s="33">
        <v>11</v>
      </c>
      <c r="E27" s="9" t="s">
        <v>34</v>
      </c>
      <c r="F27" s="9" t="s">
        <v>30</v>
      </c>
      <c r="G27" s="22" t="s">
        <v>35</v>
      </c>
      <c r="H27" s="30">
        <v>26</v>
      </c>
      <c r="I27" s="21">
        <v>45581</v>
      </c>
      <c r="J27" s="21">
        <f>I27+2</f>
        <v>45583</v>
      </c>
      <c r="K27" s="22">
        <v>3</v>
      </c>
      <c r="L27" s="10">
        <f>(K27*10)+K27</f>
        <v>33</v>
      </c>
      <c r="N27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João Pedro Almeida,Moema,São Paulo,04534001,11987654321,2024-10-16,2024-10-18,3,33</v>
      </c>
      <c r="O27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11,João Pedro Almeida,11987654321,11</v>
      </c>
      <c r="P27" t="str">
        <f>CONCATENATE(TRAPO_LIMPO_OUT_2024[[#This Row],[ID_END]],",",TRAPO_LIMPO_OUT_2024[[#This Row],[Bairro]],",",TRAPO_LIMPO_OUT_2024[[#This Row],[Cidade]],",",SUBSTITUTE(TRAPO_LIMPO_OUT_2024[[#This Row],[CEP]],"-",""))</f>
        <v>11,Moema,São Paulo,04534001</v>
      </c>
      <c r="Q27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11,26,2024-10-16,2024-10-18,3,33</v>
      </c>
    </row>
    <row r="28" spans="1:17" ht="12.75" x14ac:dyDescent="0.2">
      <c r="A28" s="17">
        <v>11</v>
      </c>
      <c r="B28" s="5" t="s">
        <v>33</v>
      </c>
      <c r="C28" s="20" t="s">
        <v>36</v>
      </c>
      <c r="D28" s="33">
        <v>11</v>
      </c>
      <c r="E28" s="6" t="s">
        <v>34</v>
      </c>
      <c r="F28" s="6" t="s">
        <v>30</v>
      </c>
      <c r="G28" s="20" t="s">
        <v>35</v>
      </c>
      <c r="H28" s="29">
        <v>27</v>
      </c>
      <c r="I28" s="19">
        <v>45594</v>
      </c>
      <c r="J28" s="19">
        <f>I28+2</f>
        <v>45596</v>
      </c>
      <c r="K28" s="20">
        <v>5</v>
      </c>
      <c r="L28" s="7">
        <f>(K28*10)+K28</f>
        <v>55</v>
      </c>
      <c r="N28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João Pedro Almeida,Moema,São Paulo,04534001,11987654321,2024-10-29,2024-10-31,5,55</v>
      </c>
      <c r="O28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11,João Pedro Almeida,11987654321,11</v>
      </c>
      <c r="P28" t="str">
        <f>CONCATENATE(TRAPO_LIMPO_OUT_2024[[#This Row],[ID_END]],",",TRAPO_LIMPO_OUT_2024[[#This Row],[Bairro]],",",TRAPO_LIMPO_OUT_2024[[#This Row],[Cidade]],",",SUBSTITUTE(TRAPO_LIMPO_OUT_2024[[#This Row],[CEP]],"-",""))</f>
        <v>11,Moema,São Paulo,04534001</v>
      </c>
      <c r="Q28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11,27,2024-10-29,2024-10-31,5,55</v>
      </c>
    </row>
    <row r="29" spans="1:17" ht="12.75" x14ac:dyDescent="0.2">
      <c r="A29" s="17">
        <v>11</v>
      </c>
      <c r="B29" s="8" t="s">
        <v>33</v>
      </c>
      <c r="C29" s="22" t="s">
        <v>36</v>
      </c>
      <c r="D29" s="33">
        <v>11</v>
      </c>
      <c r="E29" s="9" t="s">
        <v>34</v>
      </c>
      <c r="F29" s="9" t="s">
        <v>30</v>
      </c>
      <c r="G29" s="22" t="s">
        <v>35</v>
      </c>
      <c r="H29" s="29">
        <v>28</v>
      </c>
      <c r="I29" s="21">
        <v>45595</v>
      </c>
      <c r="J29" s="24">
        <v>45597</v>
      </c>
      <c r="K29" s="22">
        <v>8</v>
      </c>
      <c r="L29" s="10">
        <f>(K29*10)+K29</f>
        <v>88</v>
      </c>
      <c r="N29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João Pedro Almeida,Moema,São Paulo,04534001,11987654321,2024-10-30,2024-11-01,8,88</v>
      </c>
      <c r="O29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11,João Pedro Almeida,11987654321,11</v>
      </c>
      <c r="P29" t="str">
        <f>CONCATENATE(TRAPO_LIMPO_OUT_2024[[#This Row],[ID_END]],",",TRAPO_LIMPO_OUT_2024[[#This Row],[Bairro]],",",TRAPO_LIMPO_OUT_2024[[#This Row],[Cidade]],",",SUBSTITUTE(TRAPO_LIMPO_OUT_2024[[#This Row],[CEP]],"-",""))</f>
        <v>11,Moema,São Paulo,04534001</v>
      </c>
      <c r="Q29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11,28,2024-10-30,2024-11-01,8,88</v>
      </c>
    </row>
    <row r="30" spans="1:17" ht="12.75" x14ac:dyDescent="0.2">
      <c r="A30" s="17">
        <v>12</v>
      </c>
      <c r="B30" s="5" t="s">
        <v>82</v>
      </c>
      <c r="C30" s="20" t="s">
        <v>85</v>
      </c>
      <c r="D30" s="33">
        <v>12</v>
      </c>
      <c r="E30" s="6" t="s">
        <v>83</v>
      </c>
      <c r="F30" s="6" t="s">
        <v>11</v>
      </c>
      <c r="G30" s="20" t="s">
        <v>84</v>
      </c>
      <c r="H30" s="30">
        <v>29</v>
      </c>
      <c r="I30" s="19">
        <v>45579</v>
      </c>
      <c r="J30" s="19">
        <f>I30+2</f>
        <v>45581</v>
      </c>
      <c r="K30" s="20">
        <v>9</v>
      </c>
      <c r="L30" s="7">
        <f>(K30*10)+K30</f>
        <v>99</v>
      </c>
      <c r="N30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Juliana Martins,Cidade Jardim,São Luís,65075040,98998765432,2024-10-14,2024-10-16,9,99</v>
      </c>
      <c r="O30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12,Juliana Martins,98998765432,12</v>
      </c>
      <c r="P30" t="str">
        <f>CONCATENATE(TRAPO_LIMPO_OUT_2024[[#This Row],[ID_END]],",",TRAPO_LIMPO_OUT_2024[[#This Row],[Bairro]],",",TRAPO_LIMPO_OUT_2024[[#This Row],[Cidade]],",",SUBSTITUTE(TRAPO_LIMPO_OUT_2024[[#This Row],[CEP]],"-",""))</f>
        <v>12,Cidade Jardim,São Luís,65075040</v>
      </c>
      <c r="Q30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12,29,2024-10-14,2024-10-16,9,99</v>
      </c>
    </row>
    <row r="31" spans="1:17" ht="12.75" x14ac:dyDescent="0.2">
      <c r="A31" s="17">
        <v>12</v>
      </c>
      <c r="B31" s="8" t="s">
        <v>82</v>
      </c>
      <c r="C31" s="22" t="s">
        <v>85</v>
      </c>
      <c r="D31" s="33">
        <v>12</v>
      </c>
      <c r="E31" s="9" t="s">
        <v>83</v>
      </c>
      <c r="F31" s="9" t="s">
        <v>11</v>
      </c>
      <c r="G31" s="22" t="s">
        <v>84</v>
      </c>
      <c r="H31" s="29">
        <v>30</v>
      </c>
      <c r="I31" s="21">
        <v>45581</v>
      </c>
      <c r="J31" s="21">
        <f>I31+2</f>
        <v>45583</v>
      </c>
      <c r="K31" s="22">
        <v>4</v>
      </c>
      <c r="L31" s="10">
        <f>(K31*10)+K31</f>
        <v>44</v>
      </c>
      <c r="N31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Juliana Martins,Cidade Jardim,São Luís,65075040,98998765432,2024-10-16,2024-10-18,4,44</v>
      </c>
      <c r="O31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12,Juliana Martins,98998765432,12</v>
      </c>
      <c r="P31" t="str">
        <f>CONCATENATE(TRAPO_LIMPO_OUT_2024[[#This Row],[ID_END]],",",TRAPO_LIMPO_OUT_2024[[#This Row],[Bairro]],",",TRAPO_LIMPO_OUT_2024[[#This Row],[Cidade]],",",SUBSTITUTE(TRAPO_LIMPO_OUT_2024[[#This Row],[CEP]],"-",""))</f>
        <v>12,Cidade Jardim,São Luís,65075040</v>
      </c>
      <c r="Q31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12,30,2024-10-16,2024-10-18,4,44</v>
      </c>
    </row>
    <row r="32" spans="1:17" ht="12.75" x14ac:dyDescent="0.2">
      <c r="A32" s="17">
        <v>13</v>
      </c>
      <c r="B32" s="5" t="s">
        <v>89</v>
      </c>
      <c r="C32" s="20" t="s">
        <v>93</v>
      </c>
      <c r="D32" s="33">
        <v>13</v>
      </c>
      <c r="E32" s="6" t="s">
        <v>90</v>
      </c>
      <c r="F32" s="6" t="s">
        <v>91</v>
      </c>
      <c r="G32" s="20" t="s">
        <v>92</v>
      </c>
      <c r="H32" s="29">
        <v>31</v>
      </c>
      <c r="I32" s="19">
        <v>45581</v>
      </c>
      <c r="J32" s="19">
        <f>I32+2</f>
        <v>45583</v>
      </c>
      <c r="K32" s="20">
        <v>4</v>
      </c>
      <c r="L32" s="7">
        <f>(K32*10)+K32</f>
        <v>44</v>
      </c>
      <c r="N32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Larissa Nogueira,Águas Claras,Brasília,71900000,61912346789,2024-10-16,2024-10-18,4,44</v>
      </c>
      <c r="O32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13,Larissa Nogueira,61912346789,13</v>
      </c>
      <c r="P32" t="str">
        <f>CONCATENATE(TRAPO_LIMPO_OUT_2024[[#This Row],[ID_END]],",",TRAPO_LIMPO_OUT_2024[[#This Row],[Bairro]],",",TRAPO_LIMPO_OUT_2024[[#This Row],[Cidade]],",",SUBSTITUTE(TRAPO_LIMPO_OUT_2024[[#This Row],[CEP]],"-",""))</f>
        <v>13,Águas Claras,Brasília,71900000</v>
      </c>
      <c r="Q32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13,31,2024-10-16,2024-10-18,4,44</v>
      </c>
    </row>
    <row r="33" spans="1:17" ht="12.75" x14ac:dyDescent="0.2">
      <c r="A33" s="17">
        <v>14</v>
      </c>
      <c r="B33" s="8" t="s">
        <v>9</v>
      </c>
      <c r="C33" s="22" t="s">
        <v>13</v>
      </c>
      <c r="D33" s="33">
        <v>14</v>
      </c>
      <c r="E33" s="9" t="s">
        <v>10</v>
      </c>
      <c r="F33" s="9" t="s">
        <v>11</v>
      </c>
      <c r="G33" s="22" t="s">
        <v>12</v>
      </c>
      <c r="H33" s="30">
        <v>32</v>
      </c>
      <c r="I33" s="24">
        <v>45566</v>
      </c>
      <c r="J33" s="24">
        <f>I33+2</f>
        <v>45568</v>
      </c>
      <c r="K33" s="22">
        <v>3</v>
      </c>
      <c r="L33" s="10">
        <f>(K33*10)+K33</f>
        <v>33</v>
      </c>
      <c r="N33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Leonardo Barros,Calhau,São Luís,65071650,98987656789,2024-10-01,2024-10-03,3,33</v>
      </c>
      <c r="O33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14,Leonardo Barros,98987656789,14</v>
      </c>
      <c r="P33" t="str">
        <f>CONCATENATE(TRAPO_LIMPO_OUT_2024[[#This Row],[ID_END]],",",TRAPO_LIMPO_OUT_2024[[#This Row],[Bairro]],",",TRAPO_LIMPO_OUT_2024[[#This Row],[Cidade]],",",SUBSTITUTE(TRAPO_LIMPO_OUT_2024[[#This Row],[CEP]],"-",""))</f>
        <v>14,Calhau,São Luís,65071650</v>
      </c>
      <c r="Q33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14,32,2024-10-01,2024-10-03,3,33</v>
      </c>
    </row>
    <row r="34" spans="1:17" ht="12.75" x14ac:dyDescent="0.2">
      <c r="A34" s="17">
        <v>14</v>
      </c>
      <c r="B34" s="5" t="s">
        <v>9</v>
      </c>
      <c r="C34" s="20" t="s">
        <v>13</v>
      </c>
      <c r="D34" s="33">
        <v>14</v>
      </c>
      <c r="E34" s="6" t="s">
        <v>10</v>
      </c>
      <c r="F34" s="6" t="s">
        <v>11</v>
      </c>
      <c r="G34" s="20" t="s">
        <v>12</v>
      </c>
      <c r="H34" s="29">
        <v>33</v>
      </c>
      <c r="I34" s="23">
        <v>45574</v>
      </c>
      <c r="J34" s="23">
        <f>I34+2</f>
        <v>45576</v>
      </c>
      <c r="K34" s="20">
        <v>10</v>
      </c>
      <c r="L34" s="7">
        <f>(K34*10)+K34</f>
        <v>110</v>
      </c>
      <c r="N34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Leonardo Barros,Calhau,São Luís,65071650,98987656789,2024-10-09,2024-10-11,10,110</v>
      </c>
      <c r="O34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14,Leonardo Barros,98987656789,14</v>
      </c>
      <c r="P34" t="str">
        <f>CONCATENATE(TRAPO_LIMPO_OUT_2024[[#This Row],[ID_END]],",",TRAPO_LIMPO_OUT_2024[[#This Row],[Bairro]],",",TRAPO_LIMPO_OUT_2024[[#This Row],[Cidade]],",",SUBSTITUTE(TRAPO_LIMPO_OUT_2024[[#This Row],[CEP]],"-",""))</f>
        <v>14,Calhau,São Luís,65071650</v>
      </c>
      <c r="Q34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14,33,2024-10-09,2024-10-11,10,110</v>
      </c>
    </row>
    <row r="35" spans="1:17" ht="12.75" x14ac:dyDescent="0.2">
      <c r="A35" s="17">
        <v>14</v>
      </c>
      <c r="B35" s="8" t="s">
        <v>9</v>
      </c>
      <c r="C35" s="22" t="s">
        <v>13</v>
      </c>
      <c r="D35" s="33">
        <v>14</v>
      </c>
      <c r="E35" s="9" t="s">
        <v>10</v>
      </c>
      <c r="F35" s="9" t="s">
        <v>11</v>
      </c>
      <c r="G35" s="22" t="s">
        <v>12</v>
      </c>
      <c r="H35" s="29">
        <v>34</v>
      </c>
      <c r="I35" s="21">
        <v>45580</v>
      </c>
      <c r="J35" s="21">
        <f>I35+2</f>
        <v>45582</v>
      </c>
      <c r="K35" s="22">
        <v>5</v>
      </c>
      <c r="L35" s="10">
        <f>(K35*10)+K35</f>
        <v>55</v>
      </c>
      <c r="N35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Leonardo Barros,Calhau,São Luís,65071650,98987656789,2024-10-15,2024-10-17,5,55</v>
      </c>
      <c r="O35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14,Leonardo Barros,98987656789,14</v>
      </c>
      <c r="P35" t="str">
        <f>CONCATENATE(TRAPO_LIMPO_OUT_2024[[#This Row],[ID_END]],",",TRAPO_LIMPO_OUT_2024[[#This Row],[Bairro]],",",TRAPO_LIMPO_OUT_2024[[#This Row],[Cidade]],",",SUBSTITUTE(TRAPO_LIMPO_OUT_2024[[#This Row],[CEP]],"-",""))</f>
        <v>14,Calhau,São Luís,65071650</v>
      </c>
      <c r="Q35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14,34,2024-10-15,2024-10-17,5,55</v>
      </c>
    </row>
    <row r="36" spans="1:17" ht="12.75" x14ac:dyDescent="0.2">
      <c r="A36" s="17">
        <v>14</v>
      </c>
      <c r="B36" s="5" t="s">
        <v>9</v>
      </c>
      <c r="C36" s="20" t="s">
        <v>13</v>
      </c>
      <c r="D36" s="33">
        <v>14</v>
      </c>
      <c r="E36" s="6" t="s">
        <v>10</v>
      </c>
      <c r="F36" s="6" t="s">
        <v>11</v>
      </c>
      <c r="G36" s="20" t="s">
        <v>12</v>
      </c>
      <c r="H36" s="30">
        <v>35</v>
      </c>
      <c r="I36" s="19">
        <v>45590</v>
      </c>
      <c r="J36" s="19">
        <f>I36+2</f>
        <v>45592</v>
      </c>
      <c r="K36" s="20">
        <v>5</v>
      </c>
      <c r="L36" s="7">
        <f>(K36*10)+K36</f>
        <v>55</v>
      </c>
      <c r="N36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Leonardo Barros,Calhau,São Luís,65071650,98987656789,2024-10-25,2024-10-27,5,55</v>
      </c>
      <c r="O36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14,Leonardo Barros,98987656789,14</v>
      </c>
      <c r="P36" t="str">
        <f>CONCATENATE(TRAPO_LIMPO_OUT_2024[[#This Row],[ID_END]],",",TRAPO_LIMPO_OUT_2024[[#This Row],[Bairro]],",",TRAPO_LIMPO_OUT_2024[[#This Row],[Cidade]],",",SUBSTITUTE(TRAPO_LIMPO_OUT_2024[[#This Row],[CEP]],"-",""))</f>
        <v>14,Calhau,São Luís,65071650</v>
      </c>
      <c r="Q36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14,35,2024-10-25,2024-10-27,5,55</v>
      </c>
    </row>
    <row r="37" spans="1:17" ht="12.75" x14ac:dyDescent="0.2">
      <c r="A37" s="17">
        <v>14</v>
      </c>
      <c r="B37" s="8" t="s">
        <v>9</v>
      </c>
      <c r="C37" s="22" t="s">
        <v>13</v>
      </c>
      <c r="D37" s="33">
        <v>14</v>
      </c>
      <c r="E37" s="9" t="s">
        <v>10</v>
      </c>
      <c r="F37" s="9" t="s">
        <v>11</v>
      </c>
      <c r="G37" s="22" t="s">
        <v>12</v>
      </c>
      <c r="H37" s="29">
        <v>36</v>
      </c>
      <c r="I37" s="21">
        <v>45596</v>
      </c>
      <c r="J37" s="24">
        <v>45598</v>
      </c>
      <c r="K37" s="22">
        <v>10</v>
      </c>
      <c r="L37" s="10">
        <f>(K37*10)+K37</f>
        <v>110</v>
      </c>
      <c r="N37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Leonardo Barros,Calhau,São Luís,65071650,98987656789,2024-10-31,2024-11-02,10,110</v>
      </c>
      <c r="O37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14,Leonardo Barros,98987656789,14</v>
      </c>
      <c r="P37" t="str">
        <f>CONCATENATE(TRAPO_LIMPO_OUT_2024[[#This Row],[ID_END]],",",TRAPO_LIMPO_OUT_2024[[#This Row],[Bairro]],",",TRAPO_LIMPO_OUT_2024[[#This Row],[Cidade]],",",SUBSTITUTE(TRAPO_LIMPO_OUT_2024[[#This Row],[CEP]],"-",""))</f>
        <v>14,Calhau,São Luís,65071650</v>
      </c>
      <c r="Q37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14,36,2024-10-31,2024-11-02,10,110</v>
      </c>
    </row>
    <row r="38" spans="1:17" ht="12.75" x14ac:dyDescent="0.2">
      <c r="A38" s="17">
        <v>15</v>
      </c>
      <c r="B38" s="5" t="s">
        <v>52</v>
      </c>
      <c r="C38" s="20" t="s">
        <v>55</v>
      </c>
      <c r="D38" s="33">
        <v>15</v>
      </c>
      <c r="E38" s="6" t="s">
        <v>53</v>
      </c>
      <c r="F38" s="6" t="s">
        <v>44</v>
      </c>
      <c r="G38" s="20" t="s">
        <v>54</v>
      </c>
      <c r="H38" s="29">
        <v>37</v>
      </c>
      <c r="I38" s="23">
        <v>45569</v>
      </c>
      <c r="J38" s="23">
        <v>45572</v>
      </c>
      <c r="K38" s="20">
        <v>9</v>
      </c>
      <c r="L38" s="7">
        <f>(K38*10)+K38</f>
        <v>99</v>
      </c>
      <c r="N38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Lucas Henrique Fernandes,Copacabana,Rio de Janeiro,22031001,21912347890,2024-10-04,2024-10-07,9,99</v>
      </c>
      <c r="O38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15,Lucas Henrique Fernandes,21912347890,15</v>
      </c>
      <c r="P38" t="str">
        <f>CONCATENATE(TRAPO_LIMPO_OUT_2024[[#This Row],[ID_END]],",",TRAPO_LIMPO_OUT_2024[[#This Row],[Bairro]],",",TRAPO_LIMPO_OUT_2024[[#This Row],[Cidade]],",",SUBSTITUTE(TRAPO_LIMPO_OUT_2024[[#This Row],[CEP]],"-",""))</f>
        <v>15,Copacabana,Rio de Janeiro,22031001</v>
      </c>
      <c r="Q38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15,37,2024-10-04,2024-10-07,9,99</v>
      </c>
    </row>
    <row r="39" spans="1:17" ht="12.75" x14ac:dyDescent="0.2">
      <c r="A39" s="17">
        <v>15</v>
      </c>
      <c r="B39" s="8" t="s">
        <v>52</v>
      </c>
      <c r="C39" s="22" t="s">
        <v>55</v>
      </c>
      <c r="D39" s="33">
        <v>15</v>
      </c>
      <c r="E39" s="9" t="s">
        <v>53</v>
      </c>
      <c r="F39" s="9" t="s">
        <v>44</v>
      </c>
      <c r="G39" s="22" t="s">
        <v>54</v>
      </c>
      <c r="H39" s="30">
        <v>38</v>
      </c>
      <c r="I39" s="21">
        <v>45590</v>
      </c>
      <c r="J39" s="21">
        <f>I39+2</f>
        <v>45592</v>
      </c>
      <c r="K39" s="22">
        <v>8</v>
      </c>
      <c r="L39" s="10">
        <f>(K39*10)+K39</f>
        <v>88</v>
      </c>
      <c r="N39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Lucas Henrique Fernandes,Copacabana,Rio de Janeiro,22031001,21912347890,2024-10-25,2024-10-27,8,88</v>
      </c>
      <c r="O39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15,Lucas Henrique Fernandes,21912347890,15</v>
      </c>
      <c r="P39" t="str">
        <f>CONCATENATE(TRAPO_LIMPO_OUT_2024[[#This Row],[ID_END]],",",TRAPO_LIMPO_OUT_2024[[#This Row],[Bairro]],",",TRAPO_LIMPO_OUT_2024[[#This Row],[Cidade]],",",SUBSTITUTE(TRAPO_LIMPO_OUT_2024[[#This Row],[CEP]],"-",""))</f>
        <v>15,Copacabana,Rio de Janeiro,22031001</v>
      </c>
      <c r="Q39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15,38,2024-10-25,2024-10-27,8,88</v>
      </c>
    </row>
    <row r="40" spans="1:17" ht="12.75" x14ac:dyDescent="0.2">
      <c r="A40" s="17">
        <v>16</v>
      </c>
      <c r="B40" s="5" t="s">
        <v>28</v>
      </c>
      <c r="C40" s="20" t="s">
        <v>32</v>
      </c>
      <c r="D40" s="33">
        <v>16</v>
      </c>
      <c r="E40" s="6" t="s">
        <v>29</v>
      </c>
      <c r="F40" s="6" t="s">
        <v>30</v>
      </c>
      <c r="G40" s="20" t="s">
        <v>31</v>
      </c>
      <c r="H40" s="29">
        <v>39</v>
      </c>
      <c r="I40" s="23">
        <v>45567</v>
      </c>
      <c r="J40" s="23">
        <f>I40+2</f>
        <v>45569</v>
      </c>
      <c r="K40" s="20">
        <v>9</v>
      </c>
      <c r="L40" s="7">
        <f>(K40*10)+K40</f>
        <v>99</v>
      </c>
      <c r="N40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Maria Clara Santos,Jardim Paulista,São Paulo,01408001,11912345678,2024-10-02,2024-10-04,9,99</v>
      </c>
      <c r="O40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16,Maria Clara Santos,11912345678,16</v>
      </c>
      <c r="P40" t="str">
        <f>CONCATENATE(TRAPO_LIMPO_OUT_2024[[#This Row],[ID_END]],",",TRAPO_LIMPO_OUT_2024[[#This Row],[Bairro]],",",TRAPO_LIMPO_OUT_2024[[#This Row],[Cidade]],",",SUBSTITUTE(TRAPO_LIMPO_OUT_2024[[#This Row],[CEP]],"-",""))</f>
        <v>16,Jardim Paulista,São Paulo,01408001</v>
      </c>
      <c r="Q40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16,39,2024-10-02,2024-10-04,9,99</v>
      </c>
    </row>
    <row r="41" spans="1:17" ht="12.75" x14ac:dyDescent="0.2">
      <c r="A41" s="17">
        <v>16</v>
      </c>
      <c r="B41" s="8" t="s">
        <v>28</v>
      </c>
      <c r="C41" s="22" t="s">
        <v>32</v>
      </c>
      <c r="D41" s="33">
        <v>16</v>
      </c>
      <c r="E41" s="9" t="s">
        <v>29</v>
      </c>
      <c r="F41" s="9" t="s">
        <v>30</v>
      </c>
      <c r="G41" s="22" t="s">
        <v>31</v>
      </c>
      <c r="H41" s="29">
        <v>40</v>
      </c>
      <c r="I41" s="21">
        <v>45593</v>
      </c>
      <c r="J41" s="21">
        <f>I41+2</f>
        <v>45595</v>
      </c>
      <c r="K41" s="22">
        <v>3</v>
      </c>
      <c r="L41" s="10">
        <f>(K41*10)+K41</f>
        <v>33</v>
      </c>
      <c r="N41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Maria Clara Santos,Jardim Paulista,São Paulo,01408001,11912345678,2024-10-28,2024-10-30,3,33</v>
      </c>
      <c r="O41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16,Maria Clara Santos,11912345678,16</v>
      </c>
      <c r="P41" t="str">
        <f>CONCATENATE(TRAPO_LIMPO_OUT_2024[[#This Row],[ID_END]],",",TRAPO_LIMPO_OUT_2024[[#This Row],[Bairro]],",",TRAPO_LIMPO_OUT_2024[[#This Row],[Cidade]],",",SUBSTITUTE(TRAPO_LIMPO_OUT_2024[[#This Row],[CEP]],"-",""))</f>
        <v>16,Jardim Paulista,São Paulo,01408001</v>
      </c>
      <c r="Q41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16,40,2024-10-28,2024-10-30,3,33</v>
      </c>
    </row>
    <row r="42" spans="1:17" ht="12.75" x14ac:dyDescent="0.2">
      <c r="A42" s="17">
        <v>17</v>
      </c>
      <c r="B42" s="5" t="s">
        <v>98</v>
      </c>
      <c r="C42" s="20" t="s">
        <v>101</v>
      </c>
      <c r="D42" s="33">
        <v>17</v>
      </c>
      <c r="E42" s="6" t="s">
        <v>99</v>
      </c>
      <c r="F42" s="6" t="s">
        <v>91</v>
      </c>
      <c r="G42" s="20" t="s">
        <v>100</v>
      </c>
      <c r="H42" s="30">
        <v>41</v>
      </c>
      <c r="I42" s="19">
        <v>45582</v>
      </c>
      <c r="J42" s="19">
        <f>I42+2</f>
        <v>45584</v>
      </c>
      <c r="K42" s="20">
        <v>3</v>
      </c>
      <c r="L42" s="7">
        <f>(K42*10)+K42</f>
        <v>33</v>
      </c>
      <c r="N42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Mariana Souza,Asa Sul,Brasília,70300010,61987651234,2024-10-17,2024-10-19,3,33</v>
      </c>
      <c r="O42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17,Mariana Souza,61987651234,17</v>
      </c>
      <c r="P42" t="str">
        <f>CONCATENATE(TRAPO_LIMPO_OUT_2024[[#This Row],[ID_END]],",",TRAPO_LIMPO_OUT_2024[[#This Row],[Bairro]],",",TRAPO_LIMPO_OUT_2024[[#This Row],[Cidade]],",",SUBSTITUTE(TRAPO_LIMPO_OUT_2024[[#This Row],[CEP]],"-",""))</f>
        <v>17,Asa Sul,Brasília,70300010</v>
      </c>
      <c r="Q42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17,41,2024-10-17,2024-10-19,3,33</v>
      </c>
    </row>
    <row r="43" spans="1:17" ht="12.75" x14ac:dyDescent="0.2">
      <c r="A43" s="17">
        <v>18</v>
      </c>
      <c r="B43" s="8" t="s">
        <v>37</v>
      </c>
      <c r="C43" s="22" t="s">
        <v>41</v>
      </c>
      <c r="D43" s="33">
        <v>18</v>
      </c>
      <c r="E43" s="9" t="s">
        <v>38</v>
      </c>
      <c r="F43" s="9" t="s">
        <v>39</v>
      </c>
      <c r="G43" s="22" t="s">
        <v>40</v>
      </c>
      <c r="H43" s="29">
        <v>42</v>
      </c>
      <c r="I43" s="24">
        <v>45568</v>
      </c>
      <c r="J43" s="24">
        <f>I43+2</f>
        <v>45570</v>
      </c>
      <c r="K43" s="22">
        <v>11</v>
      </c>
      <c r="L43" s="10">
        <f>(K43*10)+K43</f>
        <v>121</v>
      </c>
      <c r="N43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Pedro Augusto Lima,Setor Bueno,Goiânia,74230010,62998765432,2024-10-03,2024-10-05,11,121</v>
      </c>
      <c r="O43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18,Pedro Augusto Lima,62998765432,18</v>
      </c>
      <c r="P43" t="str">
        <f>CONCATENATE(TRAPO_LIMPO_OUT_2024[[#This Row],[ID_END]],",",TRAPO_LIMPO_OUT_2024[[#This Row],[Bairro]],",",TRAPO_LIMPO_OUT_2024[[#This Row],[Cidade]],",",SUBSTITUTE(TRAPO_LIMPO_OUT_2024[[#This Row],[CEP]],"-",""))</f>
        <v>18,Setor Bueno,Goiânia,74230010</v>
      </c>
      <c r="Q43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18,42,2024-10-03,2024-10-05,11,121</v>
      </c>
    </row>
    <row r="44" spans="1:17" ht="12.75" x14ac:dyDescent="0.2">
      <c r="A44" s="17">
        <v>18</v>
      </c>
      <c r="B44" s="5" t="s">
        <v>37</v>
      </c>
      <c r="C44" s="20" t="s">
        <v>41</v>
      </c>
      <c r="D44" s="33">
        <v>18</v>
      </c>
      <c r="E44" s="6" t="s">
        <v>38</v>
      </c>
      <c r="F44" s="6" t="s">
        <v>39</v>
      </c>
      <c r="G44" s="20" t="s">
        <v>40</v>
      </c>
      <c r="H44" s="29">
        <v>43</v>
      </c>
      <c r="I44" s="23">
        <v>45574</v>
      </c>
      <c r="J44" s="23">
        <f>I44+2</f>
        <v>45576</v>
      </c>
      <c r="K44" s="20">
        <v>9</v>
      </c>
      <c r="L44" s="7">
        <f>(K44*10)+K44</f>
        <v>99</v>
      </c>
      <c r="N44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Pedro Augusto Lima,Setor Bueno,Goiânia,74230010,62998765432,2024-10-09,2024-10-11,9,99</v>
      </c>
      <c r="O44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18,Pedro Augusto Lima,62998765432,18</v>
      </c>
      <c r="P44" t="str">
        <f>CONCATENATE(TRAPO_LIMPO_OUT_2024[[#This Row],[ID_END]],",",TRAPO_LIMPO_OUT_2024[[#This Row],[Bairro]],",",TRAPO_LIMPO_OUT_2024[[#This Row],[Cidade]],",",SUBSTITUTE(TRAPO_LIMPO_OUT_2024[[#This Row],[CEP]],"-",""))</f>
        <v>18,Setor Bueno,Goiânia,74230010</v>
      </c>
      <c r="Q44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18,43,2024-10-09,2024-10-11,9,99</v>
      </c>
    </row>
    <row r="45" spans="1:17" ht="12.75" x14ac:dyDescent="0.2">
      <c r="A45" s="17">
        <v>19</v>
      </c>
      <c r="B45" s="8" t="s">
        <v>61</v>
      </c>
      <c r="C45" s="22" t="s">
        <v>64</v>
      </c>
      <c r="D45" s="33">
        <v>19</v>
      </c>
      <c r="E45" s="9" t="s">
        <v>62</v>
      </c>
      <c r="F45" s="9" t="s">
        <v>25</v>
      </c>
      <c r="G45" s="22" t="s">
        <v>63</v>
      </c>
      <c r="H45" s="30">
        <v>44</v>
      </c>
      <c r="I45" s="24">
        <v>45573</v>
      </c>
      <c r="J45" s="21">
        <v>45576</v>
      </c>
      <c r="K45" s="22">
        <v>9</v>
      </c>
      <c r="L45" s="10">
        <f>(K45*10)+K45</f>
        <v>99</v>
      </c>
      <c r="N45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Rafael Carvalho,Pampulha,Belo Horizonte,31270050,31912345678,2024-10-08,2024-10-11,9,99</v>
      </c>
      <c r="O45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19,Rafael Carvalho,31912345678,19</v>
      </c>
      <c r="P45" t="str">
        <f>CONCATENATE(TRAPO_LIMPO_OUT_2024[[#This Row],[ID_END]],",",TRAPO_LIMPO_OUT_2024[[#This Row],[Bairro]],",",TRAPO_LIMPO_OUT_2024[[#This Row],[Cidade]],",",SUBSTITUTE(TRAPO_LIMPO_OUT_2024[[#This Row],[CEP]],"-",""))</f>
        <v>19,Pampulha,Belo Horizonte,31270050</v>
      </c>
      <c r="Q45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19,44,2024-10-08,2024-10-11,9,99</v>
      </c>
    </row>
    <row r="46" spans="1:17" ht="12.75" x14ac:dyDescent="0.2">
      <c r="A46" s="17">
        <v>19</v>
      </c>
      <c r="B46" s="5" t="s">
        <v>61</v>
      </c>
      <c r="C46" s="20" t="s">
        <v>64</v>
      </c>
      <c r="D46" s="33">
        <v>19</v>
      </c>
      <c r="E46" s="6" t="s">
        <v>62</v>
      </c>
      <c r="F46" s="6" t="s">
        <v>25</v>
      </c>
      <c r="G46" s="20" t="s">
        <v>63</v>
      </c>
      <c r="H46" s="29">
        <v>45</v>
      </c>
      <c r="I46" s="19">
        <v>45575</v>
      </c>
      <c r="J46" s="19">
        <f>I46+2</f>
        <v>45577</v>
      </c>
      <c r="K46" s="20">
        <v>2</v>
      </c>
      <c r="L46" s="7">
        <f>(K46*10)+K46</f>
        <v>22</v>
      </c>
      <c r="N46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Rafael Carvalho,Pampulha,Belo Horizonte,31270050,31912345678,2024-10-10,2024-10-12,2,22</v>
      </c>
      <c r="O46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19,Rafael Carvalho,31912345678,19</v>
      </c>
      <c r="P46" t="str">
        <f>CONCATENATE(TRAPO_LIMPO_OUT_2024[[#This Row],[ID_END]],",",TRAPO_LIMPO_OUT_2024[[#This Row],[Bairro]],",",TRAPO_LIMPO_OUT_2024[[#This Row],[Cidade]],",",SUBSTITUTE(TRAPO_LIMPO_OUT_2024[[#This Row],[CEP]],"-",""))</f>
        <v>19,Pampulha,Belo Horizonte,31270050</v>
      </c>
      <c r="Q46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19,45,2024-10-10,2024-10-12,2,22</v>
      </c>
    </row>
    <row r="47" spans="1:17" ht="12.75" x14ac:dyDescent="0.2">
      <c r="A47" s="17">
        <v>19</v>
      </c>
      <c r="B47" s="8" t="s">
        <v>61</v>
      </c>
      <c r="C47" s="22" t="s">
        <v>64</v>
      </c>
      <c r="D47" s="33">
        <v>19</v>
      </c>
      <c r="E47" s="9" t="s">
        <v>62</v>
      </c>
      <c r="F47" s="9" t="s">
        <v>25</v>
      </c>
      <c r="G47" s="22" t="s">
        <v>63</v>
      </c>
      <c r="H47" s="29">
        <v>46</v>
      </c>
      <c r="I47" s="21">
        <v>45587</v>
      </c>
      <c r="J47" s="21">
        <f>I47+2</f>
        <v>45589</v>
      </c>
      <c r="K47" s="22">
        <v>7</v>
      </c>
      <c r="L47" s="10">
        <f>(K47*10)+K47</f>
        <v>77</v>
      </c>
      <c r="N47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Rafael Carvalho,Pampulha,Belo Horizonte,31270050,31912345678,2024-10-22,2024-10-24,7,77</v>
      </c>
      <c r="O47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19,Rafael Carvalho,31912345678,19</v>
      </c>
      <c r="P47" t="str">
        <f>CONCATENATE(TRAPO_LIMPO_OUT_2024[[#This Row],[ID_END]],",",TRAPO_LIMPO_OUT_2024[[#This Row],[Bairro]],",",TRAPO_LIMPO_OUT_2024[[#This Row],[Cidade]],",",SUBSTITUTE(TRAPO_LIMPO_OUT_2024[[#This Row],[CEP]],"-",""))</f>
        <v>19,Pampulha,Belo Horizonte,31270050</v>
      </c>
      <c r="Q47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19,46,2024-10-22,2024-10-24,7,77</v>
      </c>
    </row>
    <row r="48" spans="1:17" ht="12.75" x14ac:dyDescent="0.2">
      <c r="A48" s="17">
        <v>19</v>
      </c>
      <c r="B48" s="5" t="s">
        <v>61</v>
      </c>
      <c r="C48" s="20" t="s">
        <v>64</v>
      </c>
      <c r="D48" s="33">
        <v>19</v>
      </c>
      <c r="E48" s="6" t="s">
        <v>62</v>
      </c>
      <c r="F48" s="6" t="s">
        <v>25</v>
      </c>
      <c r="G48" s="20" t="s">
        <v>63</v>
      </c>
      <c r="H48" s="30">
        <v>47</v>
      </c>
      <c r="I48" s="19">
        <v>45596</v>
      </c>
      <c r="J48" s="23">
        <v>45599</v>
      </c>
      <c r="K48" s="20">
        <v>6</v>
      </c>
      <c r="L48" s="7">
        <f>(K48*10)+K48</f>
        <v>66</v>
      </c>
      <c r="N48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Rafael Carvalho,Pampulha,Belo Horizonte,31270050,31912345678,2024-10-31,2024-11-03,6,66</v>
      </c>
      <c r="O48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19,Rafael Carvalho,31912345678,19</v>
      </c>
      <c r="P48" t="str">
        <f>CONCATENATE(TRAPO_LIMPO_OUT_2024[[#This Row],[ID_END]],",",TRAPO_LIMPO_OUT_2024[[#This Row],[Bairro]],",",TRAPO_LIMPO_OUT_2024[[#This Row],[Cidade]],",",SUBSTITUTE(TRAPO_LIMPO_OUT_2024[[#This Row],[CEP]],"-",""))</f>
        <v>19,Pampulha,Belo Horizonte,31270050</v>
      </c>
      <c r="Q48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19,47,2024-10-31,2024-11-03,6,66</v>
      </c>
    </row>
    <row r="49" spans="1:17" ht="12.75" x14ac:dyDescent="0.2">
      <c r="A49" s="17">
        <v>20</v>
      </c>
      <c r="B49" s="8" t="s">
        <v>56</v>
      </c>
      <c r="C49" s="22" t="s">
        <v>60</v>
      </c>
      <c r="D49" s="33">
        <v>20</v>
      </c>
      <c r="E49" s="9" t="s">
        <v>57</v>
      </c>
      <c r="F49" s="9" t="s">
        <v>58</v>
      </c>
      <c r="G49" s="22" t="s">
        <v>59</v>
      </c>
      <c r="H49" s="29">
        <v>48</v>
      </c>
      <c r="I49" s="24">
        <v>45569</v>
      </c>
      <c r="J49" s="24">
        <f>I49+2</f>
        <v>45571</v>
      </c>
      <c r="K49" s="22">
        <v>4</v>
      </c>
      <c r="L49" s="10">
        <f>(K49*10)+K49</f>
        <v>44</v>
      </c>
      <c r="N49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Rodrigo Pinto,Moinhos de Vento,Porto Alegre,90570020,51987654321,2024-10-04,2024-10-06,4,44</v>
      </c>
      <c r="O49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20,Rodrigo Pinto,51987654321,20</v>
      </c>
      <c r="P49" t="str">
        <f>CONCATENATE(TRAPO_LIMPO_OUT_2024[[#This Row],[ID_END]],",",TRAPO_LIMPO_OUT_2024[[#This Row],[Bairro]],",",TRAPO_LIMPO_OUT_2024[[#This Row],[Cidade]],",",SUBSTITUTE(TRAPO_LIMPO_OUT_2024[[#This Row],[CEP]],"-",""))</f>
        <v>20,Moinhos de Vento,Porto Alegre,90570020</v>
      </c>
      <c r="Q49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20,48,2024-10-04,2024-10-06,4,44</v>
      </c>
    </row>
    <row r="50" spans="1:17" ht="12.75" x14ac:dyDescent="0.2">
      <c r="A50" s="17">
        <v>20</v>
      </c>
      <c r="B50" s="5" t="s">
        <v>56</v>
      </c>
      <c r="C50" s="20" t="s">
        <v>60</v>
      </c>
      <c r="D50" s="33">
        <v>20</v>
      </c>
      <c r="E50" s="6" t="s">
        <v>57</v>
      </c>
      <c r="F50" s="6" t="s">
        <v>58</v>
      </c>
      <c r="G50" s="20" t="s">
        <v>59</v>
      </c>
      <c r="H50" s="29">
        <v>49</v>
      </c>
      <c r="I50" s="19">
        <v>45580</v>
      </c>
      <c r="J50" s="19">
        <f>I50+2</f>
        <v>45582</v>
      </c>
      <c r="K50" s="20">
        <v>11</v>
      </c>
      <c r="L50" s="7">
        <f>(K50*10)+K50</f>
        <v>121</v>
      </c>
      <c r="N50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Rodrigo Pinto,Moinhos de Vento,Porto Alegre,90570020,51987654321,2024-10-15,2024-10-17,11,121</v>
      </c>
      <c r="O50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20,Rodrigo Pinto,51987654321,20</v>
      </c>
      <c r="P50" t="str">
        <f>CONCATENATE(TRAPO_LIMPO_OUT_2024[[#This Row],[ID_END]],",",TRAPO_LIMPO_OUT_2024[[#This Row],[Bairro]],",",TRAPO_LIMPO_OUT_2024[[#This Row],[Cidade]],",",SUBSTITUTE(TRAPO_LIMPO_OUT_2024[[#This Row],[CEP]],"-",""))</f>
        <v>20,Moinhos de Vento,Porto Alegre,90570020</v>
      </c>
      <c r="Q50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20,49,2024-10-15,2024-10-17,11,121</v>
      </c>
    </row>
    <row r="51" spans="1:17" ht="12.75" x14ac:dyDescent="0.2">
      <c r="A51" s="17">
        <v>20</v>
      </c>
      <c r="B51" s="8" t="s">
        <v>56</v>
      </c>
      <c r="C51" s="22" t="s">
        <v>60</v>
      </c>
      <c r="D51" s="33">
        <v>20</v>
      </c>
      <c r="E51" s="9" t="s">
        <v>57</v>
      </c>
      <c r="F51" s="9" t="s">
        <v>58</v>
      </c>
      <c r="G51" s="22" t="s">
        <v>59</v>
      </c>
      <c r="H51" s="30">
        <v>50</v>
      </c>
      <c r="I51" s="21">
        <v>45589</v>
      </c>
      <c r="J51" s="21">
        <f>I51+2</f>
        <v>45591</v>
      </c>
      <c r="K51" s="22">
        <v>4</v>
      </c>
      <c r="L51" s="10">
        <f>(K51*10)+K51</f>
        <v>44</v>
      </c>
      <c r="N51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Rodrigo Pinto,Moinhos de Vento,Porto Alegre,90570020,51987654321,2024-10-24,2024-10-26,4,44</v>
      </c>
      <c r="O51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20,Rodrigo Pinto,51987654321,20</v>
      </c>
      <c r="P51" t="str">
        <f>CONCATENATE(TRAPO_LIMPO_OUT_2024[[#This Row],[ID_END]],",",TRAPO_LIMPO_OUT_2024[[#This Row],[Bairro]],",",TRAPO_LIMPO_OUT_2024[[#This Row],[Cidade]],",",SUBSTITUTE(TRAPO_LIMPO_OUT_2024[[#This Row],[CEP]],"-",""))</f>
        <v>20,Moinhos de Vento,Porto Alegre,90570020</v>
      </c>
      <c r="Q51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20,50,2024-10-24,2024-10-26,4,44</v>
      </c>
    </row>
    <row r="52" spans="1:17" ht="12.75" x14ac:dyDescent="0.2">
      <c r="A52" s="17">
        <v>21</v>
      </c>
      <c r="B52" s="5" t="s">
        <v>106</v>
      </c>
      <c r="C52" s="20" t="s">
        <v>36</v>
      </c>
      <c r="D52" s="33">
        <v>21</v>
      </c>
      <c r="E52" s="6" t="s">
        <v>107</v>
      </c>
      <c r="F52" s="6" t="s">
        <v>30</v>
      </c>
      <c r="G52" s="20" t="s">
        <v>108</v>
      </c>
      <c r="H52" s="29">
        <v>51</v>
      </c>
      <c r="I52" s="19">
        <v>45583</v>
      </c>
      <c r="J52" s="19">
        <f>I52+2</f>
        <v>45585</v>
      </c>
      <c r="K52" s="20">
        <v>12</v>
      </c>
      <c r="L52" s="7">
        <f>(K52*10)+K52</f>
        <v>132</v>
      </c>
      <c r="N52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Sofia Ribeiro,Vila Madalena,São Paulo,05434000,11987654321,2024-10-18,2024-10-20,12,132</v>
      </c>
      <c r="O52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21,Sofia Ribeiro,11987654321,21</v>
      </c>
      <c r="P52" t="str">
        <f>CONCATENATE(TRAPO_LIMPO_OUT_2024[[#This Row],[ID_END]],",",TRAPO_LIMPO_OUT_2024[[#This Row],[Bairro]],",",TRAPO_LIMPO_OUT_2024[[#This Row],[Cidade]],",",SUBSTITUTE(TRAPO_LIMPO_OUT_2024[[#This Row],[CEP]],"-",""))</f>
        <v>21,Vila Madalena,São Paulo,05434000</v>
      </c>
      <c r="Q52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21,51,2024-10-18,2024-10-20,12,132</v>
      </c>
    </row>
    <row r="53" spans="1:17" ht="12.75" x14ac:dyDescent="0.2">
      <c r="A53" s="17">
        <v>22</v>
      </c>
      <c r="B53" s="8" t="s">
        <v>69</v>
      </c>
      <c r="C53" s="22" t="s">
        <v>72</v>
      </c>
      <c r="D53" s="33">
        <v>22</v>
      </c>
      <c r="E53" s="9" t="s">
        <v>70</v>
      </c>
      <c r="F53" s="9" t="s">
        <v>49</v>
      </c>
      <c r="G53" s="22" t="s">
        <v>71</v>
      </c>
      <c r="H53" s="29">
        <v>52</v>
      </c>
      <c r="I53" s="21">
        <v>45579</v>
      </c>
      <c r="J53" s="21">
        <f>I53+2</f>
        <v>45581</v>
      </c>
      <c r="K53" s="22">
        <v>9</v>
      </c>
      <c r="L53" s="10">
        <f>(K53*10)+K53</f>
        <v>99</v>
      </c>
      <c r="N53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Thiago Almeida,Pina,Recife,51110110,81912345678,2024-10-14,2024-10-16,9,99</v>
      </c>
      <c r="O53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22,Thiago Almeida,81912345678,22</v>
      </c>
      <c r="P53" t="str">
        <f>CONCATENATE(TRAPO_LIMPO_OUT_2024[[#This Row],[ID_END]],",",TRAPO_LIMPO_OUT_2024[[#This Row],[Bairro]],",",TRAPO_LIMPO_OUT_2024[[#This Row],[Cidade]],",",SUBSTITUTE(TRAPO_LIMPO_OUT_2024[[#This Row],[CEP]],"-",""))</f>
        <v>22,Pina,Recife,51110110</v>
      </c>
      <c r="Q53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22,52,2024-10-14,2024-10-16,9,99</v>
      </c>
    </row>
    <row r="54" spans="1:17" ht="12.75" x14ac:dyDescent="0.2">
      <c r="A54" s="17">
        <v>22</v>
      </c>
      <c r="B54" s="5" t="s">
        <v>69</v>
      </c>
      <c r="C54" s="20" t="s">
        <v>72</v>
      </c>
      <c r="D54" s="33">
        <v>22</v>
      </c>
      <c r="E54" s="6" t="s">
        <v>70</v>
      </c>
      <c r="F54" s="6" t="s">
        <v>49</v>
      </c>
      <c r="G54" s="20" t="s">
        <v>71</v>
      </c>
      <c r="H54" s="30">
        <v>53</v>
      </c>
      <c r="I54" s="19">
        <v>45587</v>
      </c>
      <c r="J54" s="19">
        <f>I54+2</f>
        <v>45589</v>
      </c>
      <c r="K54" s="20">
        <v>6</v>
      </c>
      <c r="L54" s="7">
        <f>(K54*10)+K54</f>
        <v>66</v>
      </c>
      <c r="N54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Thiago Almeida,Pina,Recife,51110110,81912345678,2024-10-22,2024-10-24,6,66</v>
      </c>
      <c r="O54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22,Thiago Almeida,81912345678,22</v>
      </c>
      <c r="P54" t="str">
        <f>CONCATENATE(TRAPO_LIMPO_OUT_2024[[#This Row],[ID_END]],",",TRAPO_LIMPO_OUT_2024[[#This Row],[Bairro]],",",TRAPO_LIMPO_OUT_2024[[#This Row],[Cidade]],",",SUBSTITUTE(TRAPO_LIMPO_OUT_2024[[#This Row],[CEP]],"-",""))</f>
        <v>22,Pina,Recife,51110110</v>
      </c>
      <c r="Q54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22,53,2024-10-22,2024-10-24,6,66</v>
      </c>
    </row>
    <row r="55" spans="1:17" ht="12.75" x14ac:dyDescent="0.2">
      <c r="A55" s="17">
        <v>22</v>
      </c>
      <c r="B55" s="8" t="s">
        <v>69</v>
      </c>
      <c r="C55" s="22" t="s">
        <v>72</v>
      </c>
      <c r="D55" s="33">
        <v>22</v>
      </c>
      <c r="E55" s="9" t="s">
        <v>70</v>
      </c>
      <c r="F55" s="9" t="s">
        <v>49</v>
      </c>
      <c r="G55" s="22" t="s">
        <v>71</v>
      </c>
      <c r="H55" s="29">
        <v>54</v>
      </c>
      <c r="I55" s="21">
        <v>45593</v>
      </c>
      <c r="J55" s="21">
        <f>I55+2</f>
        <v>45595</v>
      </c>
      <c r="K55" s="22">
        <v>8</v>
      </c>
      <c r="L55" s="10">
        <f>(K55*10)+K55</f>
        <v>88</v>
      </c>
      <c r="N55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Thiago Almeida,Pina,Recife,51110110,81912345678,2024-10-28,2024-10-30,8,88</v>
      </c>
      <c r="O55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22,Thiago Almeida,81912345678,22</v>
      </c>
      <c r="P55" t="str">
        <f>CONCATENATE(TRAPO_LIMPO_OUT_2024[[#This Row],[ID_END]],",",TRAPO_LIMPO_OUT_2024[[#This Row],[Bairro]],",",TRAPO_LIMPO_OUT_2024[[#This Row],[Cidade]],",",SUBSTITUTE(TRAPO_LIMPO_OUT_2024[[#This Row],[CEP]],"-",""))</f>
        <v>22,Pina,Recife,51110110</v>
      </c>
      <c r="Q55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22,54,2024-10-28,2024-10-30,8,88</v>
      </c>
    </row>
    <row r="56" spans="1:17" ht="12.75" x14ac:dyDescent="0.2">
      <c r="A56" s="17">
        <v>22</v>
      </c>
      <c r="B56" s="5" t="s">
        <v>69</v>
      </c>
      <c r="C56" s="20" t="s">
        <v>72</v>
      </c>
      <c r="D56" s="33">
        <v>22</v>
      </c>
      <c r="E56" s="6" t="s">
        <v>70</v>
      </c>
      <c r="F56" s="6" t="s">
        <v>49</v>
      </c>
      <c r="G56" s="20" t="s">
        <v>71</v>
      </c>
      <c r="H56" s="29">
        <v>55</v>
      </c>
      <c r="I56" s="19">
        <v>45596</v>
      </c>
      <c r="J56" s="23">
        <v>45599</v>
      </c>
      <c r="K56" s="20">
        <v>6</v>
      </c>
      <c r="L56" s="7">
        <f>(K56*10)+K56</f>
        <v>66</v>
      </c>
      <c r="N56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Thiago Almeida,Pina,Recife,51110110,81912345678,2024-10-31,2024-11-03,6,66</v>
      </c>
      <c r="O56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22,Thiago Almeida,81912345678,22</v>
      </c>
      <c r="P56" t="str">
        <f>CONCATENATE(TRAPO_LIMPO_OUT_2024[[#This Row],[ID_END]],",",TRAPO_LIMPO_OUT_2024[[#This Row],[Bairro]],",",TRAPO_LIMPO_OUT_2024[[#This Row],[Cidade]],",",SUBSTITUTE(TRAPO_LIMPO_OUT_2024[[#This Row],[CEP]],"-",""))</f>
        <v>22,Pina,Recife,51110110</v>
      </c>
      <c r="Q56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22,55,2024-10-31,2024-11-03,6,66</v>
      </c>
    </row>
    <row r="57" spans="1:17" ht="12.75" x14ac:dyDescent="0.2">
      <c r="A57" s="17">
        <v>23</v>
      </c>
      <c r="B57" s="8" t="s">
        <v>14</v>
      </c>
      <c r="C57" s="22" t="s">
        <v>18</v>
      </c>
      <c r="D57" s="33">
        <v>23</v>
      </c>
      <c r="E57" s="9" t="s">
        <v>15</v>
      </c>
      <c r="F57" s="9" t="s">
        <v>16</v>
      </c>
      <c r="G57" s="22" t="s">
        <v>17</v>
      </c>
      <c r="H57" s="30">
        <v>56</v>
      </c>
      <c r="I57" s="24">
        <v>45566</v>
      </c>
      <c r="J57" s="24">
        <f>I57+2</f>
        <v>45568</v>
      </c>
      <c r="K57" s="22">
        <v>3</v>
      </c>
      <c r="L57" s="10">
        <f>(K57*10)+K57</f>
        <v>33</v>
      </c>
      <c r="N57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Vitória Mendes,Centro,Curitiba,80010000,41987654321,2024-10-01,2024-10-03,3,33</v>
      </c>
      <c r="O57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23,Vitória Mendes,41987654321,23</v>
      </c>
      <c r="P57" t="str">
        <f>CONCATENATE(TRAPO_LIMPO_OUT_2024[[#This Row],[ID_END]],",",TRAPO_LIMPO_OUT_2024[[#This Row],[Bairro]],",",TRAPO_LIMPO_OUT_2024[[#This Row],[Cidade]],",",SUBSTITUTE(TRAPO_LIMPO_OUT_2024[[#This Row],[CEP]],"-",""))</f>
        <v>23,Centro,Curitiba,80010000</v>
      </c>
      <c r="Q57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23,56,2024-10-01,2024-10-03,3,33</v>
      </c>
    </row>
    <row r="58" spans="1:17" ht="12.75" x14ac:dyDescent="0.2">
      <c r="A58" s="17">
        <v>23</v>
      </c>
      <c r="B58" s="5" t="s">
        <v>14</v>
      </c>
      <c r="C58" s="20" t="s">
        <v>18</v>
      </c>
      <c r="D58" s="33">
        <v>23</v>
      </c>
      <c r="E58" s="6" t="s">
        <v>15</v>
      </c>
      <c r="F58" s="6" t="s">
        <v>16</v>
      </c>
      <c r="G58" s="20" t="s">
        <v>17</v>
      </c>
      <c r="H58" s="29">
        <v>57</v>
      </c>
      <c r="I58" s="23">
        <v>45569</v>
      </c>
      <c r="J58" s="23">
        <f>I58+2</f>
        <v>45571</v>
      </c>
      <c r="K58" s="20">
        <v>7</v>
      </c>
      <c r="L58" s="7">
        <f>(K58*10)+K58</f>
        <v>77</v>
      </c>
      <c r="N58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Vitória Mendes,Centro,Curitiba,80010000,41987654321,2024-10-04,2024-10-06,7,77</v>
      </c>
      <c r="O58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23,Vitória Mendes,41987654321,23</v>
      </c>
      <c r="P58" t="str">
        <f>CONCATENATE(TRAPO_LIMPO_OUT_2024[[#This Row],[ID_END]],",",TRAPO_LIMPO_OUT_2024[[#This Row],[Bairro]],",",TRAPO_LIMPO_OUT_2024[[#This Row],[Cidade]],",",SUBSTITUTE(TRAPO_LIMPO_OUT_2024[[#This Row],[CEP]],"-",""))</f>
        <v>23,Centro,Curitiba,80010000</v>
      </c>
      <c r="Q58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23,57,2024-10-04,2024-10-06,7,77</v>
      </c>
    </row>
    <row r="59" spans="1:17" ht="12.75" x14ac:dyDescent="0.2">
      <c r="A59" s="17">
        <v>23</v>
      </c>
      <c r="B59" s="8" t="s">
        <v>14</v>
      </c>
      <c r="C59" s="22" t="s">
        <v>18</v>
      </c>
      <c r="D59" s="33">
        <v>23</v>
      </c>
      <c r="E59" s="9" t="s">
        <v>15</v>
      </c>
      <c r="F59" s="9" t="s">
        <v>16</v>
      </c>
      <c r="G59" s="22" t="s">
        <v>17</v>
      </c>
      <c r="H59" s="29">
        <v>58</v>
      </c>
      <c r="I59" s="21">
        <v>45575</v>
      </c>
      <c r="J59" s="21">
        <f>I59+2</f>
        <v>45577</v>
      </c>
      <c r="K59" s="22">
        <v>11</v>
      </c>
      <c r="L59" s="10">
        <f>(K59*10)+K59</f>
        <v>121</v>
      </c>
      <c r="N59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Vitória Mendes,Centro,Curitiba,80010000,41987654321,2024-10-10,2024-10-12,11,121</v>
      </c>
      <c r="O59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23,Vitória Mendes,41987654321,23</v>
      </c>
      <c r="P59" t="str">
        <f>CONCATENATE(TRAPO_LIMPO_OUT_2024[[#This Row],[ID_END]],",",TRAPO_LIMPO_OUT_2024[[#This Row],[Bairro]],",",TRAPO_LIMPO_OUT_2024[[#This Row],[Cidade]],",",SUBSTITUTE(TRAPO_LIMPO_OUT_2024[[#This Row],[CEP]],"-",""))</f>
        <v>23,Centro,Curitiba,80010000</v>
      </c>
      <c r="Q59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23,58,2024-10-10,2024-10-12,11,121</v>
      </c>
    </row>
    <row r="60" spans="1:17" ht="12.75" x14ac:dyDescent="0.2">
      <c r="A60" s="17">
        <v>23</v>
      </c>
      <c r="B60" s="5" t="s">
        <v>14</v>
      </c>
      <c r="C60" s="20" t="s">
        <v>18</v>
      </c>
      <c r="D60" s="33">
        <v>23</v>
      </c>
      <c r="E60" s="6" t="s">
        <v>15</v>
      </c>
      <c r="F60" s="6" t="s">
        <v>16</v>
      </c>
      <c r="G60" s="20" t="s">
        <v>17</v>
      </c>
      <c r="H60" s="30">
        <v>59</v>
      </c>
      <c r="I60" s="19">
        <v>45589</v>
      </c>
      <c r="J60" s="19">
        <f>I60+2</f>
        <v>45591</v>
      </c>
      <c r="K60" s="20">
        <v>3</v>
      </c>
      <c r="L60" s="7">
        <f>(K60*10)+K60</f>
        <v>33</v>
      </c>
      <c r="N60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Vitória Mendes,Centro,Curitiba,80010000,41987654321,2024-10-24,2024-10-26,3,33</v>
      </c>
      <c r="O60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23,Vitória Mendes,41987654321,23</v>
      </c>
      <c r="P60" t="str">
        <f>CONCATENATE(TRAPO_LIMPO_OUT_2024[[#This Row],[ID_END]],",",TRAPO_LIMPO_OUT_2024[[#This Row],[Bairro]],",",TRAPO_LIMPO_OUT_2024[[#This Row],[Cidade]],",",SUBSTITUTE(TRAPO_LIMPO_OUT_2024[[#This Row],[CEP]],"-",""))</f>
        <v>23,Centro,Curitiba,80010000</v>
      </c>
      <c r="Q60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23,59,2024-10-24,2024-10-26,3,33</v>
      </c>
    </row>
    <row r="61" spans="1:17" ht="12.75" x14ac:dyDescent="0.2">
      <c r="A61" s="17">
        <v>23</v>
      </c>
      <c r="B61" s="11" t="s">
        <v>14</v>
      </c>
      <c r="C61" s="27" t="s">
        <v>18</v>
      </c>
      <c r="D61" s="33">
        <v>23</v>
      </c>
      <c r="E61" s="12" t="s">
        <v>15</v>
      </c>
      <c r="F61" s="12" t="s">
        <v>16</v>
      </c>
      <c r="G61" s="27" t="s">
        <v>17</v>
      </c>
      <c r="H61" s="29">
        <v>60</v>
      </c>
      <c r="I61" s="25">
        <v>45595</v>
      </c>
      <c r="J61" s="26">
        <v>45598</v>
      </c>
      <c r="K61" s="27">
        <v>7</v>
      </c>
      <c r="L61" s="13">
        <f>(K61*10)+K61</f>
        <v>77</v>
      </c>
      <c r="N61" t="str">
        <f>CONCATENATE(TRAPO_LIMPO_OUT_2024[[#This Row],[Nome Completo]],",",TRAPO_LIMPO_OUT_2024[[#This Row],[Bairro]],",",TRAPO_LIMPO_OUT_2024[[#This Row],[Cidade]],",",SUBSTITUTE(TRAPO_LIMPO_OUT_2024[[#This Row],[CEP]],"-",""),",",SUBSTITUTE(SUBSTITUTE(SUBSTITUTE(SUBSTITUTE(TRAPO_LIMPO_OUT_2024[[#This Row],[Número de WhatsApp]],"(",""),")",""),"-",""),"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Vitória Mendes,Centro,Curitiba,80010000,41987654321,2024-10-30,2024-11-02,7,77</v>
      </c>
      <c r="O61" t="str">
        <f>CONCATENATE(TRAPO_LIMPO_OUT_2024[[#This Row],[ID_CLI]],",",TRAPO_LIMPO_OUT_2024[[#This Row],[Nome Completo]],",",SUBSTITUTE(SUBSTITUTE(SUBSTITUTE(SUBSTITUTE(TRAPO_LIMPO_OUT_2024[[#This Row],[Número de WhatsApp]],"(",""),")",""),"-","")," ",""),",",TRAPO_LIMPO_OUT_2024[[#This Row],[ID_END]])</f>
        <v>23,Vitória Mendes,41987654321,23</v>
      </c>
      <c r="P61" t="str">
        <f>CONCATENATE(TRAPO_LIMPO_OUT_2024[[#This Row],[ID_END]],",",TRAPO_LIMPO_OUT_2024[[#This Row],[Bairro]],",",TRAPO_LIMPO_OUT_2024[[#This Row],[Cidade]],",",SUBSTITUTE(TRAPO_LIMPO_OUT_2024[[#This Row],[CEP]],"-",""))</f>
        <v>23,Centro,Curitiba,80010000</v>
      </c>
      <c r="Q61" t="str">
        <f>CONCATENATE(TRAPO_LIMPO_OUT_2024[[#This Row],[ID_CLI]],",",TRAPO_LIMPO_OUT_2024[[#This Row],[ID_OP]],",",TEXT(TRAPO_LIMPO_OUT_2024[[#This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23,60,2024-10-30,2024-11-02,7,77</v>
      </c>
    </row>
  </sheetData>
  <phoneticPr fontId="5" type="noConversion"/>
  <dataValidations count="1">
    <dataValidation type="custom" allowBlank="1" showDropDown="1" sqref="K2:L61" xr:uid="{00000000-0002-0000-0000-000000000000}">
      <formula1>AND(ISNUMBER(K2),(NOT(OR(NOT(ISERROR(DATEVALUE(K2))), AND(ISNUMBER(K2), LEFT(CELL("format", K2))="D")))))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393F-7B3D-4A4F-9280-5586F86A23DD}">
  <dimension ref="A1:H37"/>
  <sheetViews>
    <sheetView workbookViewId="0">
      <selection activeCell="G13" sqref="G13:H37"/>
    </sheetView>
  </sheetViews>
  <sheetFormatPr defaultRowHeight="12.75" x14ac:dyDescent="0.2"/>
  <sheetData>
    <row r="1" spans="1:7" x14ac:dyDescent="0.2">
      <c r="A1" t="s">
        <v>112</v>
      </c>
    </row>
    <row r="13" spans="1:7" x14ac:dyDescent="0.2">
      <c r="G13" t="e">
        <f>CONCATENATE(TRAPO_LIMPO_OUT_2024[[#This Row],[Nome Completo]],",",TRAPO_LIMPO_OUT_2024[[#This Row],[Bairro]],",",TRAPO_LIMPO_OUT_2024[[#This Row],[Cidade]],",",TRAPO_LIMPO_OUT_2024[[#This Row],[CEP]],",",SUBSTITUTE(SUBSTITUTE(SUBSTITUTE(SUBSTITUTE(#REF!,"(",""),")",""),"-","")," ",""),",",TEXT(TRAPO_LIMPO_OUT_2024[[#This Row],[Data de entrada]],"aaaa-mm-dd"),",",TEXT(TRAPO_LIMPO_OUT_2024[[#This Row],[Data de entrega]],"aaaa-mm-dd"),",",TRAPO_LIMPO_OUT_2024[[#This Row],[Quantidade de peças]],",",TRAPO_LIMPO_OUT_2024[[#This Row],[Valor Total]])</f>
        <v>#REF!</v>
      </c>
    </row>
    <row r="19" spans="8:8" x14ac:dyDescent="0.2">
      <c r="H19" t="s">
        <v>109</v>
      </c>
    </row>
    <row r="22" spans="8:8" x14ac:dyDescent="0.2">
      <c r="H22" s="14" t="s">
        <v>110</v>
      </c>
    </row>
    <row r="30" spans="8:8" x14ac:dyDescent="0.2">
      <c r="H30" s="14" t="s">
        <v>111</v>
      </c>
    </row>
    <row r="32" spans="8:8" x14ac:dyDescent="0.2">
      <c r="H32" t="e">
        <f>SUBSTITUTE(#REF!,"(","")</f>
        <v>#REF!</v>
      </c>
    </row>
    <row r="33" spans="8:8" x14ac:dyDescent="0.2">
      <c r="H33" t="e">
        <f>SUBSTITUTE(#REF!,")","")</f>
        <v>#REF!</v>
      </c>
    </row>
    <row r="34" spans="8:8" x14ac:dyDescent="0.2">
      <c r="H34" t="e">
        <f>SUBSTITUTE(#REF!,"-","")</f>
        <v>#REF!</v>
      </c>
    </row>
    <row r="35" spans="8:8" x14ac:dyDescent="0.2">
      <c r="H35" t="e">
        <f>SUBSTITUTE(#REF!," ","")</f>
        <v>#REF!</v>
      </c>
    </row>
    <row r="37" spans="8:8" x14ac:dyDescent="0.2">
      <c r="H37" t="e">
        <f>SUBSTITUTE(SUBSTITUTE(SUBSTITUTE(SUBSTITUTE(#REF!,"(",""),")",""),"-","")," ","")</f>
        <v>#REF!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A556567BE20745B4DE779349094AFB" ma:contentTypeVersion="4" ma:contentTypeDescription="Create a new document." ma:contentTypeScope="" ma:versionID="783d26ec411be06a79167394a50b2011">
  <xsd:schema xmlns:xsd="http://www.w3.org/2001/XMLSchema" xmlns:xs="http://www.w3.org/2001/XMLSchema" xmlns:p="http://schemas.microsoft.com/office/2006/metadata/properties" xmlns:ns2="337c4d07-bbeb-4fc5-9b3e-91f350c46e0e" targetNamespace="http://schemas.microsoft.com/office/2006/metadata/properties" ma:root="true" ma:fieldsID="5e7e42b38f4489f9f083ea143fba7920" ns2:_="">
    <xsd:import namespace="337c4d07-bbeb-4fc5-9b3e-91f350c46e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7c4d07-bbeb-4fc5-9b3e-91f350c46e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6FAF2-498E-4B96-ADC7-8B5D635D8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7c4d07-bbeb-4fc5-9b3e-91f350c46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D3D0BD-69C0-4F19-B533-CBEAB9B72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0721A5-2966-4349-BA8D-767F764CB0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Cenario01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HENRIQUE PINHEIRO DE OLIVEIRA</cp:lastModifiedBy>
  <dcterms:modified xsi:type="dcterms:W3CDTF">2024-11-30T01:31:43Z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0x01010098A556567BE20745B4DE779349094AFB</vt:lpwstr>
  </property>
</Properties>
</file>